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omments1.xml" ContentType="application/vnd.openxmlformats-officedocument.spreadsheetml.comments+xml"/>
  <Override PartName="/xl/drawings/drawing3.xml" ContentType="application/vnd.openxmlformats-officedocument.drawing+xml"/>
  <Override PartName="/xl/tables/table1.xml" ContentType="application/vnd.openxmlformats-officedocument.spreadsheetml.table+xml"/>
  <Override PartName="/xl/drawings/drawing4.xml" ContentType="application/vnd.openxmlformats-officedocument.drawing+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928"/>
  <workbookPr codeName="ThisWorkbook"/>
  <mc:AlternateContent xmlns:mc="http://schemas.openxmlformats.org/markup-compatibility/2006">
    <mc:Choice Requires="x15">
      <x15ac:absPath xmlns:x15ac="http://schemas.microsoft.com/office/spreadsheetml/2010/11/ac" url="Z:\ICAGWB_Hybrid\Advisors\Sterling, Steve\202301_Informal Valuation_Sterling\"/>
    </mc:Choice>
  </mc:AlternateContent>
  <xr:revisionPtr revIDLastSave="0" documentId="13_ncr:1_{0E2484BA-8E56-4BC9-9DC3-2C5A164D5174}" xr6:coauthVersionLast="47" xr6:coauthVersionMax="47" xr10:uidLastSave="{00000000-0000-0000-0000-000000000000}"/>
  <bookViews>
    <workbookView xWindow="-110" yWindow="-110" windowWidth="22780" windowHeight="14660" tabRatio="688" activeTab="2" xr2:uid="{00000000-000D-0000-FFFF-FFFF00000000}"/>
  </bookViews>
  <sheets>
    <sheet name="Coversheet" sheetId="8" r:id="rId1"/>
    <sheet name="Input" sheetId="3" r:id="rId2"/>
    <sheet name="Informal Value_Exact" sheetId="6" r:id="rId3"/>
    <sheet name="Informal Value_Average_Editable" sheetId="9" r:id="rId4"/>
  </sheets>
  <externalReferences>
    <externalReference r:id="rId5"/>
  </externalReferences>
  <definedNames>
    <definedName name="_xlnm._FilterDatabase" localSheetId="2" hidden="1">'Informal Value_Exact'!$C$13:$O$559</definedName>
    <definedName name="_xlnm._FilterDatabase" localSheetId="1" hidden="1">Input!$C$26:$N$26</definedName>
    <definedName name="_xlnm.Print_Area" localSheetId="0">Coversheet!$A$1:$A$22</definedName>
    <definedName name="_xlnm.Print_Area" localSheetId="2">'Informal Value_Exact'!$A$1:$O$561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I27" i="3" l="1"/>
  <c r="K559" i="9"/>
  <c r="K552" i="9"/>
  <c r="K540" i="9"/>
  <c r="K539" i="9"/>
  <c r="K533" i="9"/>
  <c r="K527" i="9"/>
  <c r="K520" i="9"/>
  <c r="K508" i="9"/>
  <c r="K507" i="9"/>
  <c r="K501" i="9"/>
  <c r="K495" i="9"/>
  <c r="K488" i="9"/>
  <c r="K476" i="9"/>
  <c r="K475" i="9"/>
  <c r="K469" i="9"/>
  <c r="K463" i="9"/>
  <c r="K456" i="9"/>
  <c r="K448" i="9"/>
  <c r="K440" i="9"/>
  <c r="K432" i="9"/>
  <c r="K424" i="9"/>
  <c r="K416" i="9"/>
  <c r="K408" i="9"/>
  <c r="K400" i="9"/>
  <c r="K392" i="9"/>
  <c r="K384" i="9"/>
  <c r="K376" i="9"/>
  <c r="K368" i="9"/>
  <c r="K360" i="9"/>
  <c r="K352" i="9"/>
  <c r="K344" i="9"/>
  <c r="K336" i="9"/>
  <c r="K328" i="9"/>
  <c r="K320" i="9"/>
  <c r="K312" i="9"/>
  <c r="K304" i="9"/>
  <c r="K296" i="9"/>
  <c r="K288" i="9"/>
  <c r="K280" i="9"/>
  <c r="K272" i="9"/>
  <c r="K264" i="9"/>
  <c r="K256" i="9"/>
  <c r="K248" i="9"/>
  <c r="K240" i="9"/>
  <c r="K232" i="9"/>
  <c r="K224" i="9"/>
  <c r="K223" i="9"/>
  <c r="K221" i="9"/>
  <c r="K220" i="9"/>
  <c r="K219" i="9"/>
  <c r="K217" i="9"/>
  <c r="K216" i="9"/>
  <c r="K215" i="9"/>
  <c r="K213" i="9"/>
  <c r="L213" i="9" s="1"/>
  <c r="K212" i="9"/>
  <c r="K211" i="9"/>
  <c r="K209" i="9"/>
  <c r="K208" i="9"/>
  <c r="K207" i="9"/>
  <c r="K205" i="9"/>
  <c r="K204" i="9"/>
  <c r="K203" i="9"/>
  <c r="K201" i="9"/>
  <c r="K200" i="9"/>
  <c r="K199" i="9"/>
  <c r="K197" i="9"/>
  <c r="K196" i="9"/>
  <c r="K195" i="9"/>
  <c r="K193" i="9"/>
  <c r="K192" i="9"/>
  <c r="K191" i="9"/>
  <c r="K189" i="9"/>
  <c r="K188" i="9"/>
  <c r="K187" i="9"/>
  <c r="K185" i="9"/>
  <c r="K184" i="9"/>
  <c r="K183" i="9"/>
  <c r="K181" i="9"/>
  <c r="K180" i="9"/>
  <c r="K179" i="9"/>
  <c r="K177" i="9"/>
  <c r="K176" i="9"/>
  <c r="K175" i="9"/>
  <c r="K173" i="9"/>
  <c r="K172" i="9"/>
  <c r="K171" i="9"/>
  <c r="K169" i="9"/>
  <c r="K168" i="9"/>
  <c r="K167" i="9"/>
  <c r="K165" i="9"/>
  <c r="K164" i="9"/>
  <c r="K163" i="9"/>
  <c r="K161" i="9"/>
  <c r="K160" i="9"/>
  <c r="K159" i="9"/>
  <c r="K157" i="9"/>
  <c r="K156" i="9"/>
  <c r="K155" i="9"/>
  <c r="K153" i="9"/>
  <c r="K152" i="9"/>
  <c r="K151" i="9"/>
  <c r="K149" i="9"/>
  <c r="K148" i="9"/>
  <c r="K147" i="9"/>
  <c r="K145" i="9"/>
  <c r="K144" i="9"/>
  <c r="K143" i="9"/>
  <c r="K141" i="9"/>
  <c r="K140" i="9"/>
  <c r="K139" i="9"/>
  <c r="K137" i="9"/>
  <c r="K136" i="9"/>
  <c r="K135" i="9"/>
  <c r="K133" i="9"/>
  <c r="K132" i="9"/>
  <c r="K131" i="9"/>
  <c r="K129" i="9"/>
  <c r="K128" i="9"/>
  <c r="K127" i="9"/>
  <c r="K125" i="9"/>
  <c r="K124" i="9"/>
  <c r="K123" i="9"/>
  <c r="K121" i="9"/>
  <c r="K120" i="9"/>
  <c r="K119" i="9"/>
  <c r="K117" i="9"/>
  <c r="K116" i="9"/>
  <c r="K115" i="9"/>
  <c r="K113" i="9"/>
  <c r="K112" i="9"/>
  <c r="K111" i="9"/>
  <c r="K109" i="9"/>
  <c r="K108" i="9"/>
  <c r="K107" i="9"/>
  <c r="K105" i="9"/>
  <c r="K104" i="9"/>
  <c r="K103" i="9"/>
  <c r="K101" i="9"/>
  <c r="K100" i="9"/>
  <c r="K99" i="9"/>
  <c r="K97" i="9"/>
  <c r="K96" i="9"/>
  <c r="K95" i="9"/>
  <c r="K93" i="9"/>
  <c r="K92" i="9"/>
  <c r="K91" i="9"/>
  <c r="K89" i="9"/>
  <c r="K88" i="9"/>
  <c r="K87" i="9"/>
  <c r="K85" i="9"/>
  <c r="K84" i="9"/>
  <c r="K83" i="9"/>
  <c r="K81" i="9"/>
  <c r="K80" i="9"/>
  <c r="K79" i="9"/>
  <c r="K77" i="9"/>
  <c r="K76" i="9"/>
  <c r="K75" i="9"/>
  <c r="K73" i="9"/>
  <c r="K72" i="9"/>
  <c r="K71" i="9"/>
  <c r="K69" i="9"/>
  <c r="K68" i="9"/>
  <c r="K67" i="9"/>
  <c r="K65" i="9"/>
  <c r="K64" i="9"/>
  <c r="K63" i="9"/>
  <c r="K61" i="9"/>
  <c r="K60" i="9"/>
  <c r="K59" i="9"/>
  <c r="K57" i="9"/>
  <c r="K56" i="9"/>
  <c r="K55" i="9"/>
  <c r="K53" i="9"/>
  <c r="K52" i="9"/>
  <c r="K51" i="9"/>
  <c r="K49" i="9"/>
  <c r="K48" i="9"/>
  <c r="K47" i="9"/>
  <c r="K45" i="9"/>
  <c r="K44" i="9"/>
  <c r="K43" i="9"/>
  <c r="K41" i="9"/>
  <c r="K40" i="9"/>
  <c r="K39" i="9"/>
  <c r="K37" i="9"/>
  <c r="K36" i="9"/>
  <c r="K35" i="9"/>
  <c r="K33" i="9"/>
  <c r="K32" i="9"/>
  <c r="K31" i="9"/>
  <c r="K29" i="9"/>
  <c r="K28" i="9"/>
  <c r="K27" i="9"/>
  <c r="K25" i="9"/>
  <c r="K24" i="9"/>
  <c r="K23" i="9"/>
  <c r="K21" i="9"/>
  <c r="L21" i="9" s="1"/>
  <c r="K20" i="9"/>
  <c r="K19" i="9"/>
  <c r="I28" i="3"/>
  <c r="I29" i="3"/>
  <c r="I30" i="3"/>
  <c r="I31" i="3"/>
  <c r="I32" i="3"/>
  <c r="I33" i="3"/>
  <c r="I34" i="3"/>
  <c r="I35" i="3"/>
  <c r="I36" i="3"/>
  <c r="I37" i="3"/>
  <c r="I38" i="3"/>
  <c r="I39" i="3"/>
  <c r="I40" i="3"/>
  <c r="I41" i="3"/>
  <c r="I42" i="3"/>
  <c r="I43" i="3"/>
  <c r="I44" i="3"/>
  <c r="I45" i="3"/>
  <c r="I46" i="3"/>
  <c r="I47" i="3"/>
  <c r="I48" i="3"/>
  <c r="I49" i="3"/>
  <c r="I50" i="3"/>
  <c r="I51" i="3"/>
  <c r="I52" i="3"/>
  <c r="I53" i="3"/>
  <c r="I54" i="3"/>
  <c r="I55" i="3"/>
  <c r="I56" i="3"/>
  <c r="I57" i="3"/>
  <c r="I58" i="3"/>
  <c r="I59" i="3"/>
  <c r="I60" i="3"/>
  <c r="I61" i="3"/>
  <c r="I62" i="3"/>
  <c r="I63" i="3"/>
  <c r="I64" i="3"/>
  <c r="I65" i="3"/>
  <c r="I66" i="3"/>
  <c r="I67" i="3"/>
  <c r="I68" i="3"/>
  <c r="I69" i="3"/>
  <c r="I70" i="3"/>
  <c r="I71" i="3"/>
  <c r="I72" i="3"/>
  <c r="I73" i="3"/>
  <c r="I74" i="3"/>
  <c r="I75" i="3"/>
  <c r="I76" i="3"/>
  <c r="I77" i="3"/>
  <c r="I78" i="3"/>
  <c r="I79" i="3"/>
  <c r="I80" i="3"/>
  <c r="I81" i="3"/>
  <c r="I82" i="3"/>
  <c r="I83" i="3"/>
  <c r="I84" i="3"/>
  <c r="I85" i="3"/>
  <c r="I86" i="3"/>
  <c r="I87" i="3"/>
  <c r="I88" i="3"/>
  <c r="I89" i="3"/>
  <c r="I90" i="3"/>
  <c r="I91" i="3"/>
  <c r="I92" i="3"/>
  <c r="I93" i="3"/>
  <c r="I94" i="3"/>
  <c r="I95" i="3"/>
  <c r="I96" i="3"/>
  <c r="I97" i="3"/>
  <c r="I98" i="3"/>
  <c r="I99" i="3"/>
  <c r="I100" i="3"/>
  <c r="I101" i="3"/>
  <c r="I102" i="3"/>
  <c r="I103" i="3"/>
  <c r="I104" i="3"/>
  <c r="I105" i="3"/>
  <c r="I106" i="3"/>
  <c r="I107" i="3"/>
  <c r="I108" i="3"/>
  <c r="I109" i="3"/>
  <c r="I110" i="3"/>
  <c r="I111" i="3"/>
  <c r="I112" i="3"/>
  <c r="I113" i="3"/>
  <c r="I114" i="3"/>
  <c r="I115" i="3"/>
  <c r="I116" i="3"/>
  <c r="I117" i="3"/>
  <c r="I118" i="3"/>
  <c r="I119" i="3"/>
  <c r="I120" i="3"/>
  <c r="I121" i="3"/>
  <c r="I122" i="3"/>
  <c r="I123" i="3"/>
  <c r="I124" i="3"/>
  <c r="I125" i="3"/>
  <c r="I126" i="3"/>
  <c r="I127" i="3"/>
  <c r="I128" i="3"/>
  <c r="I129" i="3"/>
  <c r="I130" i="3"/>
  <c r="I131" i="3"/>
  <c r="I132" i="3"/>
  <c r="I133" i="3"/>
  <c r="I134" i="3"/>
  <c r="I135" i="3"/>
  <c r="I136" i="3"/>
  <c r="I137" i="3"/>
  <c r="I138" i="3"/>
  <c r="I139" i="3"/>
  <c r="I140" i="3"/>
  <c r="I141" i="3"/>
  <c r="I142" i="3"/>
  <c r="I143" i="3"/>
  <c r="I144" i="3"/>
  <c r="I145" i="3"/>
  <c r="I146" i="3"/>
  <c r="I147" i="3"/>
  <c r="I148" i="3"/>
  <c r="I149" i="3"/>
  <c r="I150" i="3"/>
  <c r="I151" i="3"/>
  <c r="I152" i="3"/>
  <c r="I153" i="3"/>
  <c r="I154" i="3"/>
  <c r="I155" i="3"/>
  <c r="I156" i="3"/>
  <c r="I157" i="3"/>
  <c r="I158" i="3"/>
  <c r="I159" i="3"/>
  <c r="I160" i="3"/>
  <c r="I161" i="3"/>
  <c r="I162" i="3"/>
  <c r="I163" i="3"/>
  <c r="I164" i="3"/>
  <c r="I165" i="3"/>
  <c r="I166" i="3"/>
  <c r="I167" i="3"/>
  <c r="I168" i="3"/>
  <c r="I169" i="3"/>
  <c r="I170" i="3"/>
  <c r="I171" i="3"/>
  <c r="I172" i="3"/>
  <c r="I173" i="3"/>
  <c r="I174" i="3"/>
  <c r="I175" i="3"/>
  <c r="I176" i="3"/>
  <c r="I177" i="3"/>
  <c r="I178" i="3"/>
  <c r="I179" i="3"/>
  <c r="I180" i="3"/>
  <c r="I181" i="3"/>
  <c r="I182" i="3"/>
  <c r="I183" i="3"/>
  <c r="I184" i="3"/>
  <c r="I185" i="3"/>
  <c r="I186" i="3"/>
  <c r="I187" i="3"/>
  <c r="I188" i="3"/>
  <c r="I189" i="3"/>
  <c r="I190" i="3"/>
  <c r="I191" i="3"/>
  <c r="I192" i="3"/>
  <c r="I193" i="3"/>
  <c r="I194" i="3"/>
  <c r="I195" i="3"/>
  <c r="I196" i="3"/>
  <c r="I197" i="3"/>
  <c r="I198" i="3"/>
  <c r="I199" i="3"/>
  <c r="I200" i="3"/>
  <c r="I201" i="3"/>
  <c r="I202" i="3"/>
  <c r="I203" i="3"/>
  <c r="I204" i="3"/>
  <c r="I205" i="3"/>
  <c r="I206" i="3"/>
  <c r="I207" i="3"/>
  <c r="I208" i="3"/>
  <c r="I209" i="3"/>
  <c r="I210" i="3"/>
  <c r="I211" i="3"/>
  <c r="I212" i="3"/>
  <c r="I213" i="3"/>
  <c r="I214" i="3"/>
  <c r="I215" i="3"/>
  <c r="I216" i="3"/>
  <c r="I217" i="3"/>
  <c r="I218" i="3"/>
  <c r="I219" i="3"/>
  <c r="I220" i="3"/>
  <c r="I221" i="3"/>
  <c r="I222" i="3"/>
  <c r="I223" i="3"/>
  <c r="I224" i="3"/>
  <c r="I225" i="3"/>
  <c r="I226" i="3"/>
  <c r="I227" i="3"/>
  <c r="I228" i="3"/>
  <c r="I229" i="3"/>
  <c r="I230" i="3"/>
  <c r="I231" i="3"/>
  <c r="I232" i="3"/>
  <c r="I233" i="3"/>
  <c r="I234" i="3"/>
  <c r="I235" i="3"/>
  <c r="I236" i="3"/>
  <c r="I237" i="3"/>
  <c r="I238" i="3"/>
  <c r="I239" i="3"/>
  <c r="I240" i="3"/>
  <c r="I241" i="3"/>
  <c r="I242" i="3"/>
  <c r="I243" i="3"/>
  <c r="I244" i="3"/>
  <c r="I245" i="3"/>
  <c r="I246" i="3"/>
  <c r="I247" i="3"/>
  <c r="I248" i="3"/>
  <c r="I249" i="3"/>
  <c r="I250" i="3"/>
  <c r="I251" i="3"/>
  <c r="I252" i="3"/>
  <c r="I253" i="3"/>
  <c r="I254" i="3"/>
  <c r="I255" i="3"/>
  <c r="I256" i="3"/>
  <c r="I257" i="3"/>
  <c r="I258" i="3"/>
  <c r="I259" i="3"/>
  <c r="I260" i="3"/>
  <c r="I261" i="3"/>
  <c r="I262" i="3"/>
  <c r="I263" i="3"/>
  <c r="I264" i="3"/>
  <c r="I265" i="3"/>
  <c r="I266" i="3"/>
  <c r="I267" i="3"/>
  <c r="I268" i="3"/>
  <c r="I269" i="3"/>
  <c r="I270" i="3"/>
  <c r="I271" i="3"/>
  <c r="I272" i="3"/>
  <c r="I273" i="3"/>
  <c r="I274" i="3"/>
  <c r="I275" i="3"/>
  <c r="I276" i="3"/>
  <c r="I277" i="3"/>
  <c r="I278" i="3"/>
  <c r="I279" i="3"/>
  <c r="I280" i="3"/>
  <c r="I281" i="3"/>
  <c r="I282" i="3"/>
  <c r="I283" i="3"/>
  <c r="I284" i="3"/>
  <c r="I285" i="3"/>
  <c r="I286" i="3"/>
  <c r="I287" i="3"/>
  <c r="I288" i="3"/>
  <c r="I289" i="3"/>
  <c r="I290" i="3"/>
  <c r="I291" i="3"/>
  <c r="I292" i="3"/>
  <c r="I293" i="3"/>
  <c r="I294" i="3"/>
  <c r="I295" i="3"/>
  <c r="I296" i="3"/>
  <c r="I297" i="3"/>
  <c r="I298" i="3"/>
  <c r="I299" i="3"/>
  <c r="I300" i="3"/>
  <c r="I301" i="3"/>
  <c r="I302" i="3"/>
  <c r="I303" i="3"/>
  <c r="I304" i="3"/>
  <c r="I305" i="3"/>
  <c r="I306" i="3"/>
  <c r="I307" i="3"/>
  <c r="I308" i="3"/>
  <c r="I309" i="3"/>
  <c r="I310" i="3"/>
  <c r="I311" i="3"/>
  <c r="I312" i="3"/>
  <c r="I313" i="3"/>
  <c r="I314" i="3"/>
  <c r="I315" i="3"/>
  <c r="I316" i="3"/>
  <c r="I317" i="3"/>
  <c r="I318" i="3"/>
  <c r="I319" i="3"/>
  <c r="I320" i="3"/>
  <c r="I321" i="3"/>
  <c r="I322" i="3"/>
  <c r="I323" i="3"/>
  <c r="I324" i="3"/>
  <c r="I325" i="3"/>
  <c r="I326" i="3"/>
  <c r="I327" i="3"/>
  <c r="I328" i="3"/>
  <c r="I329" i="3"/>
  <c r="I330" i="3"/>
  <c r="I331" i="3"/>
  <c r="I332" i="3"/>
  <c r="I333" i="3"/>
  <c r="I334" i="3"/>
  <c r="I335" i="3"/>
  <c r="I336" i="3"/>
  <c r="I337" i="3"/>
  <c r="I338" i="3"/>
  <c r="I339" i="3"/>
  <c r="I340" i="3"/>
  <c r="I341" i="3"/>
  <c r="I342" i="3"/>
  <c r="I343" i="3"/>
  <c r="I344" i="3"/>
  <c r="I345" i="3"/>
  <c r="I346" i="3"/>
  <c r="I347" i="3"/>
  <c r="I348" i="3"/>
  <c r="I349" i="3"/>
  <c r="I350" i="3"/>
  <c r="I351" i="3"/>
  <c r="I352" i="3"/>
  <c r="I353" i="3"/>
  <c r="I354" i="3"/>
  <c r="I355" i="3"/>
  <c r="I356" i="3"/>
  <c r="I357" i="3"/>
  <c r="I358" i="3"/>
  <c r="I359" i="3"/>
  <c r="I360" i="3"/>
  <c r="I361" i="3"/>
  <c r="I362" i="3"/>
  <c r="I363" i="3"/>
  <c r="I364" i="3"/>
  <c r="I365" i="3"/>
  <c r="I366" i="3"/>
  <c r="I367" i="3"/>
  <c r="I368" i="3"/>
  <c r="I369" i="3"/>
  <c r="I370" i="3"/>
  <c r="I371" i="3"/>
  <c r="I372" i="3"/>
  <c r="I373" i="3"/>
  <c r="I374" i="3"/>
  <c r="I375" i="3"/>
  <c r="I376" i="3"/>
  <c r="I377" i="3"/>
  <c r="I378" i="3"/>
  <c r="I379" i="3"/>
  <c r="I380" i="3"/>
  <c r="I381" i="3"/>
  <c r="I382" i="3"/>
  <c r="I383" i="3"/>
  <c r="I384" i="3"/>
  <c r="I385" i="3"/>
  <c r="I386" i="3"/>
  <c r="I387" i="3"/>
  <c r="I388" i="3"/>
  <c r="I389" i="3"/>
  <c r="I390" i="3"/>
  <c r="I391" i="3"/>
  <c r="I392" i="3"/>
  <c r="I393" i="3"/>
  <c r="I394" i="3"/>
  <c r="I395" i="3"/>
  <c r="I396" i="3"/>
  <c r="I397" i="3"/>
  <c r="I398" i="3"/>
  <c r="I399" i="3"/>
  <c r="I400" i="3"/>
  <c r="I401" i="3"/>
  <c r="I402" i="3"/>
  <c r="I403" i="3"/>
  <c r="I404" i="3"/>
  <c r="I405" i="3"/>
  <c r="I406" i="3"/>
  <c r="I407" i="3"/>
  <c r="I408" i="3"/>
  <c r="I409" i="3"/>
  <c r="I410" i="3"/>
  <c r="I411" i="3"/>
  <c r="I412" i="3"/>
  <c r="I413" i="3"/>
  <c r="I414" i="3"/>
  <c r="I415" i="3"/>
  <c r="I416" i="3"/>
  <c r="I417" i="3"/>
  <c r="I418" i="3"/>
  <c r="I419" i="3"/>
  <c r="I420" i="3"/>
  <c r="I421" i="3"/>
  <c r="I422" i="3"/>
  <c r="I423" i="3"/>
  <c r="I424" i="3"/>
  <c r="I425" i="3"/>
  <c r="I426" i="3"/>
  <c r="I427" i="3"/>
  <c r="I428" i="3"/>
  <c r="I429" i="3"/>
  <c r="I430" i="3"/>
  <c r="I431" i="3"/>
  <c r="I432" i="3"/>
  <c r="I433" i="3"/>
  <c r="I434" i="3"/>
  <c r="I435" i="3"/>
  <c r="I436" i="3"/>
  <c r="I437" i="3"/>
  <c r="I438" i="3"/>
  <c r="I439" i="3"/>
  <c r="I440" i="3"/>
  <c r="I441" i="3"/>
  <c r="I442" i="3"/>
  <c r="I443" i="3"/>
  <c r="I444" i="3"/>
  <c r="I445" i="3"/>
  <c r="I446" i="3"/>
  <c r="I447" i="3"/>
  <c r="I448" i="3"/>
  <c r="I449" i="3"/>
  <c r="I450" i="3"/>
  <c r="I451" i="3"/>
  <c r="I452" i="3"/>
  <c r="I453" i="3"/>
  <c r="I454" i="3"/>
  <c r="I455" i="3"/>
  <c r="I456" i="3"/>
  <c r="I457" i="3"/>
  <c r="I458" i="3"/>
  <c r="I459" i="3"/>
  <c r="I460" i="3"/>
  <c r="I461" i="3"/>
  <c r="I462" i="3"/>
  <c r="I463" i="3"/>
  <c r="I464" i="3"/>
  <c r="I465" i="3"/>
  <c r="I466" i="3"/>
  <c r="I467" i="3"/>
  <c r="I468" i="3"/>
  <c r="I469" i="3"/>
  <c r="I470" i="3"/>
  <c r="I471" i="3"/>
  <c r="I472" i="3"/>
  <c r="I473" i="3"/>
  <c r="I474" i="3"/>
  <c r="I475" i="3"/>
  <c r="I476" i="3"/>
  <c r="I477" i="3"/>
  <c r="I478" i="3"/>
  <c r="I479" i="3"/>
  <c r="I480" i="3"/>
  <c r="I481" i="3"/>
  <c r="I482" i="3"/>
  <c r="I483" i="3"/>
  <c r="I484" i="3"/>
  <c r="I485" i="3"/>
  <c r="I486" i="3"/>
  <c r="I487" i="3"/>
  <c r="I488" i="3"/>
  <c r="I489" i="3"/>
  <c r="I490" i="3"/>
  <c r="I491" i="3"/>
  <c r="I492" i="3"/>
  <c r="I493" i="3"/>
  <c r="I494" i="3"/>
  <c r="I495" i="3"/>
  <c r="I496" i="3"/>
  <c r="I497" i="3"/>
  <c r="I498" i="3"/>
  <c r="I499" i="3"/>
  <c r="I500" i="3"/>
  <c r="I501" i="3"/>
  <c r="I502" i="3"/>
  <c r="I503" i="3"/>
  <c r="I504" i="3"/>
  <c r="I505" i="3"/>
  <c r="I506" i="3"/>
  <c r="I507" i="3"/>
  <c r="I572" i="3"/>
  <c r="H549" i="6"/>
  <c r="I549" i="6" s="1"/>
  <c r="H541" i="6"/>
  <c r="I541" i="6" s="1"/>
  <c r="H533" i="6"/>
  <c r="I533" i="6" s="1"/>
  <c r="H525" i="6"/>
  <c r="I525" i="6" s="1"/>
  <c r="H517" i="6"/>
  <c r="I517" i="6" s="1"/>
  <c r="H509" i="6"/>
  <c r="I509" i="6" s="1"/>
  <c r="H501" i="6"/>
  <c r="I501" i="6" s="1"/>
  <c r="H493" i="6"/>
  <c r="I493" i="6" s="1"/>
  <c r="H485" i="6"/>
  <c r="I485" i="6" s="1"/>
  <c r="H476" i="6"/>
  <c r="I476" i="6" s="1"/>
  <c r="H468" i="6"/>
  <c r="I468" i="6" s="1"/>
  <c r="H460" i="6"/>
  <c r="I460" i="6" s="1"/>
  <c r="H455" i="9"/>
  <c r="I455" i="9" s="1"/>
  <c r="H447" i="9"/>
  <c r="I447" i="9" s="1"/>
  <c r="H439" i="9"/>
  <c r="I439" i="9" s="1"/>
  <c r="H431" i="9"/>
  <c r="I431" i="9" s="1"/>
  <c r="H423" i="9"/>
  <c r="I423" i="9" s="1"/>
  <c r="H415" i="9"/>
  <c r="I415" i="9" s="1"/>
  <c r="H407" i="9"/>
  <c r="I407" i="9" s="1"/>
  <c r="H398" i="9"/>
  <c r="I398" i="9" s="1"/>
  <c r="H358" i="6"/>
  <c r="I358" i="6" s="1"/>
  <c r="H348" i="6"/>
  <c r="I348" i="6" s="1"/>
  <c r="H340" i="6"/>
  <c r="I340" i="6" s="1"/>
  <c r="H335" i="9"/>
  <c r="I335" i="9" s="1"/>
  <c r="H327" i="9"/>
  <c r="I327" i="9" s="1"/>
  <c r="H319" i="9"/>
  <c r="I319" i="9" s="1"/>
  <c r="H311" i="9"/>
  <c r="I311" i="9" s="1"/>
  <c r="H262" i="6"/>
  <c r="I262" i="6" s="1"/>
  <c r="H254" i="6"/>
  <c r="I254" i="6" s="1"/>
  <c r="H246" i="6"/>
  <c r="I246" i="6" s="1"/>
  <c r="H238" i="6"/>
  <c r="I238" i="6" s="1"/>
  <c r="H228" i="6"/>
  <c r="I228" i="6" s="1"/>
  <c r="H223" i="9"/>
  <c r="I223" i="9" s="1"/>
  <c r="H215" i="9"/>
  <c r="I215" i="9" s="1"/>
  <c r="H207" i="9"/>
  <c r="I207" i="9" s="1"/>
  <c r="H199" i="9"/>
  <c r="I199" i="9" s="1"/>
  <c r="H191" i="9"/>
  <c r="I191" i="9" s="1"/>
  <c r="H183" i="9"/>
  <c r="I183" i="9" s="1"/>
  <c r="H175" i="9"/>
  <c r="I175" i="9" s="1"/>
  <c r="H167" i="9"/>
  <c r="I167" i="9" s="1"/>
  <c r="H159" i="9"/>
  <c r="I159" i="9" s="1"/>
  <c r="H150" i="9"/>
  <c r="I150" i="9" s="1"/>
  <c r="H110" i="6"/>
  <c r="I110" i="6" s="1"/>
  <c r="H100" i="6"/>
  <c r="I100" i="6" s="1"/>
  <c r="H92" i="6"/>
  <c r="I92" i="6" s="1"/>
  <c r="H87" i="9"/>
  <c r="I87" i="9" s="1"/>
  <c r="H78" i="9"/>
  <c r="I78" i="9" s="1"/>
  <c r="H53" i="6"/>
  <c r="I53" i="6" s="1"/>
  <c r="H45" i="6"/>
  <c r="I45" i="6" s="1"/>
  <c r="H38" i="9"/>
  <c r="I38" i="9" s="1"/>
  <c r="M19" i="9"/>
  <c r="M20" i="9"/>
  <c r="M21" i="9"/>
  <c r="M22" i="9"/>
  <c r="M23" i="9"/>
  <c r="M24" i="9"/>
  <c r="M25" i="9"/>
  <c r="M26" i="9"/>
  <c r="M27" i="9"/>
  <c r="M28" i="9"/>
  <c r="M29" i="9"/>
  <c r="M30" i="9"/>
  <c r="M31" i="9"/>
  <c r="M32" i="9"/>
  <c r="M33" i="9"/>
  <c r="M34" i="9"/>
  <c r="M35" i="9"/>
  <c r="M36" i="9"/>
  <c r="M37" i="9"/>
  <c r="M38" i="9"/>
  <c r="M39" i="9"/>
  <c r="M40" i="9"/>
  <c r="M41" i="9"/>
  <c r="M42" i="9"/>
  <c r="M43" i="9"/>
  <c r="M44" i="9"/>
  <c r="M45" i="9"/>
  <c r="M46" i="9"/>
  <c r="M47" i="9"/>
  <c r="M48" i="9"/>
  <c r="M49" i="9"/>
  <c r="M50" i="9"/>
  <c r="M51" i="9"/>
  <c r="M52" i="9"/>
  <c r="M53" i="9"/>
  <c r="M54" i="9"/>
  <c r="M55" i="9"/>
  <c r="M56" i="9"/>
  <c r="M57" i="9"/>
  <c r="M58" i="9"/>
  <c r="M59" i="9"/>
  <c r="M60" i="9"/>
  <c r="M61" i="9"/>
  <c r="M62" i="9"/>
  <c r="M63" i="9"/>
  <c r="M64" i="9"/>
  <c r="M65" i="9"/>
  <c r="M66" i="9"/>
  <c r="M67" i="9"/>
  <c r="M68" i="9"/>
  <c r="M69" i="9"/>
  <c r="M70" i="9"/>
  <c r="M71" i="9"/>
  <c r="M72" i="9"/>
  <c r="M73" i="9"/>
  <c r="M74" i="9"/>
  <c r="M75" i="9"/>
  <c r="M76" i="9"/>
  <c r="M77" i="9"/>
  <c r="M78" i="9"/>
  <c r="M79" i="9"/>
  <c r="M80" i="9"/>
  <c r="M81" i="9"/>
  <c r="M82" i="9"/>
  <c r="M83" i="9"/>
  <c r="M84" i="9"/>
  <c r="M85" i="9"/>
  <c r="M86" i="9"/>
  <c r="M87" i="9"/>
  <c r="M88" i="9"/>
  <c r="M89" i="9"/>
  <c r="M90" i="9"/>
  <c r="M91" i="9"/>
  <c r="M92" i="9"/>
  <c r="M93" i="9"/>
  <c r="M94" i="9"/>
  <c r="M95" i="9"/>
  <c r="M96" i="9"/>
  <c r="M97" i="9"/>
  <c r="M98" i="9"/>
  <c r="M99" i="9"/>
  <c r="M100" i="9"/>
  <c r="M101" i="9"/>
  <c r="M102" i="9"/>
  <c r="M103" i="9"/>
  <c r="M104" i="9"/>
  <c r="M105" i="9"/>
  <c r="M106" i="9"/>
  <c r="M107" i="9"/>
  <c r="M108" i="9"/>
  <c r="M109" i="9"/>
  <c r="M110" i="9"/>
  <c r="M111" i="9"/>
  <c r="M112" i="9"/>
  <c r="M113" i="9"/>
  <c r="M114" i="9"/>
  <c r="M115" i="9"/>
  <c r="M116" i="9"/>
  <c r="M117" i="9"/>
  <c r="M118" i="9"/>
  <c r="M119" i="9"/>
  <c r="M120" i="9"/>
  <c r="M121" i="9"/>
  <c r="M122" i="9"/>
  <c r="M123" i="9"/>
  <c r="M124" i="9"/>
  <c r="M125" i="9"/>
  <c r="M126" i="9"/>
  <c r="M127" i="9"/>
  <c r="M128" i="9"/>
  <c r="M129" i="9"/>
  <c r="M130" i="9"/>
  <c r="M131" i="9"/>
  <c r="M132" i="9"/>
  <c r="M133" i="9"/>
  <c r="M134" i="9"/>
  <c r="M135" i="9"/>
  <c r="M136" i="9"/>
  <c r="M137" i="9"/>
  <c r="M138" i="9"/>
  <c r="M139" i="9"/>
  <c r="M140" i="9"/>
  <c r="M141" i="9"/>
  <c r="M142" i="9"/>
  <c r="M143" i="9"/>
  <c r="M144" i="9"/>
  <c r="M145" i="9"/>
  <c r="M146" i="9"/>
  <c r="M147" i="9"/>
  <c r="M148" i="9"/>
  <c r="M149" i="9"/>
  <c r="M150" i="9"/>
  <c r="M151" i="9"/>
  <c r="M152" i="9"/>
  <c r="M153" i="9"/>
  <c r="M154" i="9"/>
  <c r="M155" i="9"/>
  <c r="M156" i="9"/>
  <c r="M157" i="9"/>
  <c r="M158" i="9"/>
  <c r="M159" i="9"/>
  <c r="M160" i="9"/>
  <c r="M161" i="9"/>
  <c r="M162" i="9"/>
  <c r="M163" i="9"/>
  <c r="M164" i="9"/>
  <c r="M165" i="9"/>
  <c r="M166" i="9"/>
  <c r="M167" i="9"/>
  <c r="M168" i="9"/>
  <c r="M169" i="9"/>
  <c r="M170" i="9"/>
  <c r="M171" i="9"/>
  <c r="M172" i="9"/>
  <c r="M173" i="9"/>
  <c r="M174" i="9"/>
  <c r="M175" i="9"/>
  <c r="M176" i="9"/>
  <c r="M177" i="9"/>
  <c r="M178" i="9"/>
  <c r="M179" i="9"/>
  <c r="M180" i="9"/>
  <c r="M181" i="9"/>
  <c r="M182" i="9"/>
  <c r="M183" i="9"/>
  <c r="M184" i="9"/>
  <c r="M185" i="9"/>
  <c r="M186" i="9"/>
  <c r="M187" i="9"/>
  <c r="M188" i="9"/>
  <c r="M189" i="9"/>
  <c r="M190" i="9"/>
  <c r="M191" i="9"/>
  <c r="M192" i="9"/>
  <c r="M193" i="9"/>
  <c r="M194" i="9"/>
  <c r="M195" i="9"/>
  <c r="M196" i="9"/>
  <c r="M197" i="9"/>
  <c r="M198" i="9"/>
  <c r="M199" i="9"/>
  <c r="M200" i="9"/>
  <c r="M201" i="9"/>
  <c r="M202" i="9"/>
  <c r="M203" i="9"/>
  <c r="M204" i="9"/>
  <c r="M205" i="9"/>
  <c r="M206" i="9"/>
  <c r="M207" i="9"/>
  <c r="M208" i="9"/>
  <c r="M209" i="9"/>
  <c r="M210" i="9"/>
  <c r="M211" i="9"/>
  <c r="M212" i="9"/>
  <c r="M213" i="9"/>
  <c r="M214" i="9"/>
  <c r="M215" i="9"/>
  <c r="M216" i="9"/>
  <c r="M217" i="9"/>
  <c r="M218" i="9"/>
  <c r="M219" i="9"/>
  <c r="M220" i="9"/>
  <c r="M221" i="9"/>
  <c r="M222" i="9"/>
  <c r="M223" i="9"/>
  <c r="M224" i="9"/>
  <c r="M225" i="9"/>
  <c r="M226" i="9"/>
  <c r="M227" i="9"/>
  <c r="M228" i="9"/>
  <c r="M229" i="9"/>
  <c r="M230" i="9"/>
  <c r="M231" i="9"/>
  <c r="M232" i="9"/>
  <c r="M233" i="9"/>
  <c r="M234" i="9"/>
  <c r="M235" i="9"/>
  <c r="M236" i="9"/>
  <c r="M237" i="9"/>
  <c r="M238" i="9"/>
  <c r="M239" i="9"/>
  <c r="M240" i="9"/>
  <c r="M241" i="9"/>
  <c r="M242" i="9"/>
  <c r="M243" i="9"/>
  <c r="M244" i="9"/>
  <c r="M245" i="9"/>
  <c r="M246" i="9"/>
  <c r="M247" i="9"/>
  <c r="M248" i="9"/>
  <c r="M249" i="9"/>
  <c r="M250" i="9"/>
  <c r="M251" i="9"/>
  <c r="M252" i="9"/>
  <c r="M253" i="9"/>
  <c r="M254" i="9"/>
  <c r="M255" i="9"/>
  <c r="M256" i="9"/>
  <c r="M257" i="9"/>
  <c r="M258" i="9"/>
  <c r="M259" i="9"/>
  <c r="M260" i="9"/>
  <c r="M261" i="9"/>
  <c r="M262" i="9"/>
  <c r="M263" i="9"/>
  <c r="M264" i="9"/>
  <c r="M265" i="9"/>
  <c r="M266" i="9"/>
  <c r="M267" i="9"/>
  <c r="M268" i="9"/>
  <c r="M269" i="9"/>
  <c r="M270" i="9"/>
  <c r="M271" i="9"/>
  <c r="M272" i="9"/>
  <c r="M273" i="9"/>
  <c r="M274" i="9"/>
  <c r="M275" i="9"/>
  <c r="M276" i="9"/>
  <c r="M277" i="9"/>
  <c r="M278" i="9"/>
  <c r="M279" i="9"/>
  <c r="M280" i="9"/>
  <c r="M281" i="9"/>
  <c r="M282" i="9"/>
  <c r="M283" i="9"/>
  <c r="M284" i="9"/>
  <c r="M285" i="9"/>
  <c r="M286" i="9"/>
  <c r="M287" i="9"/>
  <c r="M288" i="9"/>
  <c r="M289" i="9"/>
  <c r="M290" i="9"/>
  <c r="M291" i="9"/>
  <c r="M292" i="9"/>
  <c r="M293" i="9"/>
  <c r="M294" i="9"/>
  <c r="M295" i="9"/>
  <c r="M296" i="9"/>
  <c r="M297" i="9"/>
  <c r="M298" i="9"/>
  <c r="M299" i="9"/>
  <c r="M300" i="9"/>
  <c r="M301" i="9"/>
  <c r="M302" i="9"/>
  <c r="M303" i="9"/>
  <c r="M304" i="9"/>
  <c r="M305" i="9"/>
  <c r="M306" i="9"/>
  <c r="M307" i="9"/>
  <c r="M308" i="9"/>
  <c r="M309" i="9"/>
  <c r="M310" i="9"/>
  <c r="M311" i="9"/>
  <c r="M312" i="9"/>
  <c r="M313" i="9"/>
  <c r="M314" i="9"/>
  <c r="M315" i="9"/>
  <c r="M316" i="9"/>
  <c r="M317" i="9"/>
  <c r="M318" i="9"/>
  <c r="M319" i="9"/>
  <c r="M320" i="9"/>
  <c r="M321" i="9"/>
  <c r="M322" i="9"/>
  <c r="M323" i="9"/>
  <c r="M324" i="9"/>
  <c r="M325" i="9"/>
  <c r="M326" i="9"/>
  <c r="M327" i="9"/>
  <c r="M328" i="9"/>
  <c r="M329" i="9"/>
  <c r="M330" i="9"/>
  <c r="M331" i="9"/>
  <c r="M332" i="9"/>
  <c r="M333" i="9"/>
  <c r="M334" i="9"/>
  <c r="M335" i="9"/>
  <c r="M336" i="9"/>
  <c r="M337" i="9"/>
  <c r="M338" i="9"/>
  <c r="M339" i="9"/>
  <c r="M340" i="9"/>
  <c r="M341" i="9"/>
  <c r="M342" i="9"/>
  <c r="M343" i="9"/>
  <c r="M344" i="9"/>
  <c r="M345" i="9"/>
  <c r="M346" i="9"/>
  <c r="M347" i="9"/>
  <c r="M348" i="9"/>
  <c r="M349" i="9"/>
  <c r="M350" i="9"/>
  <c r="M351" i="9"/>
  <c r="M352" i="9"/>
  <c r="M353" i="9"/>
  <c r="M354" i="9"/>
  <c r="M355" i="9"/>
  <c r="M356" i="9"/>
  <c r="M357" i="9"/>
  <c r="M358" i="9"/>
  <c r="M359" i="9"/>
  <c r="M360" i="9"/>
  <c r="M361" i="9"/>
  <c r="M362" i="9"/>
  <c r="M363" i="9"/>
  <c r="M364" i="9"/>
  <c r="M365" i="9"/>
  <c r="M366" i="9"/>
  <c r="M367" i="9"/>
  <c r="M368" i="9"/>
  <c r="M369" i="9"/>
  <c r="M370" i="9"/>
  <c r="M371" i="9"/>
  <c r="M372" i="9"/>
  <c r="M373" i="9"/>
  <c r="M374" i="9"/>
  <c r="M375" i="9"/>
  <c r="M376" i="9"/>
  <c r="M377" i="9"/>
  <c r="M378" i="9"/>
  <c r="M379" i="9"/>
  <c r="M380" i="9"/>
  <c r="M381" i="9"/>
  <c r="M382" i="9"/>
  <c r="M383" i="9"/>
  <c r="M384" i="9"/>
  <c r="M385" i="9"/>
  <c r="M386" i="9"/>
  <c r="M387" i="9"/>
  <c r="M388" i="9"/>
  <c r="M389" i="9"/>
  <c r="M390" i="9"/>
  <c r="M391" i="9"/>
  <c r="M392" i="9"/>
  <c r="M393" i="9"/>
  <c r="M394" i="9"/>
  <c r="M395" i="9"/>
  <c r="M396" i="9"/>
  <c r="M397" i="9"/>
  <c r="M398" i="9"/>
  <c r="M399" i="9"/>
  <c r="M400" i="9"/>
  <c r="M401" i="9"/>
  <c r="M402" i="9"/>
  <c r="M403" i="9"/>
  <c r="M404" i="9"/>
  <c r="M405" i="9"/>
  <c r="M406" i="9"/>
  <c r="M407" i="9"/>
  <c r="M408" i="9"/>
  <c r="M409" i="9"/>
  <c r="M410" i="9"/>
  <c r="M411" i="9"/>
  <c r="M412" i="9"/>
  <c r="M413" i="9"/>
  <c r="M414" i="9"/>
  <c r="M415" i="9"/>
  <c r="M416" i="9"/>
  <c r="M417" i="9"/>
  <c r="M418" i="9"/>
  <c r="M419" i="9"/>
  <c r="M420" i="9"/>
  <c r="M421" i="9"/>
  <c r="M422" i="9"/>
  <c r="M423" i="9"/>
  <c r="M424" i="9"/>
  <c r="M425" i="9"/>
  <c r="M426" i="9"/>
  <c r="M427" i="9"/>
  <c r="M428" i="9"/>
  <c r="M429" i="9"/>
  <c r="M430" i="9"/>
  <c r="M431" i="9"/>
  <c r="M432" i="9"/>
  <c r="M433" i="9"/>
  <c r="M434" i="9"/>
  <c r="M435" i="9"/>
  <c r="M436" i="9"/>
  <c r="M437" i="9"/>
  <c r="M438" i="9"/>
  <c r="M439" i="9"/>
  <c r="M440" i="9"/>
  <c r="M441" i="9"/>
  <c r="M442" i="9"/>
  <c r="M443" i="9"/>
  <c r="M444" i="9"/>
  <c r="M445" i="9"/>
  <c r="M446" i="9"/>
  <c r="M447" i="9"/>
  <c r="M448" i="9"/>
  <c r="M449" i="9"/>
  <c r="M450" i="9"/>
  <c r="M451" i="9"/>
  <c r="M452" i="9"/>
  <c r="M453" i="9"/>
  <c r="M454" i="9"/>
  <c r="M455" i="9"/>
  <c r="M456" i="9"/>
  <c r="M457" i="9"/>
  <c r="M458" i="9"/>
  <c r="M459" i="9"/>
  <c r="M460" i="9"/>
  <c r="M461" i="9"/>
  <c r="M462" i="9"/>
  <c r="M463" i="9"/>
  <c r="M464" i="9"/>
  <c r="M465" i="9"/>
  <c r="M466" i="9"/>
  <c r="M467" i="9"/>
  <c r="M468" i="9"/>
  <c r="M469" i="9"/>
  <c r="M470" i="9"/>
  <c r="M471" i="9"/>
  <c r="M472" i="9"/>
  <c r="M473" i="9"/>
  <c r="M474" i="9"/>
  <c r="M475" i="9"/>
  <c r="M476" i="9"/>
  <c r="M477" i="9"/>
  <c r="M478" i="9"/>
  <c r="M479" i="9"/>
  <c r="M480" i="9"/>
  <c r="M481" i="9"/>
  <c r="M482" i="9"/>
  <c r="M483" i="9"/>
  <c r="M484" i="9"/>
  <c r="M485" i="9"/>
  <c r="M486" i="9"/>
  <c r="M487" i="9"/>
  <c r="M488" i="9"/>
  <c r="M489" i="9"/>
  <c r="M490" i="9"/>
  <c r="M491" i="9"/>
  <c r="M492" i="9"/>
  <c r="M493" i="9"/>
  <c r="M494" i="9"/>
  <c r="M495" i="9"/>
  <c r="M496" i="9"/>
  <c r="M497" i="9"/>
  <c r="M498" i="9"/>
  <c r="M499" i="9"/>
  <c r="M500" i="9"/>
  <c r="M501" i="9"/>
  <c r="M502" i="9"/>
  <c r="M503" i="9"/>
  <c r="M504" i="9"/>
  <c r="M505" i="9"/>
  <c r="M506" i="9"/>
  <c r="M507" i="9"/>
  <c r="M508" i="9"/>
  <c r="M509" i="9"/>
  <c r="M510" i="9"/>
  <c r="M511" i="9"/>
  <c r="M512" i="9"/>
  <c r="M513" i="9"/>
  <c r="M514" i="9"/>
  <c r="M515" i="9"/>
  <c r="M516" i="9"/>
  <c r="M517" i="9"/>
  <c r="M518" i="9"/>
  <c r="M519" i="9"/>
  <c r="M520" i="9"/>
  <c r="M521" i="9"/>
  <c r="M522" i="9"/>
  <c r="M523" i="9"/>
  <c r="M524" i="9"/>
  <c r="M525" i="9"/>
  <c r="M526" i="9"/>
  <c r="M527" i="9"/>
  <c r="M528" i="9"/>
  <c r="M529" i="9"/>
  <c r="M530" i="9"/>
  <c r="M531" i="9"/>
  <c r="M532" i="9"/>
  <c r="M533" i="9"/>
  <c r="M534" i="9"/>
  <c r="M535" i="9"/>
  <c r="M536" i="9"/>
  <c r="M537" i="9"/>
  <c r="M538" i="9"/>
  <c r="M539" i="9"/>
  <c r="M540" i="9"/>
  <c r="M541" i="9"/>
  <c r="M542" i="9"/>
  <c r="M543" i="9"/>
  <c r="M544" i="9"/>
  <c r="M545" i="9"/>
  <c r="M546" i="9"/>
  <c r="M547" i="9"/>
  <c r="M548" i="9"/>
  <c r="M549" i="9"/>
  <c r="M550" i="9"/>
  <c r="M551" i="9"/>
  <c r="M552" i="9"/>
  <c r="M553" i="9"/>
  <c r="M554" i="9"/>
  <c r="M555" i="9"/>
  <c r="M556" i="9"/>
  <c r="M557" i="9"/>
  <c r="M558" i="9"/>
  <c r="M559" i="9"/>
  <c r="M560" i="9"/>
  <c r="M561" i="9"/>
  <c r="M562" i="9"/>
  <c r="M563" i="9"/>
  <c r="M18" i="9"/>
  <c r="K22" i="9"/>
  <c r="N22" i="9" s="1"/>
  <c r="K26" i="9"/>
  <c r="N26" i="9" s="1"/>
  <c r="K30" i="9"/>
  <c r="K34" i="9"/>
  <c r="N34" i="9" s="1"/>
  <c r="K38" i="9"/>
  <c r="K42" i="9"/>
  <c r="N42" i="9" s="1"/>
  <c r="K46" i="9"/>
  <c r="K50" i="9"/>
  <c r="N50" i="9" s="1"/>
  <c r="K54" i="9"/>
  <c r="N54" i="9" s="1"/>
  <c r="K58" i="9"/>
  <c r="N58" i="9" s="1"/>
  <c r="K62" i="9"/>
  <c r="K66" i="9"/>
  <c r="N66" i="9" s="1"/>
  <c r="K70" i="9"/>
  <c r="K74" i="9"/>
  <c r="N74" i="9" s="1"/>
  <c r="K78" i="9"/>
  <c r="K82" i="9"/>
  <c r="K86" i="9"/>
  <c r="N86" i="9" s="1"/>
  <c r="K90" i="9"/>
  <c r="N90" i="9" s="1"/>
  <c r="K94" i="9"/>
  <c r="K98" i="9"/>
  <c r="N98" i="9" s="1"/>
  <c r="K102" i="9"/>
  <c r="K106" i="9"/>
  <c r="K110" i="9"/>
  <c r="K114" i="9"/>
  <c r="N114" i="9" s="1"/>
  <c r="K118" i="9"/>
  <c r="N118" i="9" s="1"/>
  <c r="K122" i="9"/>
  <c r="N122" i="9" s="1"/>
  <c r="K126" i="9"/>
  <c r="K130" i="9"/>
  <c r="N130" i="9" s="1"/>
  <c r="K134" i="9"/>
  <c r="K138" i="9"/>
  <c r="N138" i="9" s="1"/>
  <c r="K142" i="9"/>
  <c r="K146" i="9"/>
  <c r="N146" i="9" s="1"/>
  <c r="K150" i="9"/>
  <c r="N150" i="9" s="1"/>
  <c r="K154" i="9"/>
  <c r="N154" i="9" s="1"/>
  <c r="K158" i="9"/>
  <c r="K162" i="9"/>
  <c r="N162" i="9" s="1"/>
  <c r="K166" i="9"/>
  <c r="K170" i="9"/>
  <c r="N170" i="9" s="1"/>
  <c r="K174" i="9"/>
  <c r="K178" i="9"/>
  <c r="N178" i="9" s="1"/>
  <c r="K182" i="9"/>
  <c r="N182" i="9" s="1"/>
  <c r="K186" i="9"/>
  <c r="N186" i="9" s="1"/>
  <c r="K190" i="9"/>
  <c r="K194" i="9"/>
  <c r="N194" i="9" s="1"/>
  <c r="K198" i="9"/>
  <c r="K202" i="9"/>
  <c r="N202" i="9" s="1"/>
  <c r="K206" i="9"/>
  <c r="K210" i="9"/>
  <c r="N210" i="9" s="1"/>
  <c r="K214" i="9"/>
  <c r="N214" i="9" s="1"/>
  <c r="K218" i="9"/>
  <c r="N218" i="9" s="1"/>
  <c r="K222" i="9"/>
  <c r="K225" i="9"/>
  <c r="N225" i="9" s="1"/>
  <c r="K226" i="9"/>
  <c r="N226" i="9" s="1"/>
  <c r="K227" i="9"/>
  <c r="N227" i="9" s="1"/>
  <c r="K228" i="9"/>
  <c r="N228" i="9" s="1"/>
  <c r="K229" i="9"/>
  <c r="K230" i="9"/>
  <c r="N230" i="9" s="1"/>
  <c r="K231" i="9"/>
  <c r="N231" i="9" s="1"/>
  <c r="K233" i="9"/>
  <c r="N233" i="9" s="1"/>
  <c r="K234" i="9"/>
  <c r="N234" i="9" s="1"/>
  <c r="K235" i="9"/>
  <c r="N235" i="9" s="1"/>
  <c r="K236" i="9"/>
  <c r="N236" i="9" s="1"/>
  <c r="K237" i="9"/>
  <c r="K238" i="9"/>
  <c r="K239" i="9"/>
  <c r="N239" i="9" s="1"/>
  <c r="K241" i="9"/>
  <c r="N241" i="9" s="1"/>
  <c r="K242" i="9"/>
  <c r="N242" i="9" s="1"/>
  <c r="K243" i="9"/>
  <c r="N243" i="9" s="1"/>
  <c r="K244" i="9"/>
  <c r="N244" i="9" s="1"/>
  <c r="K245" i="9"/>
  <c r="K246" i="9"/>
  <c r="K247" i="9"/>
  <c r="N247" i="9" s="1"/>
  <c r="K249" i="9"/>
  <c r="N249" i="9" s="1"/>
  <c r="K250" i="9"/>
  <c r="N250" i="9" s="1"/>
  <c r="K251" i="9"/>
  <c r="N251" i="9" s="1"/>
  <c r="K252" i="9"/>
  <c r="N252" i="9" s="1"/>
  <c r="K253" i="9"/>
  <c r="K254" i="9"/>
  <c r="K255" i="9"/>
  <c r="N255" i="9" s="1"/>
  <c r="K257" i="9"/>
  <c r="N257" i="9" s="1"/>
  <c r="K258" i="9"/>
  <c r="N258" i="9" s="1"/>
  <c r="K259" i="9"/>
  <c r="N259" i="9" s="1"/>
  <c r="K260" i="9"/>
  <c r="N260" i="9" s="1"/>
  <c r="K261" i="9"/>
  <c r="K262" i="9"/>
  <c r="K263" i="9"/>
  <c r="N263" i="9" s="1"/>
  <c r="K265" i="9"/>
  <c r="N265" i="9" s="1"/>
  <c r="K266" i="9"/>
  <c r="N266" i="9" s="1"/>
  <c r="K267" i="9"/>
  <c r="N267" i="9" s="1"/>
  <c r="K268" i="9"/>
  <c r="N268" i="9" s="1"/>
  <c r="K269" i="9"/>
  <c r="K270" i="9"/>
  <c r="K271" i="9"/>
  <c r="N271" i="9" s="1"/>
  <c r="K273" i="9"/>
  <c r="N273" i="9" s="1"/>
  <c r="K274" i="9"/>
  <c r="N274" i="9" s="1"/>
  <c r="K275" i="9"/>
  <c r="N275" i="9" s="1"/>
  <c r="K276" i="9"/>
  <c r="N276" i="9" s="1"/>
  <c r="K277" i="9"/>
  <c r="K278" i="9"/>
  <c r="K279" i="9"/>
  <c r="N279" i="9" s="1"/>
  <c r="K281" i="9"/>
  <c r="N281" i="9" s="1"/>
  <c r="K282" i="9"/>
  <c r="N282" i="9" s="1"/>
  <c r="K283" i="9"/>
  <c r="N283" i="9" s="1"/>
  <c r="K284" i="9"/>
  <c r="N284" i="9" s="1"/>
  <c r="K285" i="9"/>
  <c r="N285" i="9" s="1"/>
  <c r="K286" i="9"/>
  <c r="K287" i="9"/>
  <c r="N287" i="9" s="1"/>
  <c r="K289" i="9"/>
  <c r="N289" i="9" s="1"/>
  <c r="K290" i="9"/>
  <c r="N290" i="9" s="1"/>
  <c r="K291" i="9"/>
  <c r="N291" i="9" s="1"/>
  <c r="K292" i="9"/>
  <c r="N292" i="9" s="1"/>
  <c r="K293" i="9"/>
  <c r="K294" i="9"/>
  <c r="N294" i="9" s="1"/>
  <c r="K295" i="9"/>
  <c r="N295" i="9" s="1"/>
  <c r="K297" i="9"/>
  <c r="N297" i="9" s="1"/>
  <c r="K298" i="9"/>
  <c r="N298" i="9" s="1"/>
  <c r="K299" i="9"/>
  <c r="N299" i="9" s="1"/>
  <c r="K300" i="9"/>
  <c r="N300" i="9" s="1"/>
  <c r="K301" i="9"/>
  <c r="K302" i="9"/>
  <c r="K303" i="9"/>
  <c r="N303" i="9" s="1"/>
  <c r="K305" i="9"/>
  <c r="N305" i="9" s="1"/>
  <c r="K306" i="9"/>
  <c r="N306" i="9" s="1"/>
  <c r="K307" i="9"/>
  <c r="N307" i="9" s="1"/>
  <c r="K308" i="9"/>
  <c r="N308" i="9" s="1"/>
  <c r="K309" i="9"/>
  <c r="K310" i="9"/>
  <c r="K311" i="9"/>
  <c r="N311" i="9" s="1"/>
  <c r="K313" i="9"/>
  <c r="N313" i="9" s="1"/>
  <c r="K314" i="9"/>
  <c r="N314" i="9" s="1"/>
  <c r="K315" i="9"/>
  <c r="N315" i="9" s="1"/>
  <c r="K316" i="9"/>
  <c r="N316" i="9" s="1"/>
  <c r="K317" i="9"/>
  <c r="K318" i="9"/>
  <c r="K319" i="9"/>
  <c r="N319" i="9" s="1"/>
  <c r="K321" i="9"/>
  <c r="N321" i="9" s="1"/>
  <c r="K322" i="9"/>
  <c r="N322" i="9" s="1"/>
  <c r="K323" i="9"/>
  <c r="N323" i="9" s="1"/>
  <c r="K324" i="9"/>
  <c r="N324" i="9" s="1"/>
  <c r="K325" i="9"/>
  <c r="K326" i="9"/>
  <c r="K327" i="9"/>
  <c r="N327" i="9" s="1"/>
  <c r="K329" i="9"/>
  <c r="N329" i="9" s="1"/>
  <c r="K330" i="9"/>
  <c r="N330" i="9" s="1"/>
  <c r="K331" i="9"/>
  <c r="N331" i="9" s="1"/>
  <c r="K332" i="9"/>
  <c r="N332" i="9" s="1"/>
  <c r="K333" i="9"/>
  <c r="K334" i="9"/>
  <c r="K335" i="9"/>
  <c r="N335" i="9" s="1"/>
  <c r="K337" i="9"/>
  <c r="N337" i="9" s="1"/>
  <c r="K338" i="9"/>
  <c r="N338" i="9" s="1"/>
  <c r="K339" i="9"/>
  <c r="N339" i="9" s="1"/>
  <c r="K340" i="9"/>
  <c r="N340" i="9" s="1"/>
  <c r="K341" i="9"/>
  <c r="K342" i="9"/>
  <c r="K343" i="9"/>
  <c r="N343" i="9" s="1"/>
  <c r="K345" i="9"/>
  <c r="N345" i="9" s="1"/>
  <c r="K346" i="9"/>
  <c r="N346" i="9" s="1"/>
  <c r="K347" i="9"/>
  <c r="N347" i="9" s="1"/>
  <c r="K348" i="9"/>
  <c r="N348" i="9" s="1"/>
  <c r="K349" i="9"/>
  <c r="N349" i="9" s="1"/>
  <c r="K350" i="9"/>
  <c r="K351" i="9"/>
  <c r="N351" i="9" s="1"/>
  <c r="K353" i="9"/>
  <c r="N353" i="9" s="1"/>
  <c r="K354" i="9"/>
  <c r="N354" i="9" s="1"/>
  <c r="K355" i="9"/>
  <c r="N355" i="9" s="1"/>
  <c r="K356" i="9"/>
  <c r="N356" i="9" s="1"/>
  <c r="K357" i="9"/>
  <c r="K358" i="9"/>
  <c r="N358" i="9" s="1"/>
  <c r="K359" i="9"/>
  <c r="N359" i="9" s="1"/>
  <c r="K361" i="9"/>
  <c r="N361" i="9" s="1"/>
  <c r="K362" i="9"/>
  <c r="N362" i="9" s="1"/>
  <c r="K363" i="9"/>
  <c r="N363" i="9" s="1"/>
  <c r="K364" i="9"/>
  <c r="N364" i="9" s="1"/>
  <c r="K365" i="9"/>
  <c r="K366" i="9"/>
  <c r="K367" i="9"/>
  <c r="K369" i="9"/>
  <c r="N369" i="9" s="1"/>
  <c r="K370" i="9"/>
  <c r="N370" i="9" s="1"/>
  <c r="K371" i="9"/>
  <c r="N371" i="9" s="1"/>
  <c r="K372" i="9"/>
  <c r="N372" i="9" s="1"/>
  <c r="K373" i="9"/>
  <c r="K374" i="9"/>
  <c r="K375" i="9"/>
  <c r="N375" i="9" s="1"/>
  <c r="K377" i="9"/>
  <c r="N377" i="9" s="1"/>
  <c r="K378" i="9"/>
  <c r="N378" i="9" s="1"/>
  <c r="K379" i="9"/>
  <c r="N379" i="9" s="1"/>
  <c r="K380" i="9"/>
  <c r="N380" i="9" s="1"/>
  <c r="K381" i="9"/>
  <c r="K382" i="9"/>
  <c r="K383" i="9"/>
  <c r="N383" i="9" s="1"/>
  <c r="K385" i="9"/>
  <c r="N385" i="9" s="1"/>
  <c r="K386" i="9"/>
  <c r="N386" i="9" s="1"/>
  <c r="K387" i="9"/>
  <c r="N387" i="9" s="1"/>
  <c r="K388" i="9"/>
  <c r="N388" i="9" s="1"/>
  <c r="K389" i="9"/>
  <c r="K390" i="9"/>
  <c r="K391" i="9"/>
  <c r="N391" i="9" s="1"/>
  <c r="K393" i="9"/>
  <c r="N393" i="9" s="1"/>
  <c r="K394" i="9"/>
  <c r="N394" i="9" s="1"/>
  <c r="K395" i="9"/>
  <c r="N395" i="9" s="1"/>
  <c r="K396" i="9"/>
  <c r="N396" i="9" s="1"/>
  <c r="K397" i="9"/>
  <c r="K398" i="9"/>
  <c r="K399" i="9"/>
  <c r="N399" i="9" s="1"/>
  <c r="K401" i="9"/>
  <c r="N401" i="9" s="1"/>
  <c r="K402" i="9"/>
  <c r="N402" i="9" s="1"/>
  <c r="K403" i="9"/>
  <c r="N403" i="9" s="1"/>
  <c r="K404" i="9"/>
  <c r="N404" i="9" s="1"/>
  <c r="K405" i="9"/>
  <c r="K406" i="9"/>
  <c r="K407" i="9"/>
  <c r="N407" i="9" s="1"/>
  <c r="K409" i="9"/>
  <c r="N409" i="9" s="1"/>
  <c r="K410" i="9"/>
  <c r="N410" i="9" s="1"/>
  <c r="K411" i="9"/>
  <c r="N411" i="9" s="1"/>
  <c r="K412" i="9"/>
  <c r="N412" i="9" s="1"/>
  <c r="K413" i="9"/>
  <c r="N413" i="9" s="1"/>
  <c r="K414" i="9"/>
  <c r="K415" i="9"/>
  <c r="N415" i="9" s="1"/>
  <c r="K417" i="9"/>
  <c r="N417" i="9" s="1"/>
  <c r="K418" i="9"/>
  <c r="N418" i="9" s="1"/>
  <c r="K419" i="9"/>
  <c r="N419" i="9" s="1"/>
  <c r="K420" i="9"/>
  <c r="N420" i="9" s="1"/>
  <c r="K421" i="9"/>
  <c r="K422" i="9"/>
  <c r="N422" i="9" s="1"/>
  <c r="K423" i="9"/>
  <c r="N423" i="9" s="1"/>
  <c r="K425" i="9"/>
  <c r="N425" i="9" s="1"/>
  <c r="K426" i="9"/>
  <c r="N426" i="9" s="1"/>
  <c r="K427" i="9"/>
  <c r="N427" i="9" s="1"/>
  <c r="K428" i="9"/>
  <c r="N428" i="9" s="1"/>
  <c r="K429" i="9"/>
  <c r="K430" i="9"/>
  <c r="K431" i="9"/>
  <c r="N431" i="9" s="1"/>
  <c r="K433" i="9"/>
  <c r="N433" i="9" s="1"/>
  <c r="K434" i="9"/>
  <c r="N434" i="9" s="1"/>
  <c r="K435" i="9"/>
  <c r="N435" i="9" s="1"/>
  <c r="K436" i="9"/>
  <c r="N436" i="9" s="1"/>
  <c r="K437" i="9"/>
  <c r="K438" i="9"/>
  <c r="K439" i="9"/>
  <c r="N439" i="9" s="1"/>
  <c r="K441" i="9"/>
  <c r="N441" i="9" s="1"/>
  <c r="K442" i="9"/>
  <c r="N442" i="9" s="1"/>
  <c r="K443" i="9"/>
  <c r="N443" i="9" s="1"/>
  <c r="K444" i="9"/>
  <c r="N444" i="9" s="1"/>
  <c r="K445" i="9"/>
  <c r="K446" i="9"/>
  <c r="K447" i="9"/>
  <c r="N447" i="9" s="1"/>
  <c r="K449" i="9"/>
  <c r="N449" i="9" s="1"/>
  <c r="K450" i="9"/>
  <c r="N450" i="9" s="1"/>
  <c r="K451" i="9"/>
  <c r="N451" i="9" s="1"/>
  <c r="K452" i="9"/>
  <c r="N452" i="9" s="1"/>
  <c r="K453" i="9"/>
  <c r="K454" i="9"/>
  <c r="K455" i="9"/>
  <c r="N455" i="9" s="1"/>
  <c r="K457" i="9"/>
  <c r="N457" i="9" s="1"/>
  <c r="K458" i="9"/>
  <c r="N458" i="9" s="1"/>
  <c r="K459" i="9"/>
  <c r="N459" i="9" s="1"/>
  <c r="K460" i="9"/>
  <c r="N460" i="9" s="1"/>
  <c r="K461" i="9"/>
  <c r="K462" i="9"/>
  <c r="K464" i="9"/>
  <c r="N464" i="9" s="1"/>
  <c r="K465" i="9"/>
  <c r="N465" i="9" s="1"/>
  <c r="K466" i="9"/>
  <c r="N466" i="9" s="1"/>
  <c r="K467" i="9"/>
  <c r="N467" i="9" s="1"/>
  <c r="K468" i="9"/>
  <c r="N468" i="9" s="1"/>
  <c r="K470" i="9"/>
  <c r="K471" i="9"/>
  <c r="N471" i="9" s="1"/>
  <c r="K472" i="9"/>
  <c r="N472" i="9" s="1"/>
  <c r="K473" i="9"/>
  <c r="N473" i="9" s="1"/>
  <c r="K474" i="9"/>
  <c r="N474" i="9" s="1"/>
  <c r="K477" i="9"/>
  <c r="K478" i="9"/>
  <c r="K479" i="9"/>
  <c r="N479" i="9" s="1"/>
  <c r="K480" i="9"/>
  <c r="N480" i="9" s="1"/>
  <c r="K481" i="9"/>
  <c r="N481" i="9" s="1"/>
  <c r="K482" i="9"/>
  <c r="N482" i="9" s="1"/>
  <c r="K483" i="9"/>
  <c r="N483" i="9" s="1"/>
  <c r="K484" i="9"/>
  <c r="N484" i="9" s="1"/>
  <c r="K485" i="9"/>
  <c r="K486" i="9"/>
  <c r="K487" i="9"/>
  <c r="N487" i="9" s="1"/>
  <c r="K489" i="9"/>
  <c r="N489" i="9" s="1"/>
  <c r="K490" i="9"/>
  <c r="N490" i="9" s="1"/>
  <c r="K491" i="9"/>
  <c r="N491" i="9" s="1"/>
  <c r="K492" i="9"/>
  <c r="N492" i="9" s="1"/>
  <c r="K493" i="9"/>
  <c r="K494" i="9"/>
  <c r="K496" i="9"/>
  <c r="N496" i="9" s="1"/>
  <c r="K497" i="9"/>
  <c r="N497" i="9" s="1"/>
  <c r="K498" i="9"/>
  <c r="N498" i="9" s="1"/>
  <c r="K499" i="9"/>
  <c r="N499" i="9" s="1"/>
  <c r="K500" i="9"/>
  <c r="N500" i="9" s="1"/>
  <c r="K502" i="9"/>
  <c r="K503" i="9"/>
  <c r="N503" i="9" s="1"/>
  <c r="K504" i="9"/>
  <c r="N504" i="9" s="1"/>
  <c r="K505" i="9"/>
  <c r="N505" i="9" s="1"/>
  <c r="K506" i="9"/>
  <c r="N506" i="9" s="1"/>
  <c r="K509" i="9"/>
  <c r="K510" i="9"/>
  <c r="K511" i="9"/>
  <c r="N511" i="9" s="1"/>
  <c r="K512" i="9"/>
  <c r="N512" i="9" s="1"/>
  <c r="K513" i="9"/>
  <c r="N513" i="9" s="1"/>
  <c r="K514" i="9"/>
  <c r="N514" i="9" s="1"/>
  <c r="K515" i="9"/>
  <c r="N515" i="9" s="1"/>
  <c r="K516" i="9"/>
  <c r="N516" i="9" s="1"/>
  <c r="K517" i="9"/>
  <c r="K518" i="9"/>
  <c r="K519" i="9"/>
  <c r="N519" i="9" s="1"/>
  <c r="K521" i="9"/>
  <c r="N521" i="9" s="1"/>
  <c r="K522" i="9"/>
  <c r="N522" i="9" s="1"/>
  <c r="K523" i="9"/>
  <c r="N523" i="9" s="1"/>
  <c r="K524" i="9"/>
  <c r="N524" i="9" s="1"/>
  <c r="K525" i="9"/>
  <c r="N525" i="9" s="1"/>
  <c r="K526" i="9"/>
  <c r="K528" i="9"/>
  <c r="N528" i="9" s="1"/>
  <c r="K529" i="9"/>
  <c r="N529" i="9" s="1"/>
  <c r="K530" i="9"/>
  <c r="N530" i="9" s="1"/>
  <c r="K531" i="9"/>
  <c r="N531" i="9" s="1"/>
  <c r="K532" i="9"/>
  <c r="N532" i="9" s="1"/>
  <c r="K534" i="9"/>
  <c r="K535" i="9"/>
  <c r="N535" i="9" s="1"/>
  <c r="K536" i="9"/>
  <c r="N536" i="9" s="1"/>
  <c r="K537" i="9"/>
  <c r="N537" i="9" s="1"/>
  <c r="K538" i="9"/>
  <c r="N538" i="9" s="1"/>
  <c r="K541" i="9"/>
  <c r="K542" i="9"/>
  <c r="K543" i="9"/>
  <c r="N543" i="9" s="1"/>
  <c r="K544" i="9"/>
  <c r="N544" i="9" s="1"/>
  <c r="K545" i="9"/>
  <c r="N545" i="9" s="1"/>
  <c r="K546" i="9"/>
  <c r="N546" i="9" s="1"/>
  <c r="K547" i="9"/>
  <c r="N547" i="9" s="1"/>
  <c r="K548" i="9"/>
  <c r="N548" i="9" s="1"/>
  <c r="K549" i="9"/>
  <c r="K550" i="9"/>
  <c r="K551" i="9"/>
  <c r="N551" i="9" s="1"/>
  <c r="K553" i="9"/>
  <c r="N553" i="9" s="1"/>
  <c r="K554" i="9"/>
  <c r="N554" i="9" s="1"/>
  <c r="K555" i="9"/>
  <c r="N555" i="9" s="1"/>
  <c r="K556" i="9"/>
  <c r="N556" i="9" s="1"/>
  <c r="K557" i="9"/>
  <c r="K558" i="9"/>
  <c r="K560" i="9"/>
  <c r="N560" i="9" s="1"/>
  <c r="K561" i="9"/>
  <c r="N561" i="9" s="1"/>
  <c r="K562" i="9"/>
  <c r="N562" i="9" s="1"/>
  <c r="K563" i="9"/>
  <c r="N563" i="9" s="1"/>
  <c r="K18" i="9"/>
  <c r="N18" i="9" s="1"/>
  <c r="J19" i="9"/>
  <c r="J20" i="9"/>
  <c r="J21" i="9"/>
  <c r="J22" i="9"/>
  <c r="J23" i="9"/>
  <c r="J24" i="9"/>
  <c r="J25" i="9"/>
  <c r="J26" i="9"/>
  <c r="J27" i="9"/>
  <c r="J28" i="9"/>
  <c r="J29" i="9"/>
  <c r="J30" i="9"/>
  <c r="J31" i="9"/>
  <c r="J32" i="9"/>
  <c r="J33" i="9"/>
  <c r="J34" i="9"/>
  <c r="L34" i="9" s="1"/>
  <c r="J35" i="9"/>
  <c r="J36" i="9"/>
  <c r="J37" i="9"/>
  <c r="J38" i="9"/>
  <c r="J39" i="9"/>
  <c r="J40" i="9"/>
  <c r="J41" i="9"/>
  <c r="J42" i="9"/>
  <c r="J43" i="9"/>
  <c r="J44" i="9"/>
  <c r="J45" i="9"/>
  <c r="J46" i="9"/>
  <c r="J47" i="9"/>
  <c r="J48" i="9"/>
  <c r="J49" i="9"/>
  <c r="J50" i="9"/>
  <c r="J51" i="9"/>
  <c r="J52" i="9"/>
  <c r="J53" i="9"/>
  <c r="J54" i="9"/>
  <c r="J55" i="9"/>
  <c r="J56" i="9"/>
  <c r="L56" i="9" s="1"/>
  <c r="J57" i="9"/>
  <c r="J58" i="9"/>
  <c r="J59" i="9"/>
  <c r="L59" i="9" s="1"/>
  <c r="J60" i="9"/>
  <c r="J61" i="9"/>
  <c r="J62" i="9"/>
  <c r="J63" i="9"/>
  <c r="J64" i="9"/>
  <c r="J65" i="9"/>
  <c r="J66" i="9"/>
  <c r="J67" i="9"/>
  <c r="J68" i="9"/>
  <c r="J69" i="9"/>
  <c r="J70" i="9"/>
  <c r="J71" i="9"/>
  <c r="J72" i="9"/>
  <c r="J73" i="9"/>
  <c r="J74" i="9"/>
  <c r="J75" i="9"/>
  <c r="J76" i="9"/>
  <c r="J77" i="9"/>
  <c r="J78" i="9"/>
  <c r="J79" i="9"/>
  <c r="J80" i="9"/>
  <c r="J81" i="9"/>
  <c r="J82" i="9"/>
  <c r="J83" i="9"/>
  <c r="J84" i="9"/>
  <c r="J85" i="9"/>
  <c r="J86" i="9"/>
  <c r="J87" i="9"/>
  <c r="J88" i="9"/>
  <c r="J89" i="9"/>
  <c r="J90" i="9"/>
  <c r="J91" i="9"/>
  <c r="J92" i="9"/>
  <c r="J93" i="9"/>
  <c r="J94" i="9"/>
  <c r="J95" i="9"/>
  <c r="J96" i="9"/>
  <c r="J97" i="9"/>
  <c r="J98" i="9"/>
  <c r="J99" i="9"/>
  <c r="J100" i="9"/>
  <c r="J101" i="9"/>
  <c r="J102" i="9"/>
  <c r="J103" i="9"/>
  <c r="J104" i="9"/>
  <c r="J105" i="9"/>
  <c r="J106" i="9"/>
  <c r="J107" i="9"/>
  <c r="J108" i="9"/>
  <c r="J109" i="9"/>
  <c r="J110" i="9"/>
  <c r="J111" i="9"/>
  <c r="J112" i="9"/>
  <c r="J113" i="9"/>
  <c r="J114" i="9"/>
  <c r="J115" i="9"/>
  <c r="J116" i="9"/>
  <c r="J117" i="9"/>
  <c r="J118" i="9"/>
  <c r="J119" i="9"/>
  <c r="J120" i="9"/>
  <c r="J121" i="9"/>
  <c r="J122" i="9"/>
  <c r="J123" i="9"/>
  <c r="J124" i="9"/>
  <c r="J125" i="9"/>
  <c r="J126" i="9"/>
  <c r="J127" i="9"/>
  <c r="J128" i="9"/>
  <c r="J129" i="9"/>
  <c r="J130" i="9"/>
  <c r="J131" i="9"/>
  <c r="J132" i="9"/>
  <c r="J133" i="9"/>
  <c r="J134" i="9"/>
  <c r="J135" i="9"/>
  <c r="J136" i="9"/>
  <c r="J137" i="9"/>
  <c r="J138" i="9"/>
  <c r="J139" i="9"/>
  <c r="J140" i="9"/>
  <c r="J141" i="9"/>
  <c r="J142" i="9"/>
  <c r="J143" i="9"/>
  <c r="J144" i="9"/>
  <c r="J145" i="9"/>
  <c r="J146" i="9"/>
  <c r="J147" i="9"/>
  <c r="J148" i="9"/>
  <c r="J149" i="9"/>
  <c r="J150" i="9"/>
  <c r="J151" i="9"/>
  <c r="J152" i="9"/>
  <c r="J153" i="9"/>
  <c r="J154" i="9"/>
  <c r="J155" i="9"/>
  <c r="J156" i="9"/>
  <c r="J157" i="9"/>
  <c r="J158" i="9"/>
  <c r="J159" i="9"/>
  <c r="J160" i="9"/>
  <c r="J161" i="9"/>
  <c r="J162" i="9"/>
  <c r="J163" i="9"/>
  <c r="J164" i="9"/>
  <c r="J165" i="9"/>
  <c r="J166" i="9"/>
  <c r="J167" i="9"/>
  <c r="J168" i="9"/>
  <c r="J169" i="9"/>
  <c r="J170" i="9"/>
  <c r="J171" i="9"/>
  <c r="J172" i="9"/>
  <c r="J173" i="9"/>
  <c r="J174" i="9"/>
  <c r="J175" i="9"/>
  <c r="J176" i="9"/>
  <c r="L176" i="9" s="1"/>
  <c r="J177" i="9"/>
  <c r="J178" i="9"/>
  <c r="L178" i="9" s="1"/>
  <c r="J179" i="9"/>
  <c r="J180" i="9"/>
  <c r="J181" i="9"/>
  <c r="J182" i="9"/>
  <c r="J183" i="9"/>
  <c r="J184" i="9"/>
  <c r="J185" i="9"/>
  <c r="J186" i="9"/>
  <c r="J187" i="9"/>
  <c r="J188" i="9"/>
  <c r="J189" i="9"/>
  <c r="J190" i="9"/>
  <c r="J191" i="9"/>
  <c r="J192" i="9"/>
  <c r="J193" i="9"/>
  <c r="J194" i="9"/>
  <c r="J195" i="9"/>
  <c r="J196" i="9"/>
  <c r="J197" i="9"/>
  <c r="J198" i="9"/>
  <c r="J199" i="9"/>
  <c r="J200" i="9"/>
  <c r="J201" i="9"/>
  <c r="J202" i="9"/>
  <c r="L202" i="9" s="1"/>
  <c r="J203" i="9"/>
  <c r="J204" i="9"/>
  <c r="J205" i="9"/>
  <c r="J206" i="9"/>
  <c r="J207" i="9"/>
  <c r="J208" i="9"/>
  <c r="J209" i="9"/>
  <c r="J210" i="9"/>
  <c r="J211" i="9"/>
  <c r="J212" i="9"/>
  <c r="J213" i="9"/>
  <c r="J214" i="9"/>
  <c r="J215" i="9"/>
  <c r="J216" i="9"/>
  <c r="J217" i="9"/>
  <c r="J218" i="9"/>
  <c r="J219" i="9"/>
  <c r="J220" i="9"/>
  <c r="J221" i="9"/>
  <c r="J222" i="9"/>
  <c r="J223" i="9"/>
  <c r="J224" i="9"/>
  <c r="J225" i="9"/>
  <c r="J226" i="9"/>
  <c r="L226" i="9" s="1"/>
  <c r="J227" i="9"/>
  <c r="L227" i="9" s="1"/>
  <c r="J228" i="9"/>
  <c r="J229" i="9"/>
  <c r="J230" i="9"/>
  <c r="J231" i="9"/>
  <c r="J232" i="9"/>
  <c r="J233" i="9"/>
  <c r="J234" i="9"/>
  <c r="J235" i="9"/>
  <c r="J236" i="9"/>
  <c r="J237" i="9"/>
  <c r="J238" i="9"/>
  <c r="J239" i="9"/>
  <c r="J240" i="9"/>
  <c r="J241" i="9"/>
  <c r="J242" i="9"/>
  <c r="J243" i="9"/>
  <c r="J244" i="9"/>
  <c r="J245" i="9"/>
  <c r="J246" i="9"/>
  <c r="J247" i="9"/>
  <c r="J248" i="9"/>
  <c r="J249" i="9"/>
  <c r="J250" i="9"/>
  <c r="J251" i="9"/>
  <c r="J252" i="9"/>
  <c r="J253" i="9"/>
  <c r="J254" i="9"/>
  <c r="J255" i="9"/>
  <c r="J256" i="9"/>
  <c r="J257" i="9"/>
  <c r="J258" i="9"/>
  <c r="J259" i="9"/>
  <c r="L259" i="9" s="1"/>
  <c r="J260" i="9"/>
  <c r="J261" i="9"/>
  <c r="J262" i="9"/>
  <c r="J263" i="9"/>
  <c r="J264" i="9"/>
  <c r="J265" i="9"/>
  <c r="J266" i="9"/>
  <c r="J267" i="9"/>
  <c r="J268" i="9"/>
  <c r="J269" i="9"/>
  <c r="J270" i="9"/>
  <c r="J271" i="9"/>
  <c r="J272" i="9"/>
  <c r="J273" i="9"/>
  <c r="J274" i="9"/>
  <c r="J275" i="9"/>
  <c r="J276" i="9"/>
  <c r="J277" i="9"/>
  <c r="J278" i="9"/>
  <c r="J279" i="9"/>
  <c r="J280" i="9"/>
  <c r="J281" i="9"/>
  <c r="J282" i="9"/>
  <c r="J283" i="9"/>
  <c r="L283" i="9" s="1"/>
  <c r="J284" i="9"/>
  <c r="J285" i="9"/>
  <c r="J286" i="9"/>
  <c r="J287" i="9"/>
  <c r="J288" i="9"/>
  <c r="J289" i="9"/>
  <c r="J290" i="9"/>
  <c r="J291" i="9"/>
  <c r="J292" i="9"/>
  <c r="J293" i="9"/>
  <c r="J294" i="9"/>
  <c r="J295" i="9"/>
  <c r="J296" i="9"/>
  <c r="J297" i="9"/>
  <c r="J298" i="9"/>
  <c r="J299" i="9"/>
  <c r="J300" i="9"/>
  <c r="J301" i="9"/>
  <c r="J302" i="9"/>
  <c r="J303" i="9"/>
  <c r="J304" i="9"/>
  <c r="J305" i="9"/>
  <c r="J306" i="9"/>
  <c r="J307" i="9"/>
  <c r="L307" i="9" s="1"/>
  <c r="J308" i="9"/>
  <c r="J309" i="9"/>
  <c r="J310" i="9"/>
  <c r="J311" i="9"/>
  <c r="J312" i="9"/>
  <c r="J313" i="9"/>
  <c r="J314" i="9"/>
  <c r="J315" i="9"/>
  <c r="J316" i="9"/>
  <c r="J317" i="9"/>
  <c r="J318" i="9"/>
  <c r="J319" i="9"/>
  <c r="J320" i="9"/>
  <c r="J321" i="9"/>
  <c r="J322" i="9"/>
  <c r="J323" i="9"/>
  <c r="J324" i="9"/>
  <c r="J325" i="9"/>
  <c r="J326" i="9"/>
  <c r="J327" i="9"/>
  <c r="J328" i="9"/>
  <c r="J329" i="9"/>
  <c r="J330" i="9"/>
  <c r="J331" i="9"/>
  <c r="J332" i="9"/>
  <c r="J333" i="9"/>
  <c r="J334" i="9"/>
  <c r="J335" i="9"/>
  <c r="J336" i="9"/>
  <c r="J337" i="9"/>
  <c r="J338" i="9"/>
  <c r="J339" i="9"/>
  <c r="J340" i="9"/>
  <c r="J341" i="9"/>
  <c r="J342" i="9"/>
  <c r="J343" i="9"/>
  <c r="J344" i="9"/>
  <c r="J345" i="9"/>
  <c r="J346" i="9"/>
  <c r="J347" i="9"/>
  <c r="J348" i="9"/>
  <c r="J349" i="9"/>
  <c r="J350" i="9"/>
  <c r="J351" i="9"/>
  <c r="J352" i="9"/>
  <c r="J353" i="9"/>
  <c r="J354" i="9"/>
  <c r="J355" i="9"/>
  <c r="L355" i="9" s="1"/>
  <c r="J356" i="9"/>
  <c r="J357" i="9"/>
  <c r="J358" i="9"/>
  <c r="J359" i="9"/>
  <c r="J360" i="9"/>
  <c r="J361" i="9"/>
  <c r="J362" i="9"/>
  <c r="J363" i="9"/>
  <c r="J364" i="9"/>
  <c r="J365" i="9"/>
  <c r="J366" i="9"/>
  <c r="J367" i="9"/>
  <c r="J368" i="9"/>
  <c r="J369" i="9"/>
  <c r="J370" i="9"/>
  <c r="J371" i="9"/>
  <c r="J372" i="9"/>
  <c r="J373" i="9"/>
  <c r="J374" i="9"/>
  <c r="J375" i="9"/>
  <c r="J376" i="9"/>
  <c r="J377" i="9"/>
  <c r="J378" i="9"/>
  <c r="J379" i="9"/>
  <c r="J380" i="9"/>
  <c r="J381" i="9"/>
  <c r="J382" i="9"/>
  <c r="J383" i="9"/>
  <c r="J384" i="9"/>
  <c r="J385" i="9"/>
  <c r="J386" i="9"/>
  <c r="J387" i="9"/>
  <c r="J388" i="9"/>
  <c r="J389" i="9"/>
  <c r="J390" i="9"/>
  <c r="J391" i="9"/>
  <c r="J392" i="9"/>
  <c r="J393" i="9"/>
  <c r="J394" i="9"/>
  <c r="J395" i="9"/>
  <c r="J396" i="9"/>
  <c r="J397" i="9"/>
  <c r="J398" i="9"/>
  <c r="J399" i="9"/>
  <c r="J400" i="9"/>
  <c r="J401" i="9"/>
  <c r="J402" i="9"/>
  <c r="J403" i="9"/>
  <c r="L403" i="9" s="1"/>
  <c r="J404" i="9"/>
  <c r="J405" i="9"/>
  <c r="J406" i="9"/>
  <c r="J407" i="9"/>
  <c r="J408" i="9"/>
  <c r="J409" i="9"/>
  <c r="J410" i="9"/>
  <c r="J411" i="9"/>
  <c r="J412" i="9"/>
  <c r="J413" i="9"/>
  <c r="J414" i="9"/>
  <c r="J415" i="9"/>
  <c r="J416" i="9"/>
  <c r="J417" i="9"/>
  <c r="J418" i="9"/>
  <c r="J419" i="9"/>
  <c r="J420" i="9"/>
  <c r="J421" i="9"/>
  <c r="J422" i="9"/>
  <c r="J423" i="9"/>
  <c r="J424" i="9"/>
  <c r="J425" i="9"/>
  <c r="J426" i="9"/>
  <c r="J427" i="9"/>
  <c r="L427" i="9" s="1"/>
  <c r="J428" i="9"/>
  <c r="J429" i="9"/>
  <c r="J430" i="9"/>
  <c r="J431" i="9"/>
  <c r="J432" i="9"/>
  <c r="J433" i="9"/>
  <c r="J434" i="9"/>
  <c r="J435" i="9"/>
  <c r="J436" i="9"/>
  <c r="J437" i="9"/>
  <c r="J438" i="9"/>
  <c r="J439" i="9"/>
  <c r="J440" i="9"/>
  <c r="J441" i="9"/>
  <c r="J442" i="9"/>
  <c r="J443" i="9"/>
  <c r="J444" i="9"/>
  <c r="J445" i="9"/>
  <c r="J446" i="9"/>
  <c r="J447" i="9"/>
  <c r="J448" i="9"/>
  <c r="J449" i="9"/>
  <c r="J450" i="9"/>
  <c r="J451" i="9"/>
  <c r="J452" i="9"/>
  <c r="J453" i="9"/>
  <c r="J454" i="9"/>
  <c r="J455" i="9"/>
  <c r="J456" i="9"/>
  <c r="J457" i="9"/>
  <c r="J458" i="9"/>
  <c r="J459" i="9"/>
  <c r="J460" i="9"/>
  <c r="J461" i="9"/>
  <c r="J462" i="9"/>
  <c r="J463" i="9"/>
  <c r="J464" i="9"/>
  <c r="L464" i="9" s="1"/>
  <c r="J465" i="9"/>
  <c r="J466" i="9"/>
  <c r="J467" i="9"/>
  <c r="J468" i="9"/>
  <c r="J469" i="9"/>
  <c r="J470" i="9"/>
  <c r="J471" i="9"/>
  <c r="J472" i="9"/>
  <c r="J473" i="9"/>
  <c r="J474" i="9"/>
  <c r="J475" i="9"/>
  <c r="J476" i="9"/>
  <c r="J477" i="9"/>
  <c r="J478" i="9"/>
  <c r="J479" i="9"/>
  <c r="J480" i="9"/>
  <c r="J481" i="9"/>
  <c r="J482" i="9"/>
  <c r="J483" i="9"/>
  <c r="J484" i="9"/>
  <c r="J485" i="9"/>
  <c r="J486" i="9"/>
  <c r="J487" i="9"/>
  <c r="J488" i="9"/>
  <c r="J489" i="9"/>
  <c r="J490" i="9"/>
  <c r="J491" i="9"/>
  <c r="J492" i="9"/>
  <c r="J493" i="9"/>
  <c r="J494" i="9"/>
  <c r="J495" i="9"/>
  <c r="J496" i="9"/>
  <c r="J497" i="9"/>
  <c r="J498" i="9"/>
  <c r="J499" i="9"/>
  <c r="J500" i="9"/>
  <c r="J501" i="9"/>
  <c r="J502" i="9"/>
  <c r="J503" i="9"/>
  <c r="J504" i="9"/>
  <c r="J505" i="9"/>
  <c r="J506" i="9"/>
  <c r="J507" i="9"/>
  <c r="J508" i="9"/>
  <c r="J509" i="9"/>
  <c r="J510" i="9"/>
  <c r="J511" i="9"/>
  <c r="J512" i="9"/>
  <c r="J513" i="9"/>
  <c r="J514" i="9"/>
  <c r="J515" i="9"/>
  <c r="J516" i="9"/>
  <c r="J517" i="9"/>
  <c r="J518" i="9"/>
  <c r="J519" i="9"/>
  <c r="J520" i="9"/>
  <c r="J521" i="9"/>
  <c r="J522" i="9"/>
  <c r="J523" i="9"/>
  <c r="J524" i="9"/>
  <c r="J525" i="9"/>
  <c r="J526" i="9"/>
  <c r="J527" i="9"/>
  <c r="J528" i="9"/>
  <c r="J529" i="9"/>
  <c r="J530" i="9"/>
  <c r="J531" i="9"/>
  <c r="J532" i="9"/>
  <c r="J533" i="9"/>
  <c r="J534" i="9"/>
  <c r="J535" i="9"/>
  <c r="J536" i="9"/>
  <c r="L536" i="9" s="1"/>
  <c r="J537" i="9"/>
  <c r="J538" i="9"/>
  <c r="J539" i="9"/>
  <c r="J540" i="9"/>
  <c r="J541" i="9"/>
  <c r="J542" i="9"/>
  <c r="J543" i="9"/>
  <c r="J544" i="9"/>
  <c r="J545" i="9"/>
  <c r="J546" i="9"/>
  <c r="J547" i="9"/>
  <c r="J548" i="9"/>
  <c r="J549" i="9"/>
  <c r="J550" i="9"/>
  <c r="J551" i="9"/>
  <c r="J552" i="9"/>
  <c r="J553" i="9"/>
  <c r="J554" i="9"/>
  <c r="J555" i="9"/>
  <c r="J556" i="9"/>
  <c r="J557" i="9"/>
  <c r="J558" i="9"/>
  <c r="J559" i="9"/>
  <c r="J560" i="9"/>
  <c r="L560" i="9" s="1"/>
  <c r="J561" i="9"/>
  <c r="J562" i="9"/>
  <c r="J563" i="9"/>
  <c r="J18" i="9"/>
  <c r="F10" i="9" s="1"/>
  <c r="H19" i="9"/>
  <c r="H20" i="9"/>
  <c r="I20" i="9" s="1"/>
  <c r="H21" i="9"/>
  <c r="I21" i="9" s="1"/>
  <c r="H22" i="9"/>
  <c r="I22" i="9" s="1"/>
  <c r="H23" i="9"/>
  <c r="I23" i="9" s="1"/>
  <c r="H24" i="9"/>
  <c r="H25" i="9"/>
  <c r="H26" i="9"/>
  <c r="H27" i="9"/>
  <c r="H28" i="9"/>
  <c r="I28" i="9" s="1"/>
  <c r="H29" i="9"/>
  <c r="I29" i="9" s="1"/>
  <c r="H30" i="9"/>
  <c r="I30" i="9" s="1"/>
  <c r="H31" i="9"/>
  <c r="I31" i="9" s="1"/>
  <c r="H32" i="9"/>
  <c r="I32" i="9" s="1"/>
  <c r="H33" i="9"/>
  <c r="I33" i="9" s="1"/>
  <c r="H34" i="9"/>
  <c r="H35" i="9"/>
  <c r="H36" i="9"/>
  <c r="I36" i="9" s="1"/>
  <c r="H37" i="9"/>
  <c r="I37" i="9" s="1"/>
  <c r="H39" i="9"/>
  <c r="I39" i="9" s="1"/>
  <c r="H40" i="9"/>
  <c r="I40" i="9" s="1"/>
  <c r="H41" i="9"/>
  <c r="I41" i="9" s="1"/>
  <c r="H42" i="9"/>
  <c r="I42" i="9" s="1"/>
  <c r="H43" i="9"/>
  <c r="H44" i="9"/>
  <c r="H45" i="9"/>
  <c r="I45" i="9" s="1"/>
  <c r="H46" i="9"/>
  <c r="I46" i="9" s="1"/>
  <c r="H47" i="9"/>
  <c r="I47" i="9" s="1"/>
  <c r="H48" i="9"/>
  <c r="I48" i="9" s="1"/>
  <c r="H50" i="9"/>
  <c r="I50" i="9" s="1"/>
  <c r="H51" i="9"/>
  <c r="I51" i="9" s="1"/>
  <c r="H52" i="9"/>
  <c r="I52" i="9" s="1"/>
  <c r="H53" i="9"/>
  <c r="I53" i="9" s="1"/>
  <c r="H54" i="9"/>
  <c r="I54" i="9" s="1"/>
  <c r="H55" i="9"/>
  <c r="I55" i="9" s="1"/>
  <c r="H56" i="9"/>
  <c r="I56" i="9" s="1"/>
  <c r="H58" i="9"/>
  <c r="I58" i="9" s="1"/>
  <c r="H59" i="9"/>
  <c r="I59" i="9" s="1"/>
  <c r="H60" i="9"/>
  <c r="I60" i="9" s="1"/>
  <c r="H61" i="9"/>
  <c r="I61" i="9" s="1"/>
  <c r="H62" i="9"/>
  <c r="I62" i="9" s="1"/>
  <c r="H63" i="9"/>
  <c r="I63" i="9" s="1"/>
  <c r="H64" i="9"/>
  <c r="I64" i="9" s="1"/>
  <c r="H65" i="9"/>
  <c r="I65" i="9" s="1"/>
  <c r="H66" i="9"/>
  <c r="I66" i="9" s="1"/>
  <c r="H67" i="9"/>
  <c r="I67" i="9" s="1"/>
  <c r="H68" i="9"/>
  <c r="I68" i="9" s="1"/>
  <c r="H69" i="9"/>
  <c r="I69" i="9" s="1"/>
  <c r="H70" i="9"/>
  <c r="H71" i="9"/>
  <c r="H72" i="9"/>
  <c r="I72" i="9" s="1"/>
  <c r="H73" i="9"/>
  <c r="I73" i="9" s="1"/>
  <c r="H74" i="9"/>
  <c r="I74" i="9" s="1"/>
  <c r="H75" i="9"/>
  <c r="I75" i="9" s="1"/>
  <c r="H76" i="9"/>
  <c r="I76" i="9" s="1"/>
  <c r="H77" i="9"/>
  <c r="I77" i="9" s="1"/>
  <c r="H79" i="9"/>
  <c r="H80" i="9"/>
  <c r="I80" i="9" s="1"/>
  <c r="H81" i="9"/>
  <c r="I81" i="9" s="1"/>
  <c r="H82" i="9"/>
  <c r="I82" i="9" s="1"/>
  <c r="H83" i="9"/>
  <c r="I83" i="9" s="1"/>
  <c r="H84" i="9"/>
  <c r="I84" i="9" s="1"/>
  <c r="H85" i="9"/>
  <c r="I85" i="9" s="1"/>
  <c r="H86" i="9"/>
  <c r="I86" i="9" s="1"/>
  <c r="H88" i="9"/>
  <c r="I88" i="9" s="1"/>
  <c r="H89" i="9"/>
  <c r="I89" i="9" s="1"/>
  <c r="H90" i="9"/>
  <c r="I90" i="9" s="1"/>
  <c r="H91" i="9"/>
  <c r="I91" i="9" s="1"/>
  <c r="H92" i="9"/>
  <c r="I92" i="9" s="1"/>
  <c r="H93" i="9"/>
  <c r="I93" i="9" s="1"/>
  <c r="H94" i="9"/>
  <c r="I94" i="9" s="1"/>
  <c r="H95" i="9"/>
  <c r="H97" i="9"/>
  <c r="H98" i="9"/>
  <c r="I98" i="9" s="1"/>
  <c r="H99" i="9"/>
  <c r="I99" i="9" s="1"/>
  <c r="H100" i="9"/>
  <c r="I100" i="9" s="1"/>
  <c r="H101" i="9"/>
  <c r="I101" i="9" s="1"/>
  <c r="H102" i="9"/>
  <c r="I102" i="9" s="1"/>
  <c r="H103" i="9"/>
  <c r="I103" i="9" s="1"/>
  <c r="H105" i="9"/>
  <c r="H106" i="9"/>
  <c r="H107" i="9"/>
  <c r="I107" i="9" s="1"/>
  <c r="H108" i="9"/>
  <c r="I108" i="9" s="1"/>
  <c r="H109" i="9"/>
  <c r="I109" i="9" s="1"/>
  <c r="H110" i="9"/>
  <c r="I110" i="9" s="1"/>
  <c r="H111" i="9"/>
  <c r="I111" i="9" s="1"/>
  <c r="H112" i="9"/>
  <c r="I112" i="9" s="1"/>
  <c r="H113" i="9"/>
  <c r="I113" i="9" s="1"/>
  <c r="H115" i="9"/>
  <c r="H116" i="9"/>
  <c r="I116" i="9" s="1"/>
  <c r="H117" i="9"/>
  <c r="I117" i="9" s="1"/>
  <c r="H118" i="9"/>
  <c r="I118" i="9" s="1"/>
  <c r="H119" i="9"/>
  <c r="I119" i="9" s="1"/>
  <c r="H120" i="9"/>
  <c r="I120" i="9" s="1"/>
  <c r="H121" i="9"/>
  <c r="I121" i="9" s="1"/>
  <c r="H122" i="9"/>
  <c r="I122" i="9" s="1"/>
  <c r="H123" i="9"/>
  <c r="I123" i="9" s="1"/>
  <c r="H124" i="9"/>
  <c r="I124" i="9" s="1"/>
  <c r="H125" i="9"/>
  <c r="I125" i="9" s="1"/>
  <c r="H126" i="9"/>
  <c r="I126" i="9" s="1"/>
  <c r="H127" i="9"/>
  <c r="I127" i="9" s="1"/>
  <c r="H128" i="9"/>
  <c r="I128" i="9" s="1"/>
  <c r="H129" i="9"/>
  <c r="I129" i="9" s="1"/>
  <c r="H130" i="9"/>
  <c r="H131" i="9"/>
  <c r="H132" i="9"/>
  <c r="I132" i="9" s="1"/>
  <c r="H133" i="9"/>
  <c r="I133" i="9" s="1"/>
  <c r="H134" i="9"/>
  <c r="I134" i="9" s="1"/>
  <c r="H135" i="9"/>
  <c r="I135" i="9" s="1"/>
  <c r="H136" i="9"/>
  <c r="I136" i="9" s="1"/>
  <c r="H137" i="9"/>
  <c r="I137" i="9" s="1"/>
  <c r="H138" i="9"/>
  <c r="I138" i="9" s="1"/>
  <c r="H139" i="9"/>
  <c r="H140" i="9"/>
  <c r="I140" i="9" s="1"/>
  <c r="H141" i="9"/>
  <c r="I141" i="9" s="1"/>
  <c r="H142" i="9"/>
  <c r="I142" i="9" s="1"/>
  <c r="H143" i="9"/>
  <c r="I143" i="9" s="1"/>
  <c r="H144" i="9"/>
  <c r="I144" i="9" s="1"/>
  <c r="H145" i="9"/>
  <c r="I145" i="9" s="1"/>
  <c r="H146" i="9"/>
  <c r="I146" i="9" s="1"/>
  <c r="H147" i="9"/>
  <c r="I147" i="9" s="1"/>
  <c r="H148" i="9"/>
  <c r="I148" i="9" s="1"/>
  <c r="H149" i="9"/>
  <c r="I149" i="9" s="1"/>
  <c r="H151" i="9"/>
  <c r="I151" i="9" s="1"/>
  <c r="H152" i="9"/>
  <c r="I152" i="9" s="1"/>
  <c r="H153" i="9"/>
  <c r="I153" i="9" s="1"/>
  <c r="H154" i="9"/>
  <c r="I154" i="9" s="1"/>
  <c r="H155" i="9"/>
  <c r="H156" i="9"/>
  <c r="I156" i="9" s="1"/>
  <c r="H157" i="9"/>
  <c r="I157" i="9" s="1"/>
  <c r="H158" i="9"/>
  <c r="I158" i="9" s="1"/>
  <c r="H160" i="9"/>
  <c r="I160" i="9" s="1"/>
  <c r="H161" i="9"/>
  <c r="I161" i="9" s="1"/>
  <c r="H162" i="9"/>
  <c r="I162" i="9" s="1"/>
  <c r="H163" i="9"/>
  <c r="I163" i="9" s="1"/>
  <c r="H164" i="9"/>
  <c r="H165" i="9"/>
  <c r="I165" i="9" s="1"/>
  <c r="H166" i="9"/>
  <c r="I166" i="9" s="1"/>
  <c r="H168" i="9"/>
  <c r="I168" i="9" s="1"/>
  <c r="H169" i="9"/>
  <c r="I169" i="9" s="1"/>
  <c r="H170" i="9"/>
  <c r="I170" i="9" s="1"/>
  <c r="H171" i="9"/>
  <c r="I171" i="9" s="1"/>
  <c r="H172" i="9"/>
  <c r="I172" i="9" s="1"/>
  <c r="H173" i="9"/>
  <c r="I173" i="9" s="1"/>
  <c r="H174" i="9"/>
  <c r="I174" i="9" s="1"/>
  <c r="H176" i="9"/>
  <c r="I176" i="9" s="1"/>
  <c r="H177" i="9"/>
  <c r="I177" i="9" s="1"/>
  <c r="H178" i="9"/>
  <c r="I178" i="9" s="1"/>
  <c r="H179" i="9"/>
  <c r="I179" i="9" s="1"/>
  <c r="H180" i="9"/>
  <c r="I180" i="9" s="1"/>
  <c r="H181" i="9"/>
  <c r="I181" i="9" s="1"/>
  <c r="H182" i="9"/>
  <c r="I182" i="9" s="1"/>
  <c r="H184" i="9"/>
  <c r="I184" i="9" s="1"/>
  <c r="H185" i="9"/>
  <c r="I185" i="9" s="1"/>
  <c r="H186" i="9"/>
  <c r="I186" i="9" s="1"/>
  <c r="H187" i="9"/>
  <c r="I187" i="9" s="1"/>
  <c r="H188" i="9"/>
  <c r="I188" i="9" s="1"/>
  <c r="H189" i="9"/>
  <c r="I189" i="9" s="1"/>
  <c r="H190" i="9"/>
  <c r="I190" i="9" s="1"/>
  <c r="H192" i="9"/>
  <c r="I192" i="9" s="1"/>
  <c r="H193" i="9"/>
  <c r="H194" i="9"/>
  <c r="I194" i="9" s="1"/>
  <c r="H195" i="9"/>
  <c r="I195" i="9" s="1"/>
  <c r="H196" i="9"/>
  <c r="I196" i="9" s="1"/>
  <c r="H197" i="9"/>
  <c r="I197" i="9" s="1"/>
  <c r="H198" i="9"/>
  <c r="I198" i="9" s="1"/>
  <c r="H200" i="9"/>
  <c r="I200" i="9" s="1"/>
  <c r="H201" i="9"/>
  <c r="H202" i="9"/>
  <c r="H203" i="9"/>
  <c r="I203" i="9" s="1"/>
  <c r="H204" i="9"/>
  <c r="I204" i="9" s="1"/>
  <c r="H205" i="9"/>
  <c r="I205" i="9" s="1"/>
  <c r="H206" i="9"/>
  <c r="I206" i="9" s="1"/>
  <c r="H208" i="9"/>
  <c r="I208" i="9" s="1"/>
  <c r="H209" i="9"/>
  <c r="I209" i="9" s="1"/>
  <c r="H210" i="9"/>
  <c r="I210" i="9" s="1"/>
  <c r="H211" i="9"/>
  <c r="H212" i="9"/>
  <c r="I212" i="9" s="1"/>
  <c r="H213" i="9"/>
  <c r="I213" i="9" s="1"/>
  <c r="H214" i="9"/>
  <c r="I214" i="9" s="1"/>
  <c r="H216" i="9"/>
  <c r="I216" i="9" s="1"/>
  <c r="H217" i="9"/>
  <c r="I217" i="9" s="1"/>
  <c r="H218" i="9"/>
  <c r="I218" i="9" s="1"/>
  <c r="H219" i="9"/>
  <c r="I219" i="9" s="1"/>
  <c r="H220" i="9"/>
  <c r="I220" i="9" s="1"/>
  <c r="H221" i="9"/>
  <c r="I221" i="9" s="1"/>
  <c r="H222" i="9"/>
  <c r="I222" i="9" s="1"/>
  <c r="H224" i="9"/>
  <c r="I224" i="9" s="1"/>
  <c r="H225" i="9"/>
  <c r="I225" i="9" s="1"/>
  <c r="H226" i="9"/>
  <c r="I226" i="9" s="1"/>
  <c r="H227" i="9"/>
  <c r="I227" i="9" s="1"/>
  <c r="H228" i="9"/>
  <c r="H229" i="9"/>
  <c r="I229" i="9" s="1"/>
  <c r="H230" i="9"/>
  <c r="I230" i="9" s="1"/>
  <c r="H231" i="9"/>
  <c r="I231" i="9" s="1"/>
  <c r="H233" i="9"/>
  <c r="I233" i="9" s="1"/>
  <c r="H234" i="9"/>
  <c r="I234" i="9" s="1"/>
  <c r="H235" i="9"/>
  <c r="I235" i="9" s="1"/>
  <c r="H236" i="9"/>
  <c r="I236" i="9" s="1"/>
  <c r="H237" i="9"/>
  <c r="I237" i="9" s="1"/>
  <c r="H238" i="9"/>
  <c r="H239" i="9"/>
  <c r="I239" i="9" s="1"/>
  <c r="H240" i="9"/>
  <c r="I240" i="9" s="1"/>
  <c r="H241" i="9"/>
  <c r="I241" i="9" s="1"/>
  <c r="H243" i="9"/>
  <c r="I243" i="9" s="1"/>
  <c r="H244" i="9"/>
  <c r="I244" i="9" s="1"/>
  <c r="H245" i="9"/>
  <c r="I245" i="9" s="1"/>
  <c r="H246" i="9"/>
  <c r="I246" i="9" s="1"/>
  <c r="H247" i="9"/>
  <c r="H248" i="9"/>
  <c r="I248" i="9" s="1"/>
  <c r="H249" i="9"/>
  <c r="I249" i="9" s="1"/>
  <c r="H251" i="9"/>
  <c r="I251" i="9" s="1"/>
  <c r="H252" i="9"/>
  <c r="I252" i="9" s="1"/>
  <c r="H253" i="9"/>
  <c r="I253" i="9" s="1"/>
  <c r="H254" i="9"/>
  <c r="I254" i="9" s="1"/>
  <c r="H255" i="9"/>
  <c r="I255" i="9" s="1"/>
  <c r="H256" i="9"/>
  <c r="I256" i="9" s="1"/>
  <c r="H257" i="9"/>
  <c r="I257" i="9" s="1"/>
  <c r="H259" i="9"/>
  <c r="I259" i="9" s="1"/>
  <c r="H260" i="9"/>
  <c r="I260" i="9" s="1"/>
  <c r="H261" i="9"/>
  <c r="I261" i="9" s="1"/>
  <c r="H262" i="9"/>
  <c r="I262" i="9" s="1"/>
  <c r="H263" i="9"/>
  <c r="I263" i="9" s="1"/>
  <c r="H264" i="9"/>
  <c r="I264" i="9" s="1"/>
  <c r="H265" i="9"/>
  <c r="H267" i="9"/>
  <c r="I267" i="9" s="1"/>
  <c r="H268" i="9"/>
  <c r="I268" i="9" s="1"/>
  <c r="H269" i="9"/>
  <c r="I269" i="9" s="1"/>
  <c r="H270" i="9"/>
  <c r="I270" i="9" s="1"/>
  <c r="H271" i="9"/>
  <c r="I271" i="9" s="1"/>
  <c r="H272" i="9"/>
  <c r="I272" i="9" s="1"/>
  <c r="H273" i="9"/>
  <c r="H274" i="9"/>
  <c r="H275" i="9"/>
  <c r="I275" i="9" s="1"/>
  <c r="H277" i="9"/>
  <c r="I277" i="9" s="1"/>
  <c r="H278" i="9"/>
  <c r="I278" i="9" s="1"/>
  <c r="H279" i="9"/>
  <c r="I279" i="9" s="1"/>
  <c r="H280" i="9"/>
  <c r="I280" i="9" s="1"/>
  <c r="H281" i="9"/>
  <c r="I281" i="9" s="1"/>
  <c r="H282" i="9"/>
  <c r="I282" i="9" s="1"/>
  <c r="H283" i="9"/>
  <c r="H285" i="9"/>
  <c r="I285" i="9" s="1"/>
  <c r="H286" i="9"/>
  <c r="I286" i="9" s="1"/>
  <c r="H287" i="9"/>
  <c r="I287" i="9" s="1"/>
  <c r="H288" i="9"/>
  <c r="I288" i="9" s="1"/>
  <c r="H289" i="9"/>
  <c r="I289" i="9" s="1"/>
  <c r="H290" i="9"/>
  <c r="I290" i="9" s="1"/>
  <c r="H291" i="9"/>
  <c r="I291" i="9" s="1"/>
  <c r="H292" i="9"/>
  <c r="I292" i="9" s="1"/>
  <c r="H293" i="9"/>
  <c r="I293" i="9" s="1"/>
  <c r="H294" i="9"/>
  <c r="I294" i="9" s="1"/>
  <c r="H295" i="9"/>
  <c r="I295" i="9" s="1"/>
  <c r="H296" i="9"/>
  <c r="I296" i="9" s="1"/>
  <c r="H297" i="9"/>
  <c r="I297" i="9" s="1"/>
  <c r="H298" i="9"/>
  <c r="I298" i="9" s="1"/>
  <c r="H299" i="9"/>
  <c r="H300" i="9"/>
  <c r="I300" i="9" s="1"/>
  <c r="H301" i="9"/>
  <c r="I301" i="9" s="1"/>
  <c r="H302" i="9"/>
  <c r="I302" i="9" s="1"/>
  <c r="H303" i="9"/>
  <c r="I303" i="9" s="1"/>
  <c r="H304" i="9"/>
  <c r="I304" i="9" s="1"/>
  <c r="H305" i="9"/>
  <c r="I305" i="9" s="1"/>
  <c r="H306" i="9"/>
  <c r="I306" i="9" s="1"/>
  <c r="H307" i="9"/>
  <c r="H308" i="9"/>
  <c r="H309" i="9"/>
  <c r="I309" i="9" s="1"/>
  <c r="H310" i="9"/>
  <c r="I310" i="9" s="1"/>
  <c r="H312" i="9"/>
  <c r="I312" i="9" s="1"/>
  <c r="H313" i="9"/>
  <c r="I313" i="9" s="1"/>
  <c r="H314" i="9"/>
  <c r="I314" i="9" s="1"/>
  <c r="H315" i="9"/>
  <c r="I315" i="9" s="1"/>
  <c r="H316" i="9"/>
  <c r="I316" i="9" s="1"/>
  <c r="H317" i="9"/>
  <c r="I317" i="9" s="1"/>
  <c r="H318" i="9"/>
  <c r="I318" i="9" s="1"/>
  <c r="H320" i="9"/>
  <c r="I320" i="9" s="1"/>
  <c r="H321" i="9"/>
  <c r="I321" i="9" s="1"/>
  <c r="H322" i="9"/>
  <c r="I322" i="9" s="1"/>
  <c r="H323" i="9"/>
  <c r="I323" i="9" s="1"/>
  <c r="H324" i="9"/>
  <c r="I324" i="9" s="1"/>
  <c r="H325" i="9"/>
  <c r="I325" i="9" s="1"/>
  <c r="H326" i="9"/>
  <c r="I326" i="9" s="1"/>
  <c r="H328" i="9"/>
  <c r="I328" i="9" s="1"/>
  <c r="H329" i="9"/>
  <c r="I329" i="9" s="1"/>
  <c r="H330" i="9"/>
  <c r="I330" i="9" s="1"/>
  <c r="H331" i="9"/>
  <c r="I331" i="9" s="1"/>
  <c r="H332" i="9"/>
  <c r="I332" i="9" s="1"/>
  <c r="H333" i="9"/>
  <c r="I333" i="9" s="1"/>
  <c r="H334" i="9"/>
  <c r="H336" i="9"/>
  <c r="I336" i="9" s="1"/>
  <c r="H337" i="9"/>
  <c r="I337" i="9" s="1"/>
  <c r="H338" i="9"/>
  <c r="I338" i="9" s="1"/>
  <c r="H339" i="9"/>
  <c r="I339" i="9" s="1"/>
  <c r="H340" i="9"/>
  <c r="I340" i="9" s="1"/>
  <c r="H341" i="9"/>
  <c r="I341" i="9" s="1"/>
  <c r="H342" i="9"/>
  <c r="I342" i="9" s="1"/>
  <c r="H343" i="9"/>
  <c r="H345" i="9"/>
  <c r="H346" i="9"/>
  <c r="I346" i="9" s="1"/>
  <c r="H347" i="9"/>
  <c r="I347" i="9" s="1"/>
  <c r="H348" i="9"/>
  <c r="I348" i="9" s="1"/>
  <c r="H349" i="9"/>
  <c r="I349" i="9" s="1"/>
  <c r="H350" i="9"/>
  <c r="I350" i="9" s="1"/>
  <c r="H351" i="9"/>
  <c r="I351" i="9" s="1"/>
  <c r="H353" i="9"/>
  <c r="I353" i="9" s="1"/>
  <c r="H354" i="9"/>
  <c r="I354" i="9" s="1"/>
  <c r="H355" i="9"/>
  <c r="I355" i="9" s="1"/>
  <c r="H356" i="9"/>
  <c r="I356" i="9" s="1"/>
  <c r="H357" i="9"/>
  <c r="I357" i="9" s="1"/>
  <c r="H358" i="9"/>
  <c r="I358" i="9" s="1"/>
  <c r="H359" i="9"/>
  <c r="I359" i="9" s="1"/>
  <c r="H360" i="9"/>
  <c r="I360" i="9" s="1"/>
  <c r="H361" i="9"/>
  <c r="H363" i="9"/>
  <c r="H364" i="9"/>
  <c r="I364" i="9" s="1"/>
  <c r="H365" i="9"/>
  <c r="I365" i="9" s="1"/>
  <c r="H366" i="9"/>
  <c r="I366" i="9" s="1"/>
  <c r="H367" i="9"/>
  <c r="I367" i="9" s="1"/>
  <c r="H368" i="9"/>
  <c r="I368" i="9" s="1"/>
  <c r="H369" i="9"/>
  <c r="I369" i="9" s="1"/>
  <c r="H370" i="9"/>
  <c r="H372" i="9"/>
  <c r="I372" i="9" s="1"/>
  <c r="H373" i="9"/>
  <c r="I373" i="9" s="1"/>
  <c r="H374" i="9"/>
  <c r="I374" i="9" s="1"/>
  <c r="H375" i="9"/>
  <c r="I375" i="9" s="1"/>
  <c r="H376" i="9"/>
  <c r="I376" i="9" s="1"/>
  <c r="H377" i="9"/>
  <c r="I377" i="9" s="1"/>
  <c r="H378" i="9"/>
  <c r="I378" i="9" s="1"/>
  <c r="H379" i="9"/>
  <c r="H381" i="9"/>
  <c r="I381" i="9" s="1"/>
  <c r="H382" i="9"/>
  <c r="I382" i="9" s="1"/>
  <c r="H383" i="9"/>
  <c r="I383" i="9" s="1"/>
  <c r="H384" i="9"/>
  <c r="I384" i="9" s="1"/>
  <c r="H385" i="9"/>
  <c r="I385" i="9" s="1"/>
  <c r="H386" i="9"/>
  <c r="I386" i="9" s="1"/>
  <c r="H387" i="9"/>
  <c r="I387" i="9" s="1"/>
  <c r="H388" i="9"/>
  <c r="I388" i="9" s="1"/>
  <c r="H389" i="9"/>
  <c r="I389" i="9" s="1"/>
  <c r="H390" i="9"/>
  <c r="I390" i="9" s="1"/>
  <c r="H391" i="9"/>
  <c r="I391" i="9" s="1"/>
  <c r="H392" i="9"/>
  <c r="I392" i="9" s="1"/>
  <c r="H393" i="9"/>
  <c r="I393" i="9" s="1"/>
  <c r="H394" i="9"/>
  <c r="I394" i="9" s="1"/>
  <c r="H395" i="9"/>
  <c r="I395" i="9" s="1"/>
  <c r="H396" i="9"/>
  <c r="I396" i="9" s="1"/>
  <c r="H397" i="9"/>
  <c r="I397" i="9" s="1"/>
  <c r="H399" i="9"/>
  <c r="I399" i="9" s="1"/>
  <c r="H400" i="9"/>
  <c r="I400" i="9" s="1"/>
  <c r="H401" i="9"/>
  <c r="I401" i="9" s="1"/>
  <c r="H402" i="9"/>
  <c r="I402" i="9" s="1"/>
  <c r="H403" i="9"/>
  <c r="I403" i="9" s="1"/>
  <c r="H404" i="9"/>
  <c r="I404" i="9" s="1"/>
  <c r="H405" i="9"/>
  <c r="I405" i="9" s="1"/>
  <c r="H406" i="9"/>
  <c r="H408" i="9"/>
  <c r="I408" i="9" s="1"/>
  <c r="H409" i="9"/>
  <c r="I409" i="9" s="1"/>
  <c r="H410" i="9"/>
  <c r="I410" i="9" s="1"/>
  <c r="H411" i="9"/>
  <c r="I411" i="9" s="1"/>
  <c r="H412" i="9"/>
  <c r="I412" i="9" s="1"/>
  <c r="H413" i="9"/>
  <c r="I413" i="9" s="1"/>
  <c r="H414" i="9"/>
  <c r="I414" i="9" s="1"/>
  <c r="H416" i="9"/>
  <c r="H417" i="9"/>
  <c r="I417" i="9" s="1"/>
  <c r="H418" i="9"/>
  <c r="I418" i="9" s="1"/>
  <c r="H419" i="9"/>
  <c r="I419" i="9" s="1"/>
  <c r="H420" i="9"/>
  <c r="I420" i="9" s="1"/>
  <c r="H421" i="9"/>
  <c r="I421" i="9" s="1"/>
  <c r="H422" i="9"/>
  <c r="I422" i="9" s="1"/>
  <c r="H424" i="9"/>
  <c r="I424" i="9" s="1"/>
  <c r="H425" i="9"/>
  <c r="I425" i="9" s="1"/>
  <c r="H426" i="9"/>
  <c r="I426" i="9" s="1"/>
  <c r="H427" i="9"/>
  <c r="I427" i="9" s="1"/>
  <c r="H428" i="9"/>
  <c r="I428" i="9" s="1"/>
  <c r="H429" i="9"/>
  <c r="I429" i="9" s="1"/>
  <c r="H430" i="9"/>
  <c r="I430" i="9" s="1"/>
  <c r="H432" i="9"/>
  <c r="I432" i="9" s="1"/>
  <c r="H433" i="9"/>
  <c r="I433" i="9" s="1"/>
  <c r="H434" i="9"/>
  <c r="I434" i="9" s="1"/>
  <c r="H435" i="9"/>
  <c r="I435" i="9" s="1"/>
  <c r="H436" i="9"/>
  <c r="I436" i="9" s="1"/>
  <c r="H437" i="9"/>
  <c r="I437" i="9" s="1"/>
  <c r="H438" i="9"/>
  <c r="I438" i="9" s="1"/>
  <c r="H440" i="9"/>
  <c r="I440" i="9" s="1"/>
  <c r="H441" i="9"/>
  <c r="I441" i="9" s="1"/>
  <c r="H442" i="9"/>
  <c r="H443" i="9"/>
  <c r="I443" i="9" s="1"/>
  <c r="H444" i="9"/>
  <c r="I444" i="9" s="1"/>
  <c r="H445" i="9"/>
  <c r="I445" i="9" s="1"/>
  <c r="H446" i="9"/>
  <c r="I446" i="9" s="1"/>
  <c r="H448" i="9"/>
  <c r="I448" i="9" s="1"/>
  <c r="H449" i="9"/>
  <c r="I449" i="9" s="1"/>
  <c r="H450" i="9"/>
  <c r="I450" i="9" s="1"/>
  <c r="H451" i="9"/>
  <c r="H452" i="9"/>
  <c r="H453" i="9"/>
  <c r="I453" i="9" s="1"/>
  <c r="H454" i="9"/>
  <c r="I454" i="9" s="1"/>
  <c r="H456" i="9"/>
  <c r="I456" i="9" s="1"/>
  <c r="H457" i="9"/>
  <c r="I457" i="9" s="1"/>
  <c r="H458" i="9"/>
  <c r="I458" i="9" s="1"/>
  <c r="H459" i="9"/>
  <c r="I459" i="9" s="1"/>
  <c r="H460" i="9"/>
  <c r="I460" i="9" s="1"/>
  <c r="H461" i="9"/>
  <c r="I461" i="9" s="1"/>
  <c r="H462" i="9"/>
  <c r="I462" i="9" s="1"/>
  <c r="H463" i="9"/>
  <c r="I463" i="9" s="1"/>
  <c r="H465" i="9"/>
  <c r="I465" i="9" s="1"/>
  <c r="H466" i="9"/>
  <c r="I466" i="9" s="1"/>
  <c r="H467" i="9"/>
  <c r="I467" i="9" s="1"/>
  <c r="H468" i="9"/>
  <c r="I468" i="9" s="1"/>
  <c r="H469" i="9"/>
  <c r="I469" i="9" s="1"/>
  <c r="H470" i="9"/>
  <c r="I470" i="9" s="1"/>
  <c r="H471" i="9"/>
  <c r="I471" i="9" s="1"/>
  <c r="H473" i="9"/>
  <c r="I473" i="9" s="1"/>
  <c r="H474" i="9"/>
  <c r="I474" i="9" s="1"/>
  <c r="H475" i="9"/>
  <c r="I475" i="9" s="1"/>
  <c r="H476" i="9"/>
  <c r="I476" i="9" s="1"/>
  <c r="H477" i="9"/>
  <c r="I477" i="9" s="1"/>
  <c r="H478" i="9"/>
  <c r="H479" i="9"/>
  <c r="I479" i="9" s="1"/>
  <c r="H481" i="9"/>
  <c r="I481" i="9" s="1"/>
  <c r="H482" i="9"/>
  <c r="I482" i="9" s="1"/>
  <c r="H483" i="9"/>
  <c r="I483" i="9" s="1"/>
  <c r="H484" i="9"/>
  <c r="I484" i="9" s="1"/>
  <c r="H485" i="9"/>
  <c r="I485" i="9" s="1"/>
  <c r="H486" i="9"/>
  <c r="I486" i="9" s="1"/>
  <c r="H487" i="9"/>
  <c r="H488" i="9"/>
  <c r="H490" i="9"/>
  <c r="I490" i="9" s="1"/>
  <c r="H491" i="9"/>
  <c r="I491" i="9" s="1"/>
  <c r="H492" i="9"/>
  <c r="I492" i="9" s="1"/>
  <c r="H493" i="9"/>
  <c r="I493" i="9" s="1"/>
  <c r="H494" i="9"/>
  <c r="I494" i="9" s="1"/>
  <c r="H495" i="9"/>
  <c r="I495" i="9" s="1"/>
  <c r="H496" i="9"/>
  <c r="I496" i="9" s="1"/>
  <c r="H498" i="9"/>
  <c r="I498" i="9" s="1"/>
  <c r="H499" i="9"/>
  <c r="I499" i="9" s="1"/>
  <c r="H500" i="9"/>
  <c r="I500" i="9" s="1"/>
  <c r="H501" i="9"/>
  <c r="I501" i="9" s="1"/>
  <c r="H502" i="9"/>
  <c r="I502" i="9" s="1"/>
  <c r="H503" i="9"/>
  <c r="I503" i="9" s="1"/>
  <c r="H504" i="9"/>
  <c r="I504" i="9" s="1"/>
  <c r="H506" i="9"/>
  <c r="H507" i="9"/>
  <c r="I507" i="9" s="1"/>
  <c r="H508" i="9"/>
  <c r="I508" i="9" s="1"/>
  <c r="H509" i="9"/>
  <c r="I509" i="9" s="1"/>
  <c r="H510" i="9"/>
  <c r="I510" i="9" s="1"/>
  <c r="H511" i="9"/>
  <c r="I511" i="9" s="1"/>
  <c r="H512" i="9"/>
  <c r="I512" i="9" s="1"/>
  <c r="H514" i="9"/>
  <c r="I514" i="9" s="1"/>
  <c r="H515" i="9"/>
  <c r="I515" i="9" s="1"/>
  <c r="H516" i="9"/>
  <c r="I516" i="9" s="1"/>
  <c r="H517" i="9"/>
  <c r="I517" i="9" s="1"/>
  <c r="H518" i="9"/>
  <c r="I518" i="9" s="1"/>
  <c r="H519" i="9"/>
  <c r="I519" i="9" s="1"/>
  <c r="H520" i="9"/>
  <c r="I520" i="9" s="1"/>
  <c r="H522" i="9"/>
  <c r="I522" i="9" s="1"/>
  <c r="H523" i="9"/>
  <c r="I523" i="9" s="1"/>
  <c r="H524" i="9"/>
  <c r="H525" i="9"/>
  <c r="I525" i="9" s="1"/>
  <c r="H526" i="9"/>
  <c r="I526" i="9" s="1"/>
  <c r="H527" i="9"/>
  <c r="I527" i="9" s="1"/>
  <c r="H528" i="9"/>
  <c r="I528" i="9" s="1"/>
  <c r="H530" i="9"/>
  <c r="I530" i="9" s="1"/>
  <c r="H531" i="9"/>
  <c r="I531" i="9" s="1"/>
  <c r="H532" i="9"/>
  <c r="I532" i="9" s="1"/>
  <c r="H533" i="9"/>
  <c r="I533" i="9" s="1"/>
  <c r="H534" i="9"/>
  <c r="I534" i="9" s="1"/>
  <c r="H535" i="9"/>
  <c r="I535" i="9" s="1"/>
  <c r="H536" i="9"/>
  <c r="I536" i="9" s="1"/>
  <c r="H538" i="9"/>
  <c r="I538" i="9" s="1"/>
  <c r="H539" i="9"/>
  <c r="I539" i="9" s="1"/>
  <c r="H540" i="9"/>
  <c r="I540" i="9" s="1"/>
  <c r="H541" i="9"/>
  <c r="I541" i="9" s="1"/>
  <c r="H542" i="9"/>
  <c r="H543" i="9"/>
  <c r="I543" i="9" s="1"/>
  <c r="H544" i="9"/>
  <c r="I544" i="9" s="1"/>
  <c r="H546" i="9"/>
  <c r="I546" i="9" s="1"/>
  <c r="H547" i="9"/>
  <c r="I547" i="9" s="1"/>
  <c r="H548" i="9"/>
  <c r="I548" i="9" s="1"/>
  <c r="H549" i="9"/>
  <c r="I549" i="9" s="1"/>
  <c r="H550" i="9"/>
  <c r="I550" i="9" s="1"/>
  <c r="H551" i="9"/>
  <c r="I551" i="9" s="1"/>
  <c r="H552" i="9"/>
  <c r="I552" i="9" s="1"/>
  <c r="H554" i="9"/>
  <c r="I554" i="9" s="1"/>
  <c r="H555" i="9"/>
  <c r="I555" i="9" s="1"/>
  <c r="H556" i="9"/>
  <c r="I556" i="9" s="1"/>
  <c r="H557" i="9"/>
  <c r="I557" i="9" s="1"/>
  <c r="H558" i="9"/>
  <c r="I558" i="9" s="1"/>
  <c r="H559" i="9"/>
  <c r="I559" i="9" s="1"/>
  <c r="H560" i="9"/>
  <c r="H561" i="9"/>
  <c r="H562" i="9"/>
  <c r="I562" i="9" s="1"/>
  <c r="H18" i="9"/>
  <c r="I18" i="9" s="1"/>
  <c r="I19" i="9"/>
  <c r="I24" i="9"/>
  <c r="I25" i="9"/>
  <c r="I26" i="9"/>
  <c r="I27" i="9"/>
  <c r="I34" i="9"/>
  <c r="I35" i="9"/>
  <c r="I43" i="9"/>
  <c r="I44" i="9"/>
  <c r="I70" i="9"/>
  <c r="I71" i="9"/>
  <c r="I79" i="9"/>
  <c r="I95" i="9"/>
  <c r="I97" i="9"/>
  <c r="I105" i="9"/>
  <c r="I106" i="9"/>
  <c r="I115" i="9"/>
  <c r="I130" i="9"/>
  <c r="I131" i="9"/>
  <c r="I139" i="9"/>
  <c r="I155" i="9"/>
  <c r="I164" i="9"/>
  <c r="I193" i="9"/>
  <c r="I201" i="9"/>
  <c r="I202" i="9"/>
  <c r="I211" i="9"/>
  <c r="I228" i="9"/>
  <c r="I238" i="9"/>
  <c r="I247" i="9"/>
  <c r="I265" i="9"/>
  <c r="I273" i="9"/>
  <c r="I274" i="9"/>
  <c r="I283" i="9"/>
  <c r="I299" i="9"/>
  <c r="I307" i="9"/>
  <c r="I308" i="9"/>
  <c r="I334" i="9"/>
  <c r="I343" i="9"/>
  <c r="I345" i="9"/>
  <c r="I361" i="9"/>
  <c r="I363" i="9"/>
  <c r="I370" i="9"/>
  <c r="I379" i="9"/>
  <c r="I406" i="9"/>
  <c r="I416" i="9"/>
  <c r="I442" i="9"/>
  <c r="I451" i="9"/>
  <c r="I452" i="9"/>
  <c r="I478" i="9"/>
  <c r="I487" i="9"/>
  <c r="I488" i="9"/>
  <c r="I506" i="9"/>
  <c r="I524" i="9"/>
  <c r="I542" i="9"/>
  <c r="I560" i="9"/>
  <c r="I561" i="9"/>
  <c r="D19" i="9"/>
  <c r="F19" i="9" s="1"/>
  <c r="D20" i="9"/>
  <c r="D21" i="9"/>
  <c r="D22" i="9"/>
  <c r="F22" i="9" s="1"/>
  <c r="D23" i="9"/>
  <c r="F23" i="9" s="1"/>
  <c r="D24" i="9"/>
  <c r="F24" i="9" s="1"/>
  <c r="D25" i="9"/>
  <c r="F25" i="9" s="1"/>
  <c r="D26" i="9"/>
  <c r="F26" i="9" s="1"/>
  <c r="D27" i="9"/>
  <c r="D28" i="9"/>
  <c r="D29" i="9"/>
  <c r="D30" i="9"/>
  <c r="D31" i="9"/>
  <c r="D32" i="9"/>
  <c r="F32" i="9" s="1"/>
  <c r="D33" i="9"/>
  <c r="D34" i="9"/>
  <c r="D35" i="9"/>
  <c r="D36" i="9"/>
  <c r="D37" i="9"/>
  <c r="F37" i="9" s="1"/>
  <c r="D38" i="9"/>
  <c r="D39" i="9"/>
  <c r="F39" i="9" s="1"/>
  <c r="D40" i="9"/>
  <c r="D41" i="9"/>
  <c r="D42" i="9"/>
  <c r="D43" i="9"/>
  <c r="F43" i="9" s="1"/>
  <c r="D44" i="9"/>
  <c r="F44" i="9" s="1"/>
  <c r="D45" i="9"/>
  <c r="D46" i="9"/>
  <c r="D47" i="9"/>
  <c r="D48" i="9"/>
  <c r="D49" i="9"/>
  <c r="D50" i="9"/>
  <c r="D51" i="9"/>
  <c r="D52" i="9"/>
  <c r="D53" i="9"/>
  <c r="D54" i="9"/>
  <c r="D55" i="9"/>
  <c r="D56" i="9"/>
  <c r="D57" i="9"/>
  <c r="D58" i="9"/>
  <c r="D59" i="9"/>
  <c r="D60" i="9"/>
  <c r="F60" i="9" s="1"/>
  <c r="D61" i="9"/>
  <c r="D62" i="9"/>
  <c r="D63" i="9"/>
  <c r="D64" i="9"/>
  <c r="D65" i="9"/>
  <c r="F65" i="9" s="1"/>
  <c r="D66" i="9"/>
  <c r="D67" i="9"/>
  <c r="F67" i="9" s="1"/>
  <c r="D68" i="9"/>
  <c r="F68" i="9" s="1"/>
  <c r="D69" i="9"/>
  <c r="F69" i="9" s="1"/>
  <c r="D70" i="9"/>
  <c r="D71" i="9"/>
  <c r="D72" i="9"/>
  <c r="F72" i="9" s="1"/>
  <c r="D73" i="9"/>
  <c r="D74" i="9"/>
  <c r="D75" i="9"/>
  <c r="D76" i="9"/>
  <c r="D77" i="9"/>
  <c r="D78" i="9"/>
  <c r="D79" i="9"/>
  <c r="D80" i="9"/>
  <c r="F80" i="9" s="1"/>
  <c r="D81" i="9"/>
  <c r="D82" i="9"/>
  <c r="D83" i="9"/>
  <c r="D84" i="9"/>
  <c r="D85" i="9"/>
  <c r="D86" i="9"/>
  <c r="D87" i="9"/>
  <c r="D88" i="9"/>
  <c r="D89" i="9"/>
  <c r="D90" i="9"/>
  <c r="D91" i="9"/>
  <c r="F91" i="9" s="1"/>
  <c r="D92" i="9"/>
  <c r="D93" i="9"/>
  <c r="D94" i="9"/>
  <c r="D95" i="9"/>
  <c r="D96" i="9"/>
  <c r="D97" i="9"/>
  <c r="D98" i="9"/>
  <c r="D99" i="9"/>
  <c r="D100" i="9"/>
  <c r="D101" i="9"/>
  <c r="D102" i="9"/>
  <c r="D103" i="9"/>
  <c r="D104" i="9"/>
  <c r="D105" i="9"/>
  <c r="F105" i="9" s="1"/>
  <c r="D106" i="9"/>
  <c r="D107" i="9"/>
  <c r="F107" i="9" s="1"/>
  <c r="D108" i="9"/>
  <c r="D109" i="9"/>
  <c r="D110" i="9"/>
  <c r="D111" i="9"/>
  <c r="D112" i="9"/>
  <c r="D113" i="9"/>
  <c r="F113" i="9" s="1"/>
  <c r="D114" i="9"/>
  <c r="D115" i="9"/>
  <c r="D116" i="9"/>
  <c r="F116" i="9" s="1"/>
  <c r="D117" i="9"/>
  <c r="D118" i="9"/>
  <c r="D119" i="9"/>
  <c r="F119" i="9" s="1"/>
  <c r="D120" i="9"/>
  <c r="D121" i="9"/>
  <c r="F121" i="9" s="1"/>
  <c r="D122" i="9"/>
  <c r="D123" i="9"/>
  <c r="D124" i="9"/>
  <c r="D125" i="9"/>
  <c r="D126" i="9"/>
  <c r="D127" i="9"/>
  <c r="D128" i="9"/>
  <c r="F128" i="9" s="1"/>
  <c r="D129" i="9"/>
  <c r="D130" i="9"/>
  <c r="D131" i="9"/>
  <c r="D132" i="9"/>
  <c r="D133" i="9"/>
  <c r="D134" i="9"/>
  <c r="D135" i="9"/>
  <c r="D136" i="9"/>
  <c r="D137" i="9"/>
  <c r="D138" i="9"/>
  <c r="D139" i="9"/>
  <c r="D140" i="9"/>
  <c r="D141" i="9"/>
  <c r="D142" i="9"/>
  <c r="D143" i="9"/>
  <c r="D144" i="9"/>
  <c r="D145" i="9"/>
  <c r="D146" i="9"/>
  <c r="D147" i="9"/>
  <c r="F147" i="9" s="1"/>
  <c r="D148" i="9"/>
  <c r="D149" i="9"/>
  <c r="D150" i="9"/>
  <c r="D151" i="9"/>
  <c r="D152" i="9"/>
  <c r="D153" i="9"/>
  <c r="D154" i="9"/>
  <c r="D155" i="9"/>
  <c r="F155" i="9" s="1"/>
  <c r="D156" i="9"/>
  <c r="D157" i="9"/>
  <c r="D158" i="9"/>
  <c r="D159" i="9"/>
  <c r="D160" i="9"/>
  <c r="D161" i="9"/>
  <c r="D162" i="9"/>
  <c r="D163" i="9"/>
  <c r="D164" i="9"/>
  <c r="D165" i="9"/>
  <c r="D166" i="9"/>
  <c r="D167" i="9"/>
  <c r="D168" i="9"/>
  <c r="D169" i="9"/>
  <c r="D170" i="9"/>
  <c r="D171" i="9"/>
  <c r="F171" i="9" s="1"/>
  <c r="D172" i="9"/>
  <c r="D173" i="9"/>
  <c r="D174" i="9"/>
  <c r="D175" i="9"/>
  <c r="D176" i="9"/>
  <c r="D177" i="9"/>
  <c r="D178" i="9"/>
  <c r="D179" i="9"/>
  <c r="D180" i="9"/>
  <c r="D181" i="9"/>
  <c r="D182" i="9"/>
  <c r="D183" i="9"/>
  <c r="D184" i="9"/>
  <c r="D185" i="9"/>
  <c r="D186" i="9"/>
  <c r="D187" i="9"/>
  <c r="D188" i="9"/>
  <c r="D189" i="9"/>
  <c r="D190" i="9"/>
  <c r="D191" i="9"/>
  <c r="D192" i="9"/>
  <c r="D193" i="9"/>
  <c r="D194" i="9"/>
  <c r="F194" i="9" s="1"/>
  <c r="D195" i="9"/>
  <c r="D196" i="9"/>
  <c r="D197" i="9"/>
  <c r="F197" i="9" s="1"/>
  <c r="D198" i="9"/>
  <c r="D199" i="9"/>
  <c r="D200" i="9"/>
  <c r="D201" i="9"/>
  <c r="D202" i="9"/>
  <c r="D203" i="9"/>
  <c r="D204" i="9"/>
  <c r="D205" i="9"/>
  <c r="D206" i="9"/>
  <c r="D207" i="9"/>
  <c r="D208" i="9"/>
  <c r="D209" i="9"/>
  <c r="D210" i="9"/>
  <c r="D211" i="9"/>
  <c r="D212" i="9"/>
  <c r="D213" i="9"/>
  <c r="D214" i="9"/>
  <c r="D215" i="9"/>
  <c r="D216" i="9"/>
  <c r="D217" i="9"/>
  <c r="D218" i="9"/>
  <c r="D219" i="9"/>
  <c r="D220" i="9"/>
  <c r="D221" i="9"/>
  <c r="D222" i="9"/>
  <c r="D223" i="9"/>
  <c r="D224" i="9"/>
  <c r="D225" i="9"/>
  <c r="D226" i="9"/>
  <c r="D227" i="9"/>
  <c r="D228" i="9"/>
  <c r="D229" i="9"/>
  <c r="D230" i="9"/>
  <c r="F230" i="9" s="1"/>
  <c r="D231" i="9"/>
  <c r="D232" i="9"/>
  <c r="D233" i="9"/>
  <c r="D234" i="9"/>
  <c r="F234" i="9" s="1"/>
  <c r="D235" i="9"/>
  <c r="D236" i="9"/>
  <c r="F236" i="9" s="1"/>
  <c r="D237" i="9"/>
  <c r="D238" i="9"/>
  <c r="D239" i="9"/>
  <c r="D240" i="9"/>
  <c r="D241" i="9"/>
  <c r="D242" i="9"/>
  <c r="D243" i="9"/>
  <c r="D244" i="9"/>
  <c r="D245" i="9"/>
  <c r="D246" i="9"/>
  <c r="D247" i="9"/>
  <c r="D248" i="9"/>
  <c r="D249" i="9"/>
  <c r="D250" i="9"/>
  <c r="D251" i="9"/>
  <c r="D252" i="9"/>
  <c r="D253" i="9"/>
  <c r="D254" i="9"/>
  <c r="D255" i="9"/>
  <c r="D256" i="9"/>
  <c r="D257" i="9"/>
  <c r="D258" i="9"/>
  <c r="D259" i="9"/>
  <c r="F259" i="9" s="1"/>
  <c r="D260" i="9"/>
  <c r="D261" i="9"/>
  <c r="D262" i="9"/>
  <c r="D263" i="9"/>
  <c r="D264" i="9"/>
  <c r="D265" i="9"/>
  <c r="D266" i="9"/>
  <c r="D267" i="9"/>
  <c r="F267" i="9" s="1"/>
  <c r="D268" i="9"/>
  <c r="D269" i="9"/>
  <c r="D270" i="9"/>
  <c r="D271" i="9"/>
  <c r="F271" i="9" s="1"/>
  <c r="D272" i="9"/>
  <c r="D273" i="9"/>
  <c r="D274" i="9"/>
  <c r="D275" i="9"/>
  <c r="D276" i="9"/>
  <c r="D277" i="9"/>
  <c r="D278" i="9"/>
  <c r="D279" i="9"/>
  <c r="D280" i="9"/>
  <c r="D281" i="9"/>
  <c r="D282" i="9"/>
  <c r="D283" i="9"/>
  <c r="D284" i="9"/>
  <c r="D285" i="9"/>
  <c r="D286" i="9"/>
  <c r="D287" i="9"/>
  <c r="D288" i="9"/>
  <c r="F288" i="9" s="1"/>
  <c r="D289" i="9"/>
  <c r="D290" i="9"/>
  <c r="D291" i="9"/>
  <c r="F291" i="9" s="1"/>
  <c r="D292" i="9"/>
  <c r="D293" i="9"/>
  <c r="D294" i="9"/>
  <c r="D295" i="9"/>
  <c r="D296" i="9"/>
  <c r="D297" i="9"/>
  <c r="D298" i="9"/>
  <c r="D299" i="9"/>
  <c r="D300" i="9"/>
  <c r="D301" i="9"/>
  <c r="D302" i="9"/>
  <c r="D303" i="9"/>
  <c r="D304" i="9"/>
  <c r="D305" i="9"/>
  <c r="F305" i="9" s="1"/>
  <c r="D306" i="9"/>
  <c r="D307" i="9"/>
  <c r="F307" i="9" s="1"/>
  <c r="D308" i="9"/>
  <c r="D309" i="9"/>
  <c r="D310" i="9"/>
  <c r="D311" i="9"/>
  <c r="D312" i="9"/>
  <c r="D313" i="9"/>
  <c r="D314" i="9"/>
  <c r="D315" i="9"/>
  <c r="D316" i="9"/>
  <c r="D317" i="9"/>
  <c r="D318" i="9"/>
  <c r="D319" i="9"/>
  <c r="D320" i="9"/>
  <c r="D321" i="9"/>
  <c r="D322" i="9"/>
  <c r="D323" i="9"/>
  <c r="D324" i="9"/>
  <c r="D325" i="9"/>
  <c r="D326" i="9"/>
  <c r="D327" i="9"/>
  <c r="D328" i="9"/>
  <c r="D329" i="9"/>
  <c r="D330" i="9"/>
  <c r="D331" i="9"/>
  <c r="D332" i="9"/>
  <c r="D333" i="9"/>
  <c r="D334" i="9"/>
  <c r="D335" i="9"/>
  <c r="D336" i="9"/>
  <c r="D337" i="9"/>
  <c r="D338" i="9"/>
  <c r="D339" i="9"/>
  <c r="D340" i="9"/>
  <c r="D341" i="9"/>
  <c r="D342" i="9"/>
  <c r="D343" i="9"/>
  <c r="F343" i="9" s="1"/>
  <c r="D344" i="9"/>
  <c r="D345" i="9"/>
  <c r="D346" i="9"/>
  <c r="D347" i="9"/>
  <c r="D348" i="9"/>
  <c r="D349" i="9"/>
  <c r="D350" i="9"/>
  <c r="D351" i="9"/>
  <c r="D352" i="9"/>
  <c r="D353" i="9"/>
  <c r="D354" i="9"/>
  <c r="D355" i="9"/>
  <c r="F355" i="9" s="1"/>
  <c r="D356" i="9"/>
  <c r="F356" i="9" s="1"/>
  <c r="D357" i="9"/>
  <c r="D358" i="9"/>
  <c r="D359" i="9"/>
  <c r="D360" i="9"/>
  <c r="D361" i="9"/>
  <c r="D362" i="9"/>
  <c r="D363" i="9"/>
  <c r="F363" i="9" s="1"/>
  <c r="D364" i="9"/>
  <c r="D365" i="9"/>
  <c r="D366" i="9"/>
  <c r="D367" i="9"/>
  <c r="D368" i="9"/>
  <c r="D369" i="9"/>
  <c r="D370" i="9"/>
  <c r="D371" i="9"/>
  <c r="D372" i="9"/>
  <c r="D373" i="9"/>
  <c r="D374" i="9"/>
  <c r="D375" i="9"/>
  <c r="D376" i="9"/>
  <c r="D377" i="9"/>
  <c r="D378" i="9"/>
  <c r="D379" i="9"/>
  <c r="F379" i="9" s="1"/>
  <c r="D380" i="9"/>
  <c r="D381" i="9"/>
  <c r="D382" i="9"/>
  <c r="F382" i="9" s="1"/>
  <c r="D383" i="9"/>
  <c r="D384" i="9"/>
  <c r="D385" i="9"/>
  <c r="D386" i="9"/>
  <c r="D387" i="9"/>
  <c r="D388" i="9"/>
  <c r="D389" i="9"/>
  <c r="D390" i="9"/>
  <c r="D391" i="9"/>
  <c r="F391" i="9" s="1"/>
  <c r="D392" i="9"/>
  <c r="D393" i="9"/>
  <c r="D394" i="9"/>
  <c r="D395" i="9"/>
  <c r="D396" i="9"/>
  <c r="D397" i="9"/>
  <c r="D398" i="9"/>
  <c r="D399" i="9"/>
  <c r="D400" i="9"/>
  <c r="D401" i="9"/>
  <c r="D402" i="9"/>
  <c r="D403" i="9"/>
  <c r="D404" i="9"/>
  <c r="D405" i="9"/>
  <c r="F405" i="9" s="1"/>
  <c r="D406" i="9"/>
  <c r="D407" i="9"/>
  <c r="D408" i="9"/>
  <c r="D409" i="9"/>
  <c r="D410" i="9"/>
  <c r="D411" i="9"/>
  <c r="D412" i="9"/>
  <c r="D413" i="9"/>
  <c r="F413" i="9" s="1"/>
  <c r="D414" i="9"/>
  <c r="D415" i="9"/>
  <c r="D416" i="9"/>
  <c r="D417" i="9"/>
  <c r="D418" i="9"/>
  <c r="D419" i="9"/>
  <c r="D420" i="9"/>
  <c r="D421" i="9"/>
  <c r="D422" i="9"/>
  <c r="D423" i="9"/>
  <c r="D424" i="9"/>
  <c r="D425" i="9"/>
  <c r="D426" i="9"/>
  <c r="D427" i="9"/>
  <c r="D428" i="9"/>
  <c r="D429" i="9"/>
  <c r="D430" i="9"/>
  <c r="D431" i="9"/>
  <c r="D432" i="9"/>
  <c r="D433" i="9"/>
  <c r="D434" i="9"/>
  <c r="D435" i="9"/>
  <c r="D436" i="9"/>
  <c r="D437" i="9"/>
  <c r="D438" i="9"/>
  <c r="D439" i="9"/>
  <c r="D440" i="9"/>
  <c r="D441" i="9"/>
  <c r="D442" i="9"/>
  <c r="D443" i="9"/>
  <c r="D444" i="9"/>
  <c r="D445" i="9"/>
  <c r="D446" i="9"/>
  <c r="D447" i="9"/>
  <c r="D448" i="9"/>
  <c r="D449" i="9"/>
  <c r="D450" i="9"/>
  <c r="D451" i="9"/>
  <c r="D452" i="9"/>
  <c r="D453" i="9"/>
  <c r="D454" i="9"/>
  <c r="D455" i="9"/>
  <c r="D456" i="9"/>
  <c r="D457" i="9"/>
  <c r="F457" i="9" s="1"/>
  <c r="D458" i="9"/>
  <c r="D459" i="9"/>
  <c r="D460" i="9"/>
  <c r="D461" i="9"/>
  <c r="D462" i="9"/>
  <c r="F462" i="9" s="1"/>
  <c r="D463" i="9"/>
  <c r="D464" i="9"/>
  <c r="D465" i="9"/>
  <c r="F465" i="9" s="1"/>
  <c r="D466" i="9"/>
  <c r="D467" i="9"/>
  <c r="D468" i="9"/>
  <c r="D469" i="9"/>
  <c r="D470" i="9"/>
  <c r="D471" i="9"/>
  <c r="D472" i="9"/>
  <c r="D473" i="9"/>
  <c r="F473" i="9" s="1"/>
  <c r="D474" i="9"/>
  <c r="D475" i="9"/>
  <c r="D476" i="9"/>
  <c r="D477" i="9"/>
  <c r="D478" i="9"/>
  <c r="D479" i="9"/>
  <c r="D480" i="9"/>
  <c r="D481" i="9"/>
  <c r="D482" i="9"/>
  <c r="D483" i="9"/>
  <c r="D484" i="9"/>
  <c r="D485" i="9"/>
  <c r="D486" i="9"/>
  <c r="F486" i="9" s="1"/>
  <c r="D487" i="9"/>
  <c r="D488" i="9"/>
  <c r="D489" i="9"/>
  <c r="D490" i="9"/>
  <c r="D491" i="9"/>
  <c r="D492" i="9"/>
  <c r="D493" i="9"/>
  <c r="D494" i="9"/>
  <c r="F494" i="9" s="1"/>
  <c r="D495" i="9"/>
  <c r="D496" i="9"/>
  <c r="D497" i="9"/>
  <c r="D498" i="9"/>
  <c r="D499" i="9"/>
  <c r="D500" i="9"/>
  <c r="D501" i="9"/>
  <c r="D502" i="9"/>
  <c r="D503" i="9"/>
  <c r="D504" i="9"/>
  <c r="D505" i="9"/>
  <c r="D506" i="9"/>
  <c r="D507" i="9"/>
  <c r="D508" i="9"/>
  <c r="D509" i="9"/>
  <c r="D510" i="9"/>
  <c r="D511" i="9"/>
  <c r="D512" i="9"/>
  <c r="D513" i="9"/>
  <c r="D514" i="9"/>
  <c r="D515" i="9"/>
  <c r="D516" i="9"/>
  <c r="D517" i="9"/>
  <c r="D518" i="9"/>
  <c r="D519" i="9"/>
  <c r="D520" i="9"/>
  <c r="D521" i="9"/>
  <c r="D522" i="9"/>
  <c r="D523" i="9"/>
  <c r="D524" i="9"/>
  <c r="D525" i="9"/>
  <c r="F525" i="9" s="1"/>
  <c r="D526" i="9"/>
  <c r="D527" i="9"/>
  <c r="D528" i="9"/>
  <c r="D529" i="9"/>
  <c r="D530" i="9"/>
  <c r="D531" i="9"/>
  <c r="D532" i="9"/>
  <c r="D533" i="9"/>
  <c r="D534" i="9"/>
  <c r="D535" i="9"/>
  <c r="D536" i="9"/>
  <c r="D537" i="9"/>
  <c r="D538" i="9"/>
  <c r="D539" i="9"/>
  <c r="D540" i="9"/>
  <c r="D541" i="9"/>
  <c r="D542" i="9"/>
  <c r="F542" i="9" s="1"/>
  <c r="D543" i="9"/>
  <c r="D544" i="9"/>
  <c r="D545" i="9"/>
  <c r="D546" i="9"/>
  <c r="D547" i="9"/>
  <c r="D548" i="9"/>
  <c r="D549" i="9"/>
  <c r="D550" i="9"/>
  <c r="D551" i="9"/>
  <c r="D552" i="9"/>
  <c r="D553" i="9"/>
  <c r="F553" i="9" s="1"/>
  <c r="D554" i="9"/>
  <c r="D555" i="9"/>
  <c r="D556" i="9"/>
  <c r="D557" i="9"/>
  <c r="D558" i="9"/>
  <c r="D559" i="9"/>
  <c r="D560" i="9"/>
  <c r="D561" i="9"/>
  <c r="F561" i="9" s="1"/>
  <c r="D562" i="9"/>
  <c r="F562" i="9" s="1"/>
  <c r="D563" i="9"/>
  <c r="D18" i="9"/>
  <c r="C19" i="9"/>
  <c r="C20" i="9"/>
  <c r="C21" i="9"/>
  <c r="C22" i="9"/>
  <c r="C23" i="9"/>
  <c r="C24" i="9"/>
  <c r="C25" i="9"/>
  <c r="C26" i="9"/>
  <c r="C27" i="9"/>
  <c r="C28" i="9"/>
  <c r="C29" i="9"/>
  <c r="C30" i="9"/>
  <c r="C31" i="9"/>
  <c r="C32" i="9"/>
  <c r="C33" i="9"/>
  <c r="C34" i="9"/>
  <c r="C35" i="9"/>
  <c r="C36" i="9"/>
  <c r="C37" i="9"/>
  <c r="C38" i="9"/>
  <c r="C39" i="9"/>
  <c r="C40" i="9"/>
  <c r="C41" i="9"/>
  <c r="C42" i="9"/>
  <c r="C43" i="9"/>
  <c r="C44" i="9"/>
  <c r="C45" i="9"/>
  <c r="C46" i="9"/>
  <c r="C47" i="9"/>
  <c r="C48" i="9"/>
  <c r="C49" i="9"/>
  <c r="C50" i="9"/>
  <c r="C51" i="9"/>
  <c r="C52" i="9"/>
  <c r="C53" i="9"/>
  <c r="C54" i="9"/>
  <c r="C55" i="9"/>
  <c r="C56" i="9"/>
  <c r="C57" i="9"/>
  <c r="C58" i="9"/>
  <c r="C59" i="9"/>
  <c r="C60" i="9"/>
  <c r="C61" i="9"/>
  <c r="C62" i="9"/>
  <c r="C63" i="9"/>
  <c r="C64" i="9"/>
  <c r="C65" i="9"/>
  <c r="C66" i="9"/>
  <c r="C67" i="9"/>
  <c r="C68" i="9"/>
  <c r="C69" i="9"/>
  <c r="C70" i="9"/>
  <c r="C71" i="9"/>
  <c r="C72" i="9"/>
  <c r="C73" i="9"/>
  <c r="C74" i="9"/>
  <c r="C75" i="9"/>
  <c r="C76" i="9"/>
  <c r="C77" i="9"/>
  <c r="C78" i="9"/>
  <c r="C79" i="9"/>
  <c r="C80" i="9"/>
  <c r="C81" i="9"/>
  <c r="C82" i="9"/>
  <c r="C83" i="9"/>
  <c r="C84" i="9"/>
  <c r="C85" i="9"/>
  <c r="C86" i="9"/>
  <c r="C87" i="9"/>
  <c r="C88" i="9"/>
  <c r="C89" i="9"/>
  <c r="C90" i="9"/>
  <c r="C91" i="9"/>
  <c r="C92" i="9"/>
  <c r="C93" i="9"/>
  <c r="C94" i="9"/>
  <c r="C95" i="9"/>
  <c r="C96" i="9"/>
  <c r="C97" i="9"/>
  <c r="C98" i="9"/>
  <c r="C99" i="9"/>
  <c r="C100" i="9"/>
  <c r="C101" i="9"/>
  <c r="C102" i="9"/>
  <c r="C103" i="9"/>
  <c r="C104" i="9"/>
  <c r="C105" i="9"/>
  <c r="C106" i="9"/>
  <c r="C107" i="9"/>
  <c r="C108" i="9"/>
  <c r="C109" i="9"/>
  <c r="C110" i="9"/>
  <c r="C111" i="9"/>
  <c r="C112" i="9"/>
  <c r="C113" i="9"/>
  <c r="C114" i="9"/>
  <c r="C115" i="9"/>
  <c r="C116" i="9"/>
  <c r="C117" i="9"/>
  <c r="C118" i="9"/>
  <c r="C119" i="9"/>
  <c r="C120" i="9"/>
  <c r="C121" i="9"/>
  <c r="C122" i="9"/>
  <c r="C123" i="9"/>
  <c r="C124" i="9"/>
  <c r="C125" i="9"/>
  <c r="C126" i="9"/>
  <c r="C127" i="9"/>
  <c r="C128" i="9"/>
  <c r="C129" i="9"/>
  <c r="C130" i="9"/>
  <c r="C131" i="9"/>
  <c r="C132" i="9"/>
  <c r="C133" i="9"/>
  <c r="C134" i="9"/>
  <c r="C135" i="9"/>
  <c r="C136" i="9"/>
  <c r="C137" i="9"/>
  <c r="C138" i="9"/>
  <c r="C139" i="9"/>
  <c r="C140" i="9"/>
  <c r="C141" i="9"/>
  <c r="C142" i="9"/>
  <c r="C143" i="9"/>
  <c r="C144" i="9"/>
  <c r="C145" i="9"/>
  <c r="C146" i="9"/>
  <c r="C147" i="9"/>
  <c r="C148" i="9"/>
  <c r="C149" i="9"/>
  <c r="C150" i="9"/>
  <c r="C151" i="9"/>
  <c r="C152" i="9"/>
  <c r="C153" i="9"/>
  <c r="C154" i="9"/>
  <c r="C155" i="9"/>
  <c r="C156" i="9"/>
  <c r="C157" i="9"/>
  <c r="C158" i="9"/>
  <c r="C159" i="9"/>
  <c r="C160" i="9"/>
  <c r="C161" i="9"/>
  <c r="C162" i="9"/>
  <c r="C163" i="9"/>
  <c r="C164" i="9"/>
  <c r="C165" i="9"/>
  <c r="C166" i="9"/>
  <c r="C167" i="9"/>
  <c r="C168" i="9"/>
  <c r="C169" i="9"/>
  <c r="C170" i="9"/>
  <c r="C171" i="9"/>
  <c r="C172" i="9"/>
  <c r="C173" i="9"/>
  <c r="C174" i="9"/>
  <c r="C175" i="9"/>
  <c r="C176" i="9"/>
  <c r="C177" i="9"/>
  <c r="C178" i="9"/>
  <c r="C179" i="9"/>
  <c r="C180" i="9"/>
  <c r="C181" i="9"/>
  <c r="C182" i="9"/>
  <c r="C183" i="9"/>
  <c r="C184" i="9"/>
  <c r="C185" i="9"/>
  <c r="C186" i="9"/>
  <c r="C187" i="9"/>
  <c r="C188" i="9"/>
  <c r="C189" i="9"/>
  <c r="C190" i="9"/>
  <c r="C191" i="9"/>
  <c r="C192" i="9"/>
  <c r="C193" i="9"/>
  <c r="C194" i="9"/>
  <c r="C195" i="9"/>
  <c r="C196" i="9"/>
  <c r="C197" i="9"/>
  <c r="C198" i="9"/>
  <c r="C199" i="9"/>
  <c r="C200" i="9"/>
  <c r="C201" i="9"/>
  <c r="C202" i="9"/>
  <c r="C203" i="9"/>
  <c r="C204" i="9"/>
  <c r="C205" i="9"/>
  <c r="C206" i="9"/>
  <c r="C207" i="9"/>
  <c r="C208" i="9"/>
  <c r="C209" i="9"/>
  <c r="C210" i="9"/>
  <c r="C211" i="9"/>
  <c r="C212" i="9"/>
  <c r="C213" i="9"/>
  <c r="C214" i="9"/>
  <c r="C215" i="9"/>
  <c r="C216" i="9"/>
  <c r="C217" i="9"/>
  <c r="C218" i="9"/>
  <c r="C219" i="9"/>
  <c r="C220" i="9"/>
  <c r="C221" i="9"/>
  <c r="C222" i="9"/>
  <c r="C223" i="9"/>
  <c r="C224" i="9"/>
  <c r="C225" i="9"/>
  <c r="C226" i="9"/>
  <c r="C227" i="9"/>
  <c r="C228" i="9"/>
  <c r="C229" i="9"/>
  <c r="C230" i="9"/>
  <c r="C231" i="9"/>
  <c r="C232" i="9"/>
  <c r="C233" i="9"/>
  <c r="C234" i="9"/>
  <c r="C235" i="9"/>
  <c r="C236" i="9"/>
  <c r="C237" i="9"/>
  <c r="C238" i="9"/>
  <c r="C239" i="9"/>
  <c r="C240" i="9"/>
  <c r="C241" i="9"/>
  <c r="C242" i="9"/>
  <c r="C243" i="9"/>
  <c r="C244" i="9"/>
  <c r="C245" i="9"/>
  <c r="C246" i="9"/>
  <c r="C247" i="9"/>
  <c r="C248" i="9"/>
  <c r="C249" i="9"/>
  <c r="C250" i="9"/>
  <c r="C251" i="9"/>
  <c r="C252" i="9"/>
  <c r="C253" i="9"/>
  <c r="C254" i="9"/>
  <c r="C255" i="9"/>
  <c r="C256" i="9"/>
  <c r="C257" i="9"/>
  <c r="C258" i="9"/>
  <c r="C259" i="9"/>
  <c r="C260" i="9"/>
  <c r="C261" i="9"/>
  <c r="C262" i="9"/>
  <c r="C263" i="9"/>
  <c r="C264" i="9"/>
  <c r="C265" i="9"/>
  <c r="C266" i="9"/>
  <c r="C267" i="9"/>
  <c r="C268" i="9"/>
  <c r="C269" i="9"/>
  <c r="C270" i="9"/>
  <c r="C271" i="9"/>
  <c r="C272" i="9"/>
  <c r="C273" i="9"/>
  <c r="C274" i="9"/>
  <c r="C275" i="9"/>
  <c r="C276" i="9"/>
  <c r="C277" i="9"/>
  <c r="C278" i="9"/>
  <c r="C279" i="9"/>
  <c r="C280" i="9"/>
  <c r="C281" i="9"/>
  <c r="C282" i="9"/>
  <c r="C283" i="9"/>
  <c r="C284" i="9"/>
  <c r="C285" i="9"/>
  <c r="C286" i="9"/>
  <c r="C287" i="9"/>
  <c r="C288" i="9"/>
  <c r="C289" i="9"/>
  <c r="C290" i="9"/>
  <c r="C291" i="9"/>
  <c r="C292" i="9"/>
  <c r="C293" i="9"/>
  <c r="C294" i="9"/>
  <c r="C295" i="9"/>
  <c r="C296" i="9"/>
  <c r="C297" i="9"/>
  <c r="C298" i="9"/>
  <c r="C299" i="9"/>
  <c r="C300" i="9"/>
  <c r="C301" i="9"/>
  <c r="C302" i="9"/>
  <c r="C303" i="9"/>
  <c r="C304" i="9"/>
  <c r="C305" i="9"/>
  <c r="C306" i="9"/>
  <c r="C307" i="9"/>
  <c r="C308" i="9"/>
  <c r="C309" i="9"/>
  <c r="C310" i="9"/>
  <c r="C311" i="9"/>
  <c r="C312" i="9"/>
  <c r="C313" i="9"/>
  <c r="C314" i="9"/>
  <c r="C315" i="9"/>
  <c r="C316" i="9"/>
  <c r="C317" i="9"/>
  <c r="C318" i="9"/>
  <c r="C319" i="9"/>
  <c r="C320" i="9"/>
  <c r="C321" i="9"/>
  <c r="C322" i="9"/>
  <c r="C323" i="9"/>
  <c r="C324" i="9"/>
  <c r="C325" i="9"/>
  <c r="C326" i="9"/>
  <c r="C327" i="9"/>
  <c r="C328" i="9"/>
  <c r="C329" i="9"/>
  <c r="C330" i="9"/>
  <c r="C331" i="9"/>
  <c r="C332" i="9"/>
  <c r="C333" i="9"/>
  <c r="C334" i="9"/>
  <c r="C335" i="9"/>
  <c r="C336" i="9"/>
  <c r="C337" i="9"/>
  <c r="C338" i="9"/>
  <c r="C339" i="9"/>
  <c r="C340" i="9"/>
  <c r="C341" i="9"/>
  <c r="C342" i="9"/>
  <c r="C343" i="9"/>
  <c r="C344" i="9"/>
  <c r="C345" i="9"/>
  <c r="C346" i="9"/>
  <c r="C347" i="9"/>
  <c r="C348" i="9"/>
  <c r="C349" i="9"/>
  <c r="C350" i="9"/>
  <c r="C351" i="9"/>
  <c r="C352" i="9"/>
  <c r="C353" i="9"/>
  <c r="C354" i="9"/>
  <c r="C355" i="9"/>
  <c r="C356" i="9"/>
  <c r="C357" i="9"/>
  <c r="C358" i="9"/>
  <c r="C359" i="9"/>
  <c r="C360" i="9"/>
  <c r="C361" i="9"/>
  <c r="C362" i="9"/>
  <c r="C363" i="9"/>
  <c r="C364" i="9"/>
  <c r="C365" i="9"/>
  <c r="C366" i="9"/>
  <c r="C367" i="9"/>
  <c r="C368" i="9"/>
  <c r="C369" i="9"/>
  <c r="C370" i="9"/>
  <c r="C371" i="9"/>
  <c r="C372" i="9"/>
  <c r="C373" i="9"/>
  <c r="C374" i="9"/>
  <c r="C375" i="9"/>
  <c r="C376" i="9"/>
  <c r="C377" i="9"/>
  <c r="C378" i="9"/>
  <c r="C379" i="9"/>
  <c r="C380" i="9"/>
  <c r="C381" i="9"/>
  <c r="C382" i="9"/>
  <c r="C383" i="9"/>
  <c r="C384" i="9"/>
  <c r="C385" i="9"/>
  <c r="C386" i="9"/>
  <c r="C387" i="9"/>
  <c r="C388" i="9"/>
  <c r="C389" i="9"/>
  <c r="C390" i="9"/>
  <c r="C391" i="9"/>
  <c r="C392" i="9"/>
  <c r="C393" i="9"/>
  <c r="C394" i="9"/>
  <c r="C395" i="9"/>
  <c r="C396" i="9"/>
  <c r="C397" i="9"/>
  <c r="C398" i="9"/>
  <c r="C399" i="9"/>
  <c r="C400" i="9"/>
  <c r="C401" i="9"/>
  <c r="C402" i="9"/>
  <c r="C403" i="9"/>
  <c r="C404" i="9"/>
  <c r="C405" i="9"/>
  <c r="C406" i="9"/>
  <c r="C407" i="9"/>
  <c r="C408" i="9"/>
  <c r="C409" i="9"/>
  <c r="C410" i="9"/>
  <c r="C411" i="9"/>
  <c r="C412" i="9"/>
  <c r="C413" i="9"/>
  <c r="C414" i="9"/>
  <c r="C415" i="9"/>
  <c r="C416" i="9"/>
  <c r="C417" i="9"/>
  <c r="C418" i="9"/>
  <c r="C419" i="9"/>
  <c r="C420" i="9"/>
  <c r="C421" i="9"/>
  <c r="C422" i="9"/>
  <c r="C423" i="9"/>
  <c r="C424" i="9"/>
  <c r="C425" i="9"/>
  <c r="C426" i="9"/>
  <c r="C427" i="9"/>
  <c r="C428" i="9"/>
  <c r="C429" i="9"/>
  <c r="C430" i="9"/>
  <c r="C431" i="9"/>
  <c r="C432" i="9"/>
  <c r="C433" i="9"/>
  <c r="C434" i="9"/>
  <c r="C435" i="9"/>
  <c r="C436" i="9"/>
  <c r="C437" i="9"/>
  <c r="C438" i="9"/>
  <c r="C439" i="9"/>
  <c r="C440" i="9"/>
  <c r="C441" i="9"/>
  <c r="C442" i="9"/>
  <c r="C443" i="9"/>
  <c r="C444" i="9"/>
  <c r="C445" i="9"/>
  <c r="C446" i="9"/>
  <c r="C447" i="9"/>
  <c r="C448" i="9"/>
  <c r="C449" i="9"/>
  <c r="C450" i="9"/>
  <c r="C451" i="9"/>
  <c r="C452" i="9"/>
  <c r="C453" i="9"/>
  <c r="C454" i="9"/>
  <c r="C455" i="9"/>
  <c r="C456" i="9"/>
  <c r="C457" i="9"/>
  <c r="C458" i="9"/>
  <c r="C459" i="9"/>
  <c r="C460" i="9"/>
  <c r="C461" i="9"/>
  <c r="C462" i="9"/>
  <c r="C463" i="9"/>
  <c r="C464" i="9"/>
  <c r="C465" i="9"/>
  <c r="C466" i="9"/>
  <c r="C467" i="9"/>
  <c r="C468" i="9"/>
  <c r="C469" i="9"/>
  <c r="C470" i="9"/>
  <c r="C471" i="9"/>
  <c r="C472" i="9"/>
  <c r="C473" i="9"/>
  <c r="C474" i="9"/>
  <c r="C475" i="9"/>
  <c r="C476" i="9"/>
  <c r="C477" i="9"/>
  <c r="C478" i="9"/>
  <c r="C479" i="9"/>
  <c r="C480" i="9"/>
  <c r="C481" i="9"/>
  <c r="C482" i="9"/>
  <c r="C483" i="9"/>
  <c r="C484" i="9"/>
  <c r="C485" i="9"/>
  <c r="C486" i="9"/>
  <c r="C487" i="9"/>
  <c r="C488" i="9"/>
  <c r="C489" i="9"/>
  <c r="C490" i="9"/>
  <c r="C491" i="9"/>
  <c r="C492" i="9"/>
  <c r="C493" i="9"/>
  <c r="C494" i="9"/>
  <c r="C495" i="9"/>
  <c r="C496" i="9"/>
  <c r="C497" i="9"/>
  <c r="C498" i="9"/>
  <c r="C499" i="9"/>
  <c r="C500" i="9"/>
  <c r="C501" i="9"/>
  <c r="C502" i="9"/>
  <c r="C503" i="9"/>
  <c r="C504" i="9"/>
  <c r="C505" i="9"/>
  <c r="C506" i="9"/>
  <c r="C507" i="9"/>
  <c r="C508" i="9"/>
  <c r="C509" i="9"/>
  <c r="C510" i="9"/>
  <c r="C511" i="9"/>
  <c r="C512" i="9"/>
  <c r="C513" i="9"/>
  <c r="C514" i="9"/>
  <c r="C515" i="9"/>
  <c r="C516" i="9"/>
  <c r="C517" i="9"/>
  <c r="C518" i="9"/>
  <c r="C519" i="9"/>
  <c r="C520" i="9"/>
  <c r="C521" i="9"/>
  <c r="C522" i="9"/>
  <c r="C523" i="9"/>
  <c r="C524" i="9"/>
  <c r="C525" i="9"/>
  <c r="C526" i="9"/>
  <c r="C527" i="9"/>
  <c r="C528" i="9"/>
  <c r="C529" i="9"/>
  <c r="C530" i="9"/>
  <c r="C531" i="9"/>
  <c r="C532" i="9"/>
  <c r="C533" i="9"/>
  <c r="C534" i="9"/>
  <c r="C535" i="9"/>
  <c r="C536" i="9"/>
  <c r="C537" i="9"/>
  <c r="C538" i="9"/>
  <c r="C539" i="9"/>
  <c r="C540" i="9"/>
  <c r="C541" i="9"/>
  <c r="C542" i="9"/>
  <c r="C543" i="9"/>
  <c r="C544" i="9"/>
  <c r="C545" i="9"/>
  <c r="C546" i="9"/>
  <c r="C547" i="9"/>
  <c r="C548" i="9"/>
  <c r="C549" i="9"/>
  <c r="C550" i="9"/>
  <c r="C551" i="9"/>
  <c r="C552" i="9"/>
  <c r="C553" i="9"/>
  <c r="C554" i="9"/>
  <c r="C555" i="9"/>
  <c r="C556" i="9"/>
  <c r="C557" i="9"/>
  <c r="C558" i="9"/>
  <c r="C559" i="9"/>
  <c r="C560" i="9"/>
  <c r="C561" i="9"/>
  <c r="C562" i="9"/>
  <c r="C563" i="9"/>
  <c r="C18" i="9"/>
  <c r="E19" i="9"/>
  <c r="E20" i="9"/>
  <c r="E21" i="9"/>
  <c r="E22" i="9"/>
  <c r="E23" i="9"/>
  <c r="E24" i="9"/>
  <c r="E25" i="9"/>
  <c r="E26" i="9"/>
  <c r="E27" i="9"/>
  <c r="E28" i="9"/>
  <c r="E29" i="9"/>
  <c r="E30" i="9"/>
  <c r="E31" i="9"/>
  <c r="E32" i="9"/>
  <c r="E33" i="9"/>
  <c r="E34" i="9"/>
  <c r="E35" i="9"/>
  <c r="E36" i="9"/>
  <c r="E37" i="9"/>
  <c r="E38" i="9"/>
  <c r="E39" i="9"/>
  <c r="E40" i="9"/>
  <c r="E41" i="9"/>
  <c r="E42" i="9"/>
  <c r="E43" i="9"/>
  <c r="E44" i="9"/>
  <c r="E45" i="9"/>
  <c r="E46" i="9"/>
  <c r="E47" i="9"/>
  <c r="E48" i="9"/>
  <c r="E49" i="9"/>
  <c r="E50" i="9"/>
  <c r="E51" i="9"/>
  <c r="E52" i="9"/>
  <c r="E53" i="9"/>
  <c r="E54" i="9"/>
  <c r="E55" i="9"/>
  <c r="E56" i="9"/>
  <c r="E57" i="9"/>
  <c r="E58" i="9"/>
  <c r="E59" i="9"/>
  <c r="E60" i="9"/>
  <c r="E61" i="9"/>
  <c r="E62" i="9"/>
  <c r="E63" i="9"/>
  <c r="E64" i="9"/>
  <c r="E65" i="9"/>
  <c r="E66" i="9"/>
  <c r="E67" i="9"/>
  <c r="E68" i="9"/>
  <c r="E69" i="9"/>
  <c r="E70" i="9"/>
  <c r="E71" i="9"/>
  <c r="E72" i="9"/>
  <c r="E73" i="9"/>
  <c r="E74" i="9"/>
  <c r="E75" i="9"/>
  <c r="E76" i="9"/>
  <c r="E77" i="9"/>
  <c r="E78" i="9"/>
  <c r="E79" i="9"/>
  <c r="E80" i="9"/>
  <c r="E81" i="9"/>
  <c r="E82" i="9"/>
  <c r="E83" i="9"/>
  <c r="E84" i="9"/>
  <c r="E85" i="9"/>
  <c r="E86" i="9"/>
  <c r="E87" i="9"/>
  <c r="E88" i="9"/>
  <c r="E89" i="9"/>
  <c r="E90" i="9"/>
  <c r="E91" i="9"/>
  <c r="E92" i="9"/>
  <c r="E93" i="9"/>
  <c r="E94" i="9"/>
  <c r="E95" i="9"/>
  <c r="E96" i="9"/>
  <c r="E97" i="9"/>
  <c r="E98" i="9"/>
  <c r="E99" i="9"/>
  <c r="E100" i="9"/>
  <c r="E101" i="9"/>
  <c r="E102" i="9"/>
  <c r="E103" i="9"/>
  <c r="E104" i="9"/>
  <c r="E105" i="9"/>
  <c r="E106" i="9"/>
  <c r="E107" i="9"/>
  <c r="E108" i="9"/>
  <c r="E109" i="9"/>
  <c r="E110" i="9"/>
  <c r="E111" i="9"/>
  <c r="E112" i="9"/>
  <c r="E113" i="9"/>
  <c r="E114" i="9"/>
  <c r="E115" i="9"/>
  <c r="E116" i="9"/>
  <c r="E117" i="9"/>
  <c r="E118" i="9"/>
  <c r="E119" i="9"/>
  <c r="E120" i="9"/>
  <c r="E121" i="9"/>
  <c r="E122" i="9"/>
  <c r="E123" i="9"/>
  <c r="E124" i="9"/>
  <c r="E125" i="9"/>
  <c r="E126" i="9"/>
  <c r="E127" i="9"/>
  <c r="E128" i="9"/>
  <c r="E129" i="9"/>
  <c r="E130" i="9"/>
  <c r="E131" i="9"/>
  <c r="E132" i="9"/>
  <c r="E133" i="9"/>
  <c r="E134" i="9"/>
  <c r="E135" i="9"/>
  <c r="E136" i="9"/>
  <c r="E137" i="9"/>
  <c r="E138" i="9"/>
  <c r="E139" i="9"/>
  <c r="E140" i="9"/>
  <c r="E141" i="9"/>
  <c r="E142" i="9"/>
  <c r="E143" i="9"/>
  <c r="E144" i="9"/>
  <c r="E145" i="9"/>
  <c r="E146" i="9"/>
  <c r="E147" i="9"/>
  <c r="E148" i="9"/>
  <c r="E149" i="9"/>
  <c r="E150" i="9"/>
  <c r="E151" i="9"/>
  <c r="E152" i="9"/>
  <c r="E153" i="9"/>
  <c r="E154" i="9"/>
  <c r="E155" i="9"/>
  <c r="E156" i="9"/>
  <c r="E157" i="9"/>
  <c r="E158" i="9"/>
  <c r="E159" i="9"/>
  <c r="E160" i="9"/>
  <c r="E161" i="9"/>
  <c r="E162" i="9"/>
  <c r="E163" i="9"/>
  <c r="E164" i="9"/>
  <c r="E165" i="9"/>
  <c r="E166" i="9"/>
  <c r="E167" i="9"/>
  <c r="E168" i="9"/>
  <c r="E169" i="9"/>
  <c r="E170" i="9"/>
  <c r="E171" i="9"/>
  <c r="E172" i="9"/>
  <c r="E173" i="9"/>
  <c r="E174" i="9"/>
  <c r="E175" i="9"/>
  <c r="E176" i="9"/>
  <c r="E177" i="9"/>
  <c r="E178" i="9"/>
  <c r="E179" i="9"/>
  <c r="E180" i="9"/>
  <c r="E181" i="9"/>
  <c r="E182" i="9"/>
  <c r="E183" i="9"/>
  <c r="E184" i="9"/>
  <c r="E185" i="9"/>
  <c r="E186" i="9"/>
  <c r="E187" i="9"/>
  <c r="E188" i="9"/>
  <c r="E189" i="9"/>
  <c r="E190" i="9"/>
  <c r="E191" i="9"/>
  <c r="E192" i="9"/>
  <c r="E193" i="9"/>
  <c r="E194" i="9"/>
  <c r="E195" i="9"/>
  <c r="E196" i="9"/>
  <c r="E197" i="9"/>
  <c r="E198" i="9"/>
  <c r="E199" i="9"/>
  <c r="E200" i="9"/>
  <c r="E201" i="9"/>
  <c r="E202" i="9"/>
  <c r="E203" i="9"/>
  <c r="E204" i="9"/>
  <c r="E205" i="9"/>
  <c r="E206" i="9"/>
  <c r="E207" i="9"/>
  <c r="E208" i="9"/>
  <c r="E209" i="9"/>
  <c r="E210" i="9"/>
  <c r="E211" i="9"/>
  <c r="E212" i="9"/>
  <c r="E213" i="9"/>
  <c r="E214" i="9"/>
  <c r="E215" i="9"/>
  <c r="E216" i="9"/>
  <c r="E217" i="9"/>
  <c r="E218" i="9"/>
  <c r="E219" i="9"/>
  <c r="E220" i="9"/>
  <c r="E221" i="9"/>
  <c r="E222" i="9"/>
  <c r="E223" i="9"/>
  <c r="E224" i="9"/>
  <c r="E225" i="9"/>
  <c r="E226" i="9"/>
  <c r="E227" i="9"/>
  <c r="E228" i="9"/>
  <c r="L47" i="9"/>
  <c r="L91" i="9"/>
  <c r="L92" i="9"/>
  <c r="L175" i="9"/>
  <c r="L68" i="9"/>
  <c r="E229" i="9"/>
  <c r="E230" i="9"/>
  <c r="E231" i="9"/>
  <c r="E232" i="9"/>
  <c r="E233" i="9"/>
  <c r="E234" i="9"/>
  <c r="E235" i="9"/>
  <c r="E236" i="9"/>
  <c r="E237" i="9"/>
  <c r="E238" i="9"/>
  <c r="E239" i="9"/>
  <c r="E240" i="9"/>
  <c r="E241" i="9"/>
  <c r="E242" i="9"/>
  <c r="E243" i="9"/>
  <c r="E244" i="9"/>
  <c r="E245" i="9"/>
  <c r="E246" i="9"/>
  <c r="E247" i="9"/>
  <c r="E248" i="9"/>
  <c r="E249" i="9"/>
  <c r="E250" i="9"/>
  <c r="E251" i="9"/>
  <c r="E252" i="9"/>
  <c r="E253" i="9"/>
  <c r="E254" i="9"/>
  <c r="E255" i="9"/>
  <c r="E256" i="9"/>
  <c r="E257" i="9"/>
  <c r="E258" i="9"/>
  <c r="E259" i="9"/>
  <c r="E260" i="9"/>
  <c r="E261" i="9"/>
  <c r="E262" i="9"/>
  <c r="E263" i="9"/>
  <c r="E264" i="9"/>
  <c r="E265" i="9"/>
  <c r="E266" i="9"/>
  <c r="E267" i="9"/>
  <c r="E268" i="9"/>
  <c r="E269" i="9"/>
  <c r="E270" i="9"/>
  <c r="E271" i="9"/>
  <c r="E272" i="9"/>
  <c r="E273" i="9"/>
  <c r="E274" i="9"/>
  <c r="E275" i="9"/>
  <c r="E276" i="9"/>
  <c r="E277" i="9"/>
  <c r="E278" i="9"/>
  <c r="E279" i="9"/>
  <c r="E280" i="9"/>
  <c r="E281" i="9"/>
  <c r="E282" i="9"/>
  <c r="E283" i="9"/>
  <c r="E284" i="9"/>
  <c r="E285" i="9"/>
  <c r="E286" i="9"/>
  <c r="E287" i="9"/>
  <c r="E288" i="9"/>
  <c r="E289" i="9"/>
  <c r="E290" i="9"/>
  <c r="E291" i="9"/>
  <c r="E292" i="9"/>
  <c r="E293" i="9"/>
  <c r="E294" i="9"/>
  <c r="E295" i="9"/>
  <c r="E296" i="9"/>
  <c r="E297" i="9"/>
  <c r="E298" i="9"/>
  <c r="E299" i="9"/>
  <c r="E300" i="9"/>
  <c r="E301" i="9"/>
  <c r="E302" i="9"/>
  <c r="E303" i="9"/>
  <c r="E304" i="9"/>
  <c r="E305" i="9"/>
  <c r="E306" i="9"/>
  <c r="E307" i="9"/>
  <c r="E308" i="9"/>
  <c r="E309" i="9"/>
  <c r="E310" i="9"/>
  <c r="E311" i="9"/>
  <c r="E312" i="9"/>
  <c r="E313" i="9"/>
  <c r="E314" i="9"/>
  <c r="E315" i="9"/>
  <c r="E316" i="9"/>
  <c r="E317" i="9"/>
  <c r="E318" i="9"/>
  <c r="E319" i="9"/>
  <c r="E320" i="9"/>
  <c r="E321" i="9"/>
  <c r="E322" i="9"/>
  <c r="E323" i="9"/>
  <c r="E324" i="9"/>
  <c r="E325" i="9"/>
  <c r="E326" i="9"/>
  <c r="E327" i="9"/>
  <c r="E328" i="9"/>
  <c r="E329" i="9"/>
  <c r="E330" i="9"/>
  <c r="E331" i="9"/>
  <c r="E332" i="9"/>
  <c r="E333" i="9"/>
  <c r="E334" i="9"/>
  <c r="E335" i="9"/>
  <c r="E336" i="9"/>
  <c r="E337" i="9"/>
  <c r="E338" i="9"/>
  <c r="E339" i="9"/>
  <c r="E340" i="9"/>
  <c r="E341" i="9"/>
  <c r="E342" i="9"/>
  <c r="E343" i="9"/>
  <c r="E344" i="9"/>
  <c r="E345" i="9"/>
  <c r="E346" i="9"/>
  <c r="E347" i="9"/>
  <c r="E348" i="9"/>
  <c r="E349" i="9"/>
  <c r="E350" i="9"/>
  <c r="E351" i="9"/>
  <c r="E352" i="9"/>
  <c r="E353" i="9"/>
  <c r="E354" i="9"/>
  <c r="E355" i="9"/>
  <c r="E356" i="9"/>
  <c r="E357" i="9"/>
  <c r="E358" i="9"/>
  <c r="E359" i="9"/>
  <c r="E360" i="9"/>
  <c r="E361" i="9"/>
  <c r="E362" i="9"/>
  <c r="E363" i="9"/>
  <c r="E364" i="9"/>
  <c r="E365" i="9"/>
  <c r="E366" i="9"/>
  <c r="E367" i="9"/>
  <c r="E368" i="9"/>
  <c r="E369" i="9"/>
  <c r="E370" i="9"/>
  <c r="E371" i="9"/>
  <c r="E372" i="9"/>
  <c r="E373" i="9"/>
  <c r="E374" i="9"/>
  <c r="E375" i="9"/>
  <c r="E376" i="9"/>
  <c r="E377" i="9"/>
  <c r="E378" i="9"/>
  <c r="E379" i="9"/>
  <c r="E380" i="9"/>
  <c r="E381" i="9"/>
  <c r="E382" i="9"/>
  <c r="E383" i="9"/>
  <c r="E384" i="9"/>
  <c r="E385" i="9"/>
  <c r="E386" i="9"/>
  <c r="E387" i="9"/>
  <c r="E388" i="9"/>
  <c r="E389" i="9"/>
  <c r="E390" i="9"/>
  <c r="E391" i="9"/>
  <c r="E392" i="9"/>
  <c r="E393" i="9"/>
  <c r="E394" i="9"/>
  <c r="E395" i="9"/>
  <c r="E396" i="9"/>
  <c r="E397" i="9"/>
  <c r="E398" i="9"/>
  <c r="E399" i="9"/>
  <c r="E400" i="9"/>
  <c r="E401" i="9"/>
  <c r="E402" i="9"/>
  <c r="E403" i="9"/>
  <c r="E404" i="9"/>
  <c r="E405" i="9"/>
  <c r="E406" i="9"/>
  <c r="E407" i="9"/>
  <c r="E408" i="9"/>
  <c r="E409" i="9"/>
  <c r="E410" i="9"/>
  <c r="E411" i="9"/>
  <c r="E412" i="9"/>
  <c r="E413" i="9"/>
  <c r="E414" i="9"/>
  <c r="E415" i="9"/>
  <c r="E416" i="9"/>
  <c r="E417" i="9"/>
  <c r="E418" i="9"/>
  <c r="E419" i="9"/>
  <c r="E420" i="9"/>
  <c r="E421" i="9"/>
  <c r="E422" i="9"/>
  <c r="E423" i="9"/>
  <c r="E424" i="9"/>
  <c r="E425" i="9"/>
  <c r="E426" i="9"/>
  <c r="E427" i="9"/>
  <c r="E428" i="9"/>
  <c r="E429" i="9"/>
  <c r="E430" i="9"/>
  <c r="E431" i="9"/>
  <c r="E432" i="9"/>
  <c r="E433" i="9"/>
  <c r="E434" i="9"/>
  <c r="E435" i="9"/>
  <c r="E436" i="9"/>
  <c r="E437" i="9"/>
  <c r="E438" i="9"/>
  <c r="L247" i="9"/>
  <c r="L295" i="9"/>
  <c r="L319" i="9"/>
  <c r="L391" i="9"/>
  <c r="E439" i="9"/>
  <c r="E440" i="9"/>
  <c r="E441" i="9"/>
  <c r="E442" i="9"/>
  <c r="E443" i="9"/>
  <c r="E444" i="9"/>
  <c r="E445" i="9"/>
  <c r="E446" i="9"/>
  <c r="E447" i="9"/>
  <c r="E448" i="9"/>
  <c r="E449" i="9"/>
  <c r="E450" i="9"/>
  <c r="E451" i="9"/>
  <c r="E452" i="9"/>
  <c r="E453" i="9"/>
  <c r="E454" i="9"/>
  <c r="E455" i="9"/>
  <c r="E456" i="9"/>
  <c r="E457" i="9"/>
  <c r="E458" i="9"/>
  <c r="E459" i="9"/>
  <c r="E460" i="9"/>
  <c r="E461" i="9"/>
  <c r="E462" i="9"/>
  <c r="E463" i="9"/>
  <c r="E464" i="9"/>
  <c r="E465" i="9"/>
  <c r="E466" i="9"/>
  <c r="E467" i="9"/>
  <c r="E468" i="9"/>
  <c r="E469" i="9"/>
  <c r="E470" i="9"/>
  <c r="E471" i="9"/>
  <c r="E472" i="9"/>
  <c r="E473" i="9"/>
  <c r="E474" i="9"/>
  <c r="E475" i="9"/>
  <c r="E476" i="9"/>
  <c r="E477" i="9"/>
  <c r="E478" i="9"/>
  <c r="E479" i="9"/>
  <c r="E480" i="9"/>
  <c r="E481" i="9"/>
  <c r="E482" i="9"/>
  <c r="E483" i="9"/>
  <c r="E484" i="9"/>
  <c r="E485" i="9"/>
  <c r="E486" i="9"/>
  <c r="E487" i="9"/>
  <c r="E488" i="9"/>
  <c r="E489" i="9"/>
  <c r="E490" i="9"/>
  <c r="E491" i="9"/>
  <c r="E492" i="9"/>
  <c r="E493" i="9"/>
  <c r="E494" i="9"/>
  <c r="E495" i="9"/>
  <c r="E496" i="9"/>
  <c r="E497" i="9"/>
  <c r="E498" i="9"/>
  <c r="E499" i="9"/>
  <c r="E500" i="9"/>
  <c r="E501" i="9"/>
  <c r="E502" i="9"/>
  <c r="E503" i="9"/>
  <c r="E504" i="9"/>
  <c r="E505" i="9"/>
  <c r="E506" i="9"/>
  <c r="E507" i="9"/>
  <c r="E508" i="9"/>
  <c r="E509" i="9"/>
  <c r="E510" i="9"/>
  <c r="E511" i="9"/>
  <c r="E512" i="9"/>
  <c r="E513" i="9"/>
  <c r="E514" i="9"/>
  <c r="E515" i="9"/>
  <c r="E516" i="9"/>
  <c r="E517" i="9"/>
  <c r="E518" i="9"/>
  <c r="E519" i="9"/>
  <c r="E520" i="9"/>
  <c r="E521" i="9"/>
  <c r="E522" i="9"/>
  <c r="E523" i="9"/>
  <c r="E524" i="9"/>
  <c r="E525" i="9"/>
  <c r="E526" i="9"/>
  <c r="E527" i="9"/>
  <c r="E528" i="9"/>
  <c r="E529" i="9"/>
  <c r="E530" i="9"/>
  <c r="E531" i="9"/>
  <c r="E532" i="9"/>
  <c r="E533" i="9"/>
  <c r="E534" i="9"/>
  <c r="E535" i="9"/>
  <c r="E536" i="9"/>
  <c r="E537" i="9"/>
  <c r="E538" i="9"/>
  <c r="E539" i="9"/>
  <c r="E540" i="9"/>
  <c r="E541" i="9"/>
  <c r="E542" i="9"/>
  <c r="E543" i="9"/>
  <c r="E544" i="9"/>
  <c r="E545" i="9"/>
  <c r="E546" i="9"/>
  <c r="E547" i="9"/>
  <c r="E548" i="9"/>
  <c r="E549" i="9"/>
  <c r="E550" i="9"/>
  <c r="E551" i="9"/>
  <c r="E552" i="9"/>
  <c r="E553" i="9"/>
  <c r="E554" i="9"/>
  <c r="E555" i="9"/>
  <c r="E556" i="9"/>
  <c r="E557" i="9"/>
  <c r="E558" i="9"/>
  <c r="E559" i="9"/>
  <c r="E560" i="9"/>
  <c r="E561" i="9"/>
  <c r="E562" i="9"/>
  <c r="E563" i="9"/>
  <c r="E18" i="9"/>
  <c r="M15" i="6"/>
  <c r="M16" i="6"/>
  <c r="M17" i="6"/>
  <c r="M18" i="6"/>
  <c r="M19" i="6"/>
  <c r="M20" i="6"/>
  <c r="M21" i="6"/>
  <c r="M22" i="6"/>
  <c r="M23" i="6"/>
  <c r="M24" i="6"/>
  <c r="M25" i="6"/>
  <c r="M26" i="6"/>
  <c r="M27" i="6"/>
  <c r="M28" i="6"/>
  <c r="M29" i="6"/>
  <c r="M30" i="6"/>
  <c r="M31" i="6"/>
  <c r="M32" i="6"/>
  <c r="M33" i="6"/>
  <c r="M34" i="6"/>
  <c r="M35" i="6"/>
  <c r="M36" i="6"/>
  <c r="M37" i="6"/>
  <c r="M38" i="6"/>
  <c r="M39" i="6"/>
  <c r="M40" i="6"/>
  <c r="M41" i="6"/>
  <c r="M42" i="6"/>
  <c r="M43" i="6"/>
  <c r="M44" i="6"/>
  <c r="M45" i="6"/>
  <c r="M46" i="6"/>
  <c r="M47" i="6"/>
  <c r="M48" i="6"/>
  <c r="M49" i="6"/>
  <c r="M50" i="6"/>
  <c r="M51" i="6"/>
  <c r="M52" i="6"/>
  <c r="M53" i="6"/>
  <c r="M54" i="6"/>
  <c r="M55" i="6"/>
  <c r="M56" i="6"/>
  <c r="M57" i="6"/>
  <c r="M58" i="6"/>
  <c r="M59" i="6"/>
  <c r="M60" i="6"/>
  <c r="M61" i="6"/>
  <c r="M62" i="6"/>
  <c r="M63" i="6"/>
  <c r="M64" i="6"/>
  <c r="M65" i="6"/>
  <c r="M66" i="6"/>
  <c r="M67" i="6"/>
  <c r="M68" i="6"/>
  <c r="M69" i="6"/>
  <c r="M70" i="6"/>
  <c r="M71" i="6"/>
  <c r="M72" i="6"/>
  <c r="M73" i="6"/>
  <c r="M74" i="6"/>
  <c r="M75" i="6"/>
  <c r="M76" i="6"/>
  <c r="M77" i="6"/>
  <c r="M78" i="6"/>
  <c r="M79" i="6"/>
  <c r="M80" i="6"/>
  <c r="M81" i="6"/>
  <c r="M82" i="6"/>
  <c r="M83" i="6"/>
  <c r="N83" i="6" s="1"/>
  <c r="M84" i="6"/>
  <c r="M85" i="6"/>
  <c r="M86" i="6"/>
  <c r="M87" i="6"/>
  <c r="M88" i="6"/>
  <c r="M89" i="6"/>
  <c r="M90" i="6"/>
  <c r="M91" i="6"/>
  <c r="M92" i="6"/>
  <c r="M93" i="6"/>
  <c r="M94" i="6"/>
  <c r="M95" i="6"/>
  <c r="M96" i="6"/>
  <c r="M97" i="6"/>
  <c r="M98" i="6"/>
  <c r="M99" i="6"/>
  <c r="M100" i="6"/>
  <c r="M101" i="6"/>
  <c r="M102" i="6"/>
  <c r="M103" i="6"/>
  <c r="M104" i="6"/>
  <c r="M105" i="6"/>
  <c r="M106" i="6"/>
  <c r="M107" i="6"/>
  <c r="N107" i="6" s="1"/>
  <c r="M108" i="6"/>
  <c r="M109" i="6"/>
  <c r="M110" i="6"/>
  <c r="M111" i="6"/>
  <c r="M112" i="6"/>
  <c r="M113" i="6"/>
  <c r="M114" i="6"/>
  <c r="M115" i="6"/>
  <c r="N115" i="6" s="1"/>
  <c r="M116" i="6"/>
  <c r="M117" i="6"/>
  <c r="M118" i="6"/>
  <c r="M119" i="6"/>
  <c r="M120" i="6"/>
  <c r="M121" i="6"/>
  <c r="M122" i="6"/>
  <c r="M123" i="6"/>
  <c r="N123" i="6" s="1"/>
  <c r="M124" i="6"/>
  <c r="M125" i="6"/>
  <c r="M126" i="6"/>
  <c r="M127" i="6"/>
  <c r="M128" i="6"/>
  <c r="M129" i="6"/>
  <c r="M130" i="6"/>
  <c r="M131" i="6"/>
  <c r="M132" i="6"/>
  <c r="M133" i="6"/>
  <c r="M134" i="6"/>
  <c r="M135" i="6"/>
  <c r="M136" i="6"/>
  <c r="M137" i="6"/>
  <c r="M138" i="6"/>
  <c r="M139" i="6"/>
  <c r="M140" i="6"/>
  <c r="M141" i="6"/>
  <c r="M142" i="6"/>
  <c r="M143" i="6"/>
  <c r="M144" i="6"/>
  <c r="M145" i="6"/>
  <c r="M146" i="6"/>
  <c r="M147" i="6"/>
  <c r="M148" i="6"/>
  <c r="M149" i="6"/>
  <c r="M150" i="6"/>
  <c r="M151" i="6"/>
  <c r="M152" i="6"/>
  <c r="M153" i="6"/>
  <c r="M154" i="6"/>
  <c r="M155" i="6"/>
  <c r="M156" i="6"/>
  <c r="M157" i="6"/>
  <c r="M158" i="6"/>
  <c r="M159" i="6"/>
  <c r="M160" i="6"/>
  <c r="M161" i="6"/>
  <c r="M162" i="6"/>
  <c r="M163" i="6"/>
  <c r="M164" i="6"/>
  <c r="M165" i="6"/>
  <c r="M166" i="6"/>
  <c r="M167" i="6"/>
  <c r="M168" i="6"/>
  <c r="M169" i="6"/>
  <c r="M170" i="6"/>
  <c r="M171" i="6"/>
  <c r="M172" i="6"/>
  <c r="M173" i="6"/>
  <c r="M174" i="6"/>
  <c r="M175" i="6"/>
  <c r="M176" i="6"/>
  <c r="M177" i="6"/>
  <c r="M178" i="6"/>
  <c r="M179" i="6"/>
  <c r="M180" i="6"/>
  <c r="M181" i="6"/>
  <c r="M182" i="6"/>
  <c r="M183" i="6"/>
  <c r="M184" i="6"/>
  <c r="M185" i="6"/>
  <c r="M186" i="6"/>
  <c r="M187" i="6"/>
  <c r="M188" i="6"/>
  <c r="M189" i="6"/>
  <c r="M190" i="6"/>
  <c r="M191" i="6"/>
  <c r="M192" i="6"/>
  <c r="M193" i="6"/>
  <c r="M194" i="6"/>
  <c r="M195" i="6"/>
  <c r="N195" i="6" s="1"/>
  <c r="M196" i="6"/>
  <c r="M197" i="6"/>
  <c r="M198" i="6"/>
  <c r="M199" i="6"/>
  <c r="M200" i="6"/>
  <c r="M201" i="6"/>
  <c r="M202" i="6"/>
  <c r="M203" i="6"/>
  <c r="M204" i="6"/>
  <c r="M205" i="6"/>
  <c r="M206" i="6"/>
  <c r="M207" i="6"/>
  <c r="M208" i="6"/>
  <c r="M209" i="6"/>
  <c r="M210" i="6"/>
  <c r="M211" i="6"/>
  <c r="N211" i="6" s="1"/>
  <c r="M212" i="6"/>
  <c r="M213" i="6"/>
  <c r="M214" i="6"/>
  <c r="M215" i="6"/>
  <c r="M216" i="6"/>
  <c r="M217" i="6"/>
  <c r="M218" i="6"/>
  <c r="M219" i="6"/>
  <c r="M220" i="6"/>
  <c r="M221" i="6"/>
  <c r="M222" i="6"/>
  <c r="M223" i="6"/>
  <c r="M224" i="6"/>
  <c r="M225" i="6"/>
  <c r="M226" i="6"/>
  <c r="M227" i="6"/>
  <c r="M228" i="6"/>
  <c r="M229" i="6"/>
  <c r="M230" i="6"/>
  <c r="M231" i="6"/>
  <c r="M232" i="6"/>
  <c r="M233" i="6"/>
  <c r="M234" i="6"/>
  <c r="M235" i="6"/>
  <c r="M236" i="6"/>
  <c r="M237" i="6"/>
  <c r="M238" i="6"/>
  <c r="M239" i="6"/>
  <c r="M240" i="6"/>
  <c r="M241" i="6"/>
  <c r="M242" i="6"/>
  <c r="M243" i="6"/>
  <c r="M244" i="6"/>
  <c r="M245" i="6"/>
  <c r="M246" i="6"/>
  <c r="M247" i="6"/>
  <c r="M248" i="6"/>
  <c r="M249" i="6"/>
  <c r="M250" i="6"/>
  <c r="M251" i="6"/>
  <c r="M252" i="6"/>
  <c r="M253" i="6"/>
  <c r="M254" i="6"/>
  <c r="M255" i="6"/>
  <c r="M256" i="6"/>
  <c r="M257" i="6"/>
  <c r="M258" i="6"/>
  <c r="M259" i="6"/>
  <c r="N259" i="6" s="1"/>
  <c r="M260" i="6"/>
  <c r="M261" i="6"/>
  <c r="M262" i="6"/>
  <c r="M263" i="6"/>
  <c r="M264" i="6"/>
  <c r="M265" i="6"/>
  <c r="M266" i="6"/>
  <c r="M267" i="6"/>
  <c r="M268" i="6"/>
  <c r="M269" i="6"/>
  <c r="M270" i="6"/>
  <c r="M271" i="6"/>
  <c r="M272" i="6"/>
  <c r="M273" i="6"/>
  <c r="M274" i="6"/>
  <c r="M275" i="6"/>
  <c r="M276" i="6"/>
  <c r="M277" i="6"/>
  <c r="M278" i="6"/>
  <c r="M279" i="6"/>
  <c r="M280" i="6"/>
  <c r="M281" i="6"/>
  <c r="M282" i="6"/>
  <c r="M283" i="6"/>
  <c r="N283" i="6" s="1"/>
  <c r="M284" i="6"/>
  <c r="M285" i="6"/>
  <c r="M286" i="6"/>
  <c r="M287" i="6"/>
  <c r="M288" i="6"/>
  <c r="M289" i="6"/>
  <c r="M290" i="6"/>
  <c r="M291" i="6"/>
  <c r="M292" i="6"/>
  <c r="M293" i="6"/>
  <c r="M294" i="6"/>
  <c r="M295" i="6"/>
  <c r="M296" i="6"/>
  <c r="M297" i="6"/>
  <c r="M298" i="6"/>
  <c r="M299" i="6"/>
  <c r="M300" i="6"/>
  <c r="M301" i="6"/>
  <c r="M302" i="6"/>
  <c r="M303" i="6"/>
  <c r="M304" i="6"/>
  <c r="M305" i="6"/>
  <c r="M306" i="6"/>
  <c r="M307" i="6"/>
  <c r="M308" i="6"/>
  <c r="M309" i="6"/>
  <c r="M310" i="6"/>
  <c r="M311" i="6"/>
  <c r="M312" i="6"/>
  <c r="M313" i="6"/>
  <c r="M314" i="6"/>
  <c r="M315" i="6"/>
  <c r="N315" i="6" s="1"/>
  <c r="M316" i="6"/>
  <c r="M317" i="6"/>
  <c r="M318" i="6"/>
  <c r="M319" i="6"/>
  <c r="M320" i="6"/>
  <c r="M321" i="6"/>
  <c r="M322" i="6"/>
  <c r="M323" i="6"/>
  <c r="M324" i="6"/>
  <c r="M325" i="6"/>
  <c r="M326" i="6"/>
  <c r="M327" i="6"/>
  <c r="M328" i="6"/>
  <c r="M329" i="6"/>
  <c r="M330" i="6"/>
  <c r="M331" i="6"/>
  <c r="M332" i="6"/>
  <c r="M333" i="6"/>
  <c r="M334" i="6"/>
  <c r="M335" i="6"/>
  <c r="M336" i="6"/>
  <c r="M337" i="6"/>
  <c r="M338" i="6"/>
  <c r="M339" i="6"/>
  <c r="M340" i="6"/>
  <c r="M341" i="6"/>
  <c r="M342" i="6"/>
  <c r="M343" i="6"/>
  <c r="M344" i="6"/>
  <c r="M345" i="6"/>
  <c r="M346" i="6"/>
  <c r="M347" i="6"/>
  <c r="N347" i="6" s="1"/>
  <c r="M348" i="6"/>
  <c r="M349" i="6"/>
  <c r="M350" i="6"/>
  <c r="M351" i="6"/>
  <c r="M352" i="6"/>
  <c r="M353" i="6"/>
  <c r="M354" i="6"/>
  <c r="M355" i="6"/>
  <c r="M356" i="6"/>
  <c r="M357" i="6"/>
  <c r="M358" i="6"/>
  <c r="M359" i="6"/>
  <c r="M360" i="6"/>
  <c r="M361" i="6"/>
  <c r="M362" i="6"/>
  <c r="M363" i="6"/>
  <c r="N363" i="6" s="1"/>
  <c r="M364" i="6"/>
  <c r="M365" i="6"/>
  <c r="M366" i="6"/>
  <c r="M367" i="6"/>
  <c r="M368" i="6"/>
  <c r="M369" i="6"/>
  <c r="M370" i="6"/>
  <c r="M371" i="6"/>
  <c r="M372" i="6"/>
  <c r="M373" i="6"/>
  <c r="M374" i="6"/>
  <c r="M375" i="6"/>
  <c r="M376" i="6"/>
  <c r="M377" i="6"/>
  <c r="M378" i="6"/>
  <c r="M379" i="6"/>
  <c r="N379" i="6" s="1"/>
  <c r="M380" i="6"/>
  <c r="M381" i="6"/>
  <c r="M382" i="6"/>
  <c r="M383" i="6"/>
  <c r="M384" i="6"/>
  <c r="M385" i="6"/>
  <c r="M386" i="6"/>
  <c r="M387" i="6"/>
  <c r="M388" i="6"/>
  <c r="M389" i="6"/>
  <c r="M390" i="6"/>
  <c r="M391" i="6"/>
  <c r="M392" i="6"/>
  <c r="M393" i="6"/>
  <c r="M394" i="6"/>
  <c r="M395" i="6"/>
  <c r="M396" i="6"/>
  <c r="M397" i="6"/>
  <c r="M398" i="6"/>
  <c r="M399" i="6"/>
  <c r="M400" i="6"/>
  <c r="M401" i="6"/>
  <c r="M402" i="6"/>
  <c r="M403" i="6"/>
  <c r="M404" i="6"/>
  <c r="M405" i="6"/>
  <c r="M406" i="6"/>
  <c r="M407" i="6"/>
  <c r="M408" i="6"/>
  <c r="M409" i="6"/>
  <c r="M410" i="6"/>
  <c r="M411" i="6"/>
  <c r="M412" i="6"/>
  <c r="M413" i="6"/>
  <c r="M414" i="6"/>
  <c r="M415" i="6"/>
  <c r="M416" i="6"/>
  <c r="M417" i="6"/>
  <c r="M418" i="6"/>
  <c r="M419" i="6"/>
  <c r="M420" i="6"/>
  <c r="M421" i="6"/>
  <c r="M422" i="6"/>
  <c r="M423" i="6"/>
  <c r="M424" i="6"/>
  <c r="M425" i="6"/>
  <c r="M426" i="6"/>
  <c r="M427" i="6"/>
  <c r="M428" i="6"/>
  <c r="M429" i="6"/>
  <c r="M430" i="6"/>
  <c r="M431" i="6"/>
  <c r="M432" i="6"/>
  <c r="M433" i="6"/>
  <c r="M434" i="6"/>
  <c r="M435" i="6"/>
  <c r="M436" i="6"/>
  <c r="M437" i="6"/>
  <c r="M438" i="6"/>
  <c r="M439" i="6"/>
  <c r="M440" i="6"/>
  <c r="M441" i="6"/>
  <c r="M442" i="6"/>
  <c r="M443" i="6"/>
  <c r="N443" i="6" s="1"/>
  <c r="M444" i="6"/>
  <c r="M445" i="6"/>
  <c r="M446" i="6"/>
  <c r="M447" i="6"/>
  <c r="M448" i="6"/>
  <c r="M449" i="6"/>
  <c r="M450" i="6"/>
  <c r="M451" i="6"/>
  <c r="N451" i="6" s="1"/>
  <c r="M452" i="6"/>
  <c r="M453" i="6"/>
  <c r="M454" i="6"/>
  <c r="M455" i="6"/>
  <c r="M456" i="6"/>
  <c r="M457" i="6"/>
  <c r="M458" i="6"/>
  <c r="M459" i="6"/>
  <c r="M460" i="6"/>
  <c r="M461" i="6"/>
  <c r="M462" i="6"/>
  <c r="M463" i="6"/>
  <c r="M464" i="6"/>
  <c r="M465" i="6"/>
  <c r="M466" i="6"/>
  <c r="M467" i="6"/>
  <c r="M468" i="6"/>
  <c r="M469" i="6"/>
  <c r="M470" i="6"/>
  <c r="M471" i="6"/>
  <c r="M472" i="6"/>
  <c r="M473" i="6"/>
  <c r="M474" i="6"/>
  <c r="M475" i="6"/>
  <c r="M476" i="6"/>
  <c r="M477" i="6"/>
  <c r="M478" i="6"/>
  <c r="M479" i="6"/>
  <c r="M480" i="6"/>
  <c r="M481" i="6"/>
  <c r="M482" i="6"/>
  <c r="M483" i="6"/>
  <c r="M484" i="6"/>
  <c r="M485" i="6"/>
  <c r="M486" i="6"/>
  <c r="M487" i="6"/>
  <c r="M488" i="6"/>
  <c r="M489" i="6"/>
  <c r="M490" i="6"/>
  <c r="M491" i="6"/>
  <c r="M492" i="6"/>
  <c r="M493" i="6"/>
  <c r="M494" i="6"/>
  <c r="M495" i="6"/>
  <c r="M496" i="6"/>
  <c r="M497" i="6"/>
  <c r="M498" i="6"/>
  <c r="M499" i="6"/>
  <c r="M500" i="6"/>
  <c r="M501" i="6"/>
  <c r="M502" i="6"/>
  <c r="M503" i="6"/>
  <c r="M504" i="6"/>
  <c r="M505" i="6"/>
  <c r="M506" i="6"/>
  <c r="M507" i="6"/>
  <c r="M508" i="6"/>
  <c r="M509" i="6"/>
  <c r="M510" i="6"/>
  <c r="M511" i="6"/>
  <c r="M512" i="6"/>
  <c r="M513" i="6"/>
  <c r="M514" i="6"/>
  <c r="M515" i="6"/>
  <c r="M516" i="6"/>
  <c r="M517" i="6"/>
  <c r="M518" i="6"/>
  <c r="M519" i="6"/>
  <c r="M520" i="6"/>
  <c r="M521" i="6"/>
  <c r="M522" i="6"/>
  <c r="M523" i="6"/>
  <c r="N523" i="6" s="1"/>
  <c r="M524" i="6"/>
  <c r="M525" i="6"/>
  <c r="M526" i="6"/>
  <c r="M527" i="6"/>
  <c r="M528" i="6"/>
  <c r="M529" i="6"/>
  <c r="M530" i="6"/>
  <c r="M531" i="6"/>
  <c r="N531" i="6" s="1"/>
  <c r="M532" i="6"/>
  <c r="M533" i="6"/>
  <c r="M534" i="6"/>
  <c r="M535" i="6"/>
  <c r="M536" i="6"/>
  <c r="M537" i="6"/>
  <c r="M538" i="6"/>
  <c r="M539" i="6"/>
  <c r="N539" i="6" s="1"/>
  <c r="M540" i="6"/>
  <c r="M541" i="6"/>
  <c r="M542" i="6"/>
  <c r="M543" i="6"/>
  <c r="M544" i="6"/>
  <c r="M545" i="6"/>
  <c r="M546" i="6"/>
  <c r="M547" i="6"/>
  <c r="N547" i="6" s="1"/>
  <c r="M548" i="6"/>
  <c r="M549" i="6"/>
  <c r="M550" i="6"/>
  <c r="M551" i="6"/>
  <c r="M552" i="6"/>
  <c r="M553" i="6"/>
  <c r="M554" i="6"/>
  <c r="M555" i="6"/>
  <c r="M556" i="6"/>
  <c r="M557" i="6"/>
  <c r="M558" i="6"/>
  <c r="M559" i="6"/>
  <c r="L15" i="6"/>
  <c r="L16" i="6"/>
  <c r="L17" i="6"/>
  <c r="L18" i="6"/>
  <c r="L19" i="6"/>
  <c r="L20" i="6"/>
  <c r="L21" i="6"/>
  <c r="L22" i="6"/>
  <c r="L23" i="6"/>
  <c r="L24" i="6"/>
  <c r="L25" i="6"/>
  <c r="L26" i="6"/>
  <c r="L27" i="6"/>
  <c r="L29" i="6"/>
  <c r="L30" i="6"/>
  <c r="L31" i="6"/>
  <c r="L32" i="6"/>
  <c r="L33" i="6"/>
  <c r="L34" i="6"/>
  <c r="L35" i="6"/>
  <c r="L36" i="6"/>
  <c r="L37" i="6"/>
  <c r="L38" i="6"/>
  <c r="L39" i="6"/>
  <c r="L40" i="6"/>
  <c r="L41" i="6"/>
  <c r="L42" i="6"/>
  <c r="L43" i="6"/>
  <c r="N43" i="6" s="1"/>
  <c r="L44" i="6"/>
  <c r="L45" i="6"/>
  <c r="L46" i="6"/>
  <c r="L47" i="6"/>
  <c r="L48" i="6"/>
  <c r="L49" i="6"/>
  <c r="L50" i="6"/>
  <c r="L51" i="6"/>
  <c r="L52" i="6"/>
  <c r="L53" i="6"/>
  <c r="L54" i="6"/>
  <c r="L55" i="6"/>
  <c r="L56" i="6"/>
  <c r="L57" i="6"/>
  <c r="L58" i="6"/>
  <c r="L59" i="6"/>
  <c r="L61" i="6"/>
  <c r="L62" i="6"/>
  <c r="L63" i="6"/>
  <c r="L64" i="6"/>
  <c r="L65" i="6"/>
  <c r="L66" i="6"/>
  <c r="L67" i="6"/>
  <c r="L68" i="6"/>
  <c r="L69" i="6"/>
  <c r="L70" i="6"/>
  <c r="L71" i="6"/>
  <c r="L72" i="6"/>
  <c r="L73" i="6"/>
  <c r="L74" i="6"/>
  <c r="L75" i="6"/>
  <c r="L76" i="6"/>
  <c r="L77" i="6"/>
  <c r="L78" i="6"/>
  <c r="L79" i="6"/>
  <c r="L80" i="6"/>
  <c r="L81" i="6"/>
  <c r="L82" i="6"/>
  <c r="L83" i="6"/>
  <c r="L84" i="6"/>
  <c r="L85" i="6"/>
  <c r="L86" i="6"/>
  <c r="L87" i="6"/>
  <c r="L88" i="6"/>
  <c r="L89" i="6"/>
  <c r="L90" i="6"/>
  <c r="L91" i="6"/>
  <c r="L93" i="6"/>
  <c r="N93" i="6" s="1"/>
  <c r="L94" i="6"/>
  <c r="L95" i="6"/>
  <c r="L96" i="6"/>
  <c r="L97" i="6"/>
  <c r="L98" i="6"/>
  <c r="L99" i="6"/>
  <c r="L100" i="6"/>
  <c r="L101" i="6"/>
  <c r="N101" i="6" s="1"/>
  <c r="L102" i="6"/>
  <c r="L103" i="6"/>
  <c r="L104" i="6"/>
  <c r="L105" i="6"/>
  <c r="L106" i="6"/>
  <c r="L107" i="6"/>
  <c r="L108" i="6"/>
  <c r="L109" i="6"/>
  <c r="L110" i="6"/>
  <c r="L111" i="6"/>
  <c r="L112" i="6"/>
  <c r="L113" i="6"/>
  <c r="L114" i="6"/>
  <c r="L115" i="6"/>
  <c r="L116" i="6"/>
  <c r="L117" i="6"/>
  <c r="N117" i="6" s="1"/>
  <c r="L118" i="6"/>
  <c r="L119" i="6"/>
  <c r="L120" i="6"/>
  <c r="L121" i="6"/>
  <c r="L122" i="6"/>
  <c r="L123" i="6"/>
  <c r="L125" i="6"/>
  <c r="L126" i="6"/>
  <c r="L127" i="6"/>
  <c r="L128" i="6"/>
  <c r="L129" i="6"/>
  <c r="L130" i="6"/>
  <c r="L131" i="6"/>
  <c r="L132" i="6"/>
  <c r="L133" i="6"/>
  <c r="L134" i="6"/>
  <c r="L135" i="6"/>
  <c r="L136" i="6"/>
  <c r="L137" i="6"/>
  <c r="L138" i="6"/>
  <c r="L139" i="6"/>
  <c r="L140" i="6"/>
  <c r="L141" i="6"/>
  <c r="L142" i="6"/>
  <c r="L143" i="6"/>
  <c r="L144" i="6"/>
  <c r="L145" i="6"/>
  <c r="L146" i="6"/>
  <c r="L147" i="6"/>
  <c r="L148" i="6"/>
  <c r="L149" i="6"/>
  <c r="L150" i="6"/>
  <c r="L151" i="6"/>
  <c r="L152" i="6"/>
  <c r="L153" i="6"/>
  <c r="L154" i="6"/>
  <c r="L155" i="6"/>
  <c r="L157" i="6"/>
  <c r="L158" i="6"/>
  <c r="L159" i="6"/>
  <c r="L160" i="6"/>
  <c r="L161" i="6"/>
  <c r="L162" i="6"/>
  <c r="L163" i="6"/>
  <c r="L164" i="6"/>
  <c r="L165" i="6"/>
  <c r="L166" i="6"/>
  <c r="L167" i="6"/>
  <c r="L168" i="6"/>
  <c r="L169" i="6"/>
  <c r="L170" i="6"/>
  <c r="L171" i="6"/>
  <c r="L172" i="6"/>
  <c r="L173" i="6"/>
  <c r="L174" i="6"/>
  <c r="L175" i="6"/>
  <c r="L176" i="6"/>
  <c r="L177" i="6"/>
  <c r="L178" i="6"/>
  <c r="L179" i="6"/>
  <c r="L180" i="6"/>
  <c r="L181" i="6"/>
  <c r="L182" i="6"/>
  <c r="L183" i="6"/>
  <c r="N183" i="6" s="1"/>
  <c r="L184" i="6"/>
  <c r="L185" i="6"/>
  <c r="L186" i="6"/>
  <c r="L187" i="6"/>
  <c r="L189" i="6"/>
  <c r="L190" i="6"/>
  <c r="L191" i="6"/>
  <c r="L192" i="6"/>
  <c r="L193" i="6"/>
  <c r="L194" i="6"/>
  <c r="L195" i="6"/>
  <c r="L196" i="6"/>
  <c r="L197" i="6"/>
  <c r="L198" i="6"/>
  <c r="L199" i="6"/>
  <c r="L200" i="6"/>
  <c r="N200" i="6" s="1"/>
  <c r="L201" i="6"/>
  <c r="L202" i="6"/>
  <c r="L203" i="6"/>
  <c r="L204" i="6"/>
  <c r="L205" i="6"/>
  <c r="L206" i="6"/>
  <c r="L207" i="6"/>
  <c r="L208" i="6"/>
  <c r="N208" i="6" s="1"/>
  <c r="L209" i="6"/>
  <c r="L210" i="6"/>
  <c r="L211" i="6"/>
  <c r="L212" i="6"/>
  <c r="L213" i="6"/>
  <c r="L214" i="6"/>
  <c r="L215" i="6"/>
  <c r="L216" i="6"/>
  <c r="L217" i="6"/>
  <c r="L218" i="6"/>
  <c r="L219" i="6"/>
  <c r="L221" i="6"/>
  <c r="L222" i="6"/>
  <c r="L223" i="6"/>
  <c r="L224" i="6"/>
  <c r="L225" i="6"/>
  <c r="N225" i="6" s="1"/>
  <c r="L226" i="6"/>
  <c r="L227" i="6"/>
  <c r="L229" i="6"/>
  <c r="L230" i="6"/>
  <c r="L231" i="6"/>
  <c r="L232" i="6"/>
  <c r="L233" i="6"/>
  <c r="L234" i="6"/>
  <c r="L235" i="6"/>
  <c r="L237" i="6"/>
  <c r="L238" i="6"/>
  <c r="L239" i="6"/>
  <c r="L240" i="6"/>
  <c r="L241" i="6"/>
  <c r="L242" i="6"/>
  <c r="L243" i="6"/>
  <c r="N243" i="6" s="1"/>
  <c r="L245" i="6"/>
  <c r="L246" i="6"/>
  <c r="L247" i="6"/>
  <c r="L248" i="6"/>
  <c r="L249" i="6"/>
  <c r="L250" i="6"/>
  <c r="L251" i="6"/>
  <c r="L253" i="6"/>
  <c r="L254" i="6"/>
  <c r="L255" i="6"/>
  <c r="L256" i="6"/>
  <c r="L257" i="6"/>
  <c r="L258" i="6"/>
  <c r="L259" i="6"/>
  <c r="L261" i="6"/>
  <c r="L262" i="6"/>
  <c r="L263" i="6"/>
  <c r="L264" i="6"/>
  <c r="L265" i="6"/>
  <c r="L266" i="6"/>
  <c r="L267" i="6"/>
  <c r="L269" i="6"/>
  <c r="L270" i="6"/>
  <c r="L271" i="6"/>
  <c r="L272" i="6"/>
  <c r="L273" i="6"/>
  <c r="L274" i="6"/>
  <c r="L275" i="6"/>
  <c r="L277" i="6"/>
  <c r="L278" i="6"/>
  <c r="L279" i="6"/>
  <c r="L280" i="6"/>
  <c r="N280" i="6" s="1"/>
  <c r="L281" i="6"/>
  <c r="L282" i="6"/>
  <c r="L283" i="6"/>
  <c r="L285" i="6"/>
  <c r="L286" i="6"/>
  <c r="L287" i="6"/>
  <c r="L288" i="6"/>
  <c r="L289" i="6"/>
  <c r="L290" i="6"/>
  <c r="L291" i="6"/>
  <c r="L293" i="6"/>
  <c r="L294" i="6"/>
  <c r="L295" i="6"/>
  <c r="L296" i="6"/>
  <c r="L297" i="6"/>
  <c r="L298" i="6"/>
  <c r="L299" i="6"/>
  <c r="L301" i="6"/>
  <c r="L302" i="6"/>
  <c r="L303" i="6"/>
  <c r="L304" i="6"/>
  <c r="L305" i="6"/>
  <c r="L306" i="6"/>
  <c r="L307" i="6"/>
  <c r="L309" i="6"/>
  <c r="L310" i="6"/>
  <c r="L311" i="6"/>
  <c r="L312" i="6"/>
  <c r="L313" i="6"/>
  <c r="L314" i="6"/>
  <c r="L315" i="6"/>
  <c r="L317" i="6"/>
  <c r="N317" i="6" s="1"/>
  <c r="L318" i="6"/>
  <c r="L319" i="6"/>
  <c r="L320" i="6"/>
  <c r="L321" i="6"/>
  <c r="L322" i="6"/>
  <c r="L323" i="6"/>
  <c r="L325" i="6"/>
  <c r="L326" i="6"/>
  <c r="L327" i="6"/>
  <c r="L328" i="6"/>
  <c r="L329" i="6"/>
  <c r="L330" i="6"/>
  <c r="L331" i="6"/>
  <c r="L333" i="6"/>
  <c r="L334" i="6"/>
  <c r="L335" i="6"/>
  <c r="L336" i="6"/>
  <c r="L337" i="6"/>
  <c r="L338" i="6"/>
  <c r="L339" i="6"/>
  <c r="L341" i="6"/>
  <c r="L342" i="6"/>
  <c r="L343" i="6"/>
  <c r="L344" i="6"/>
  <c r="N344" i="6" s="1"/>
  <c r="L345" i="6"/>
  <c r="L346" i="6"/>
  <c r="L347" i="6"/>
  <c r="L349" i="6"/>
  <c r="L350" i="6"/>
  <c r="L351" i="6"/>
  <c r="L352" i="6"/>
  <c r="L353" i="6"/>
  <c r="L354" i="6"/>
  <c r="L355" i="6"/>
  <c r="L357" i="6"/>
  <c r="L358" i="6"/>
  <c r="L359" i="6"/>
  <c r="L360" i="6"/>
  <c r="L361" i="6"/>
  <c r="L362" i="6"/>
  <c r="L363" i="6"/>
  <c r="L365" i="6"/>
  <c r="L366" i="6"/>
  <c r="L367" i="6"/>
  <c r="L368" i="6"/>
  <c r="L369" i="6"/>
  <c r="L370" i="6"/>
  <c r="L371" i="6"/>
  <c r="L373" i="6"/>
  <c r="L374" i="6"/>
  <c r="L375" i="6"/>
  <c r="L376" i="6"/>
  <c r="L377" i="6"/>
  <c r="L378" i="6"/>
  <c r="L379" i="6"/>
  <c r="L381" i="6"/>
  <c r="N381" i="6" s="1"/>
  <c r="L382" i="6"/>
  <c r="L383" i="6"/>
  <c r="L384" i="6"/>
  <c r="L385" i="6"/>
  <c r="L386" i="6"/>
  <c r="L387" i="6"/>
  <c r="L389" i="6"/>
  <c r="L390" i="6"/>
  <c r="L391" i="6"/>
  <c r="L392" i="6"/>
  <c r="L393" i="6"/>
  <c r="L394" i="6"/>
  <c r="L395" i="6"/>
  <c r="L397" i="6"/>
  <c r="L398" i="6"/>
  <c r="L399" i="6"/>
  <c r="L400" i="6"/>
  <c r="L401" i="6"/>
  <c r="L402" i="6"/>
  <c r="L403" i="6"/>
  <c r="L405" i="6"/>
  <c r="L406" i="6"/>
  <c r="L407" i="6"/>
  <c r="L408" i="6"/>
  <c r="L409" i="6"/>
  <c r="L410" i="6"/>
  <c r="L411" i="6"/>
  <c r="L413" i="6"/>
  <c r="L414" i="6"/>
  <c r="L415" i="6"/>
  <c r="L416" i="6"/>
  <c r="L417" i="6"/>
  <c r="L418" i="6"/>
  <c r="L419" i="6"/>
  <c r="L421" i="6"/>
  <c r="L422" i="6"/>
  <c r="L423" i="6"/>
  <c r="L424" i="6"/>
  <c r="L425" i="6"/>
  <c r="L426" i="6"/>
  <c r="L427" i="6"/>
  <c r="L429" i="6"/>
  <c r="L430" i="6"/>
  <c r="L431" i="6"/>
  <c r="L432" i="6"/>
  <c r="L433" i="6"/>
  <c r="L434" i="6"/>
  <c r="L435" i="6"/>
  <c r="L437" i="6"/>
  <c r="L438" i="6"/>
  <c r="L439" i="6"/>
  <c r="L440" i="6"/>
  <c r="L441" i="6"/>
  <c r="L442" i="6"/>
  <c r="L443" i="6"/>
  <c r="L445" i="6"/>
  <c r="L446" i="6"/>
  <c r="L447" i="6"/>
  <c r="L448" i="6"/>
  <c r="L449" i="6"/>
  <c r="L450" i="6"/>
  <c r="L451" i="6"/>
  <c r="L453" i="6"/>
  <c r="L454" i="6"/>
  <c r="L455" i="6"/>
  <c r="L456" i="6"/>
  <c r="L457" i="6"/>
  <c r="L458" i="6"/>
  <c r="L459" i="6"/>
  <c r="L460" i="6"/>
  <c r="L461" i="6"/>
  <c r="L462" i="6"/>
  <c r="L463" i="6"/>
  <c r="L464" i="6"/>
  <c r="L465" i="6"/>
  <c r="L466" i="6"/>
  <c r="L467" i="6"/>
  <c r="L468" i="6"/>
  <c r="L469" i="6"/>
  <c r="L470" i="6"/>
  <c r="L471" i="6"/>
  <c r="L472" i="6"/>
  <c r="L473" i="6"/>
  <c r="L474" i="6"/>
  <c r="L475" i="6"/>
  <c r="L476" i="6"/>
  <c r="L477" i="6"/>
  <c r="L478" i="6"/>
  <c r="L479" i="6"/>
  <c r="L480" i="6"/>
  <c r="L481" i="6"/>
  <c r="L482" i="6"/>
  <c r="L483" i="6"/>
  <c r="L485" i="6"/>
  <c r="L486" i="6"/>
  <c r="L487" i="6"/>
  <c r="L488" i="6"/>
  <c r="L489" i="6"/>
  <c r="L490" i="6"/>
  <c r="L491" i="6"/>
  <c r="L492" i="6"/>
  <c r="L493" i="6"/>
  <c r="L494" i="6"/>
  <c r="L495" i="6"/>
  <c r="L496" i="6"/>
  <c r="L497" i="6"/>
  <c r="L498" i="6"/>
  <c r="L499" i="6"/>
  <c r="L500" i="6"/>
  <c r="L501" i="6"/>
  <c r="L502" i="6"/>
  <c r="L503" i="6"/>
  <c r="L504" i="6"/>
  <c r="L505" i="6"/>
  <c r="L506" i="6"/>
  <c r="L507" i="6"/>
  <c r="L508" i="6"/>
  <c r="L509" i="6"/>
  <c r="L510" i="6"/>
  <c r="L511" i="6"/>
  <c r="L512" i="6"/>
  <c r="L513" i="6"/>
  <c r="L514" i="6"/>
  <c r="L515" i="6"/>
  <c r="L517" i="6"/>
  <c r="L518" i="6"/>
  <c r="L519" i="6"/>
  <c r="L520" i="6"/>
  <c r="N520" i="6" s="1"/>
  <c r="L521" i="6"/>
  <c r="L522" i="6"/>
  <c r="L523" i="6"/>
  <c r="L524" i="6"/>
  <c r="L525" i="6"/>
  <c r="L526" i="6"/>
  <c r="L527" i="6"/>
  <c r="L528" i="6"/>
  <c r="L529" i="6"/>
  <c r="L530" i="6"/>
  <c r="L531" i="6"/>
  <c r="L532" i="6"/>
  <c r="L533" i="6"/>
  <c r="L534" i="6"/>
  <c r="L535" i="6"/>
  <c r="L536" i="6"/>
  <c r="N536" i="6" s="1"/>
  <c r="L537" i="6"/>
  <c r="L538" i="6"/>
  <c r="L539" i="6"/>
  <c r="L540" i="6"/>
  <c r="L541" i="6"/>
  <c r="L542" i="6"/>
  <c r="L543" i="6"/>
  <c r="L544" i="6"/>
  <c r="N544" i="6" s="1"/>
  <c r="L545" i="6"/>
  <c r="L546" i="6"/>
  <c r="L547" i="6"/>
  <c r="L549" i="6"/>
  <c r="L550" i="6"/>
  <c r="L551" i="6"/>
  <c r="L552" i="6"/>
  <c r="L553" i="6"/>
  <c r="L554" i="6"/>
  <c r="L555" i="6"/>
  <c r="L556" i="6"/>
  <c r="L557" i="6"/>
  <c r="L558" i="6"/>
  <c r="L559" i="6"/>
  <c r="K15" i="6"/>
  <c r="K16" i="6"/>
  <c r="N16" i="6" s="1"/>
  <c r="K17" i="6"/>
  <c r="K18" i="6"/>
  <c r="K19" i="6"/>
  <c r="K20" i="6"/>
  <c r="K21" i="6"/>
  <c r="K22" i="6"/>
  <c r="K23" i="6"/>
  <c r="K24" i="6"/>
  <c r="N24" i="6" s="1"/>
  <c r="K25" i="6"/>
  <c r="K26" i="6"/>
  <c r="K27" i="6"/>
  <c r="K28" i="6"/>
  <c r="K29" i="6"/>
  <c r="K30" i="6"/>
  <c r="K31" i="6"/>
  <c r="K32" i="6"/>
  <c r="K33" i="6"/>
  <c r="K34" i="6"/>
  <c r="K35" i="6"/>
  <c r="K36" i="6"/>
  <c r="K37" i="6"/>
  <c r="K38" i="6"/>
  <c r="K39" i="6"/>
  <c r="K40" i="6"/>
  <c r="K41" i="6"/>
  <c r="N41" i="6" s="1"/>
  <c r="K42" i="6"/>
  <c r="N42" i="6" s="1"/>
  <c r="K43" i="6"/>
  <c r="K44" i="6"/>
  <c r="K45" i="6"/>
  <c r="K46" i="6"/>
  <c r="K47" i="6"/>
  <c r="K48" i="6"/>
  <c r="K49" i="6"/>
  <c r="K50" i="6"/>
  <c r="K51" i="6"/>
  <c r="K52" i="6"/>
  <c r="K53" i="6"/>
  <c r="K54" i="6"/>
  <c r="K55" i="6"/>
  <c r="K56" i="6"/>
  <c r="N56" i="6" s="1"/>
  <c r="K57" i="6"/>
  <c r="K58" i="6"/>
  <c r="K59" i="6"/>
  <c r="K60" i="6"/>
  <c r="K61" i="6"/>
  <c r="K62" i="6"/>
  <c r="K63" i="6"/>
  <c r="K64" i="6"/>
  <c r="K65" i="6"/>
  <c r="K66" i="6"/>
  <c r="K67" i="6"/>
  <c r="K68" i="6"/>
  <c r="K69" i="6"/>
  <c r="K70" i="6"/>
  <c r="K71" i="6"/>
  <c r="N71" i="6" s="1"/>
  <c r="K72" i="6"/>
  <c r="K73" i="6"/>
  <c r="K74" i="6"/>
  <c r="K75" i="6"/>
  <c r="K76" i="6"/>
  <c r="K77" i="6"/>
  <c r="K78" i="6"/>
  <c r="K79" i="6"/>
  <c r="K80" i="6"/>
  <c r="N80" i="6" s="1"/>
  <c r="K81" i="6"/>
  <c r="N81" i="6" s="1"/>
  <c r="K82" i="6"/>
  <c r="K83" i="6"/>
  <c r="K84" i="6"/>
  <c r="K85" i="6"/>
  <c r="K86" i="6"/>
  <c r="K87" i="6"/>
  <c r="K88" i="6"/>
  <c r="K89" i="6"/>
  <c r="K90" i="6"/>
  <c r="N90" i="6" s="1"/>
  <c r="K91" i="6"/>
  <c r="K92" i="6"/>
  <c r="K93" i="6"/>
  <c r="K94" i="6"/>
  <c r="K95" i="6"/>
  <c r="K96" i="6"/>
  <c r="K97" i="6"/>
  <c r="K98" i="6"/>
  <c r="K99" i="6"/>
  <c r="K100" i="6"/>
  <c r="N100" i="6" s="1"/>
  <c r="K101" i="6"/>
  <c r="K102" i="6"/>
  <c r="K103" i="6"/>
  <c r="K104" i="6"/>
  <c r="K105" i="6"/>
  <c r="K106" i="6"/>
  <c r="K107" i="6"/>
  <c r="K108" i="6"/>
  <c r="N108" i="6" s="1"/>
  <c r="K109" i="6"/>
  <c r="K110" i="6"/>
  <c r="K111" i="6"/>
  <c r="K112" i="6"/>
  <c r="N112" i="6" s="1"/>
  <c r="K113" i="6"/>
  <c r="K114" i="6"/>
  <c r="K115" i="6"/>
  <c r="K116" i="6"/>
  <c r="K117" i="6"/>
  <c r="K118" i="6"/>
  <c r="K119" i="6"/>
  <c r="K120" i="6"/>
  <c r="N120" i="6" s="1"/>
  <c r="K121" i="6"/>
  <c r="K122" i="6"/>
  <c r="K123" i="6"/>
  <c r="K124" i="6"/>
  <c r="K125" i="6"/>
  <c r="K126" i="6"/>
  <c r="K127" i="6"/>
  <c r="K128" i="6"/>
  <c r="K129" i="6"/>
  <c r="N129" i="6" s="1"/>
  <c r="K130" i="6"/>
  <c r="K131" i="6"/>
  <c r="K132" i="6"/>
  <c r="K133" i="6"/>
  <c r="K134" i="6"/>
  <c r="K135" i="6"/>
  <c r="K136" i="6"/>
  <c r="K137" i="6"/>
  <c r="N137" i="6" s="1"/>
  <c r="K138" i="6"/>
  <c r="K139" i="6"/>
  <c r="K140" i="6"/>
  <c r="N140" i="6" s="1"/>
  <c r="K141" i="6"/>
  <c r="K142" i="6"/>
  <c r="K143" i="6"/>
  <c r="K144" i="6"/>
  <c r="K145" i="6"/>
  <c r="K146" i="6"/>
  <c r="K147" i="6"/>
  <c r="K148" i="6"/>
  <c r="K149" i="6"/>
  <c r="K150" i="6"/>
  <c r="K151" i="6"/>
  <c r="K152" i="6"/>
  <c r="N152" i="6" s="1"/>
  <c r="K153" i="6"/>
  <c r="K154" i="6"/>
  <c r="K155" i="6"/>
  <c r="K156" i="6"/>
  <c r="K157" i="6"/>
  <c r="K158" i="6"/>
  <c r="K159" i="6"/>
  <c r="K160" i="6"/>
  <c r="N160" i="6" s="1"/>
  <c r="K161" i="6"/>
  <c r="K162" i="6"/>
  <c r="K163" i="6"/>
  <c r="K164" i="6"/>
  <c r="K165" i="6"/>
  <c r="K166" i="6"/>
  <c r="K167" i="6"/>
  <c r="K168" i="6"/>
  <c r="K169" i="6"/>
  <c r="K170" i="6"/>
  <c r="K171" i="6"/>
  <c r="K172" i="6"/>
  <c r="K173" i="6"/>
  <c r="K174" i="6"/>
  <c r="K175" i="6"/>
  <c r="K176" i="6"/>
  <c r="K177" i="6"/>
  <c r="K178" i="6"/>
  <c r="K179" i="6"/>
  <c r="K180" i="6"/>
  <c r="K181" i="6"/>
  <c r="K182" i="6"/>
  <c r="K183" i="6"/>
  <c r="K184" i="6"/>
  <c r="K185" i="6"/>
  <c r="K186" i="6"/>
  <c r="N186" i="6" s="1"/>
  <c r="K187" i="6"/>
  <c r="K188" i="6"/>
  <c r="K189" i="6"/>
  <c r="K190" i="6"/>
  <c r="K191" i="6"/>
  <c r="K192" i="6"/>
  <c r="K193" i="6"/>
  <c r="K194" i="6"/>
  <c r="K195" i="6"/>
  <c r="K196" i="6"/>
  <c r="K197" i="6"/>
  <c r="K198" i="6"/>
  <c r="K199" i="6"/>
  <c r="K200" i="6"/>
  <c r="K201" i="6"/>
  <c r="K202" i="6"/>
  <c r="K203" i="6"/>
  <c r="K204" i="6"/>
  <c r="K205" i="6"/>
  <c r="K206" i="6"/>
  <c r="K207" i="6"/>
  <c r="K208" i="6"/>
  <c r="K209" i="6"/>
  <c r="K210" i="6"/>
  <c r="K211" i="6"/>
  <c r="K212" i="6"/>
  <c r="K213" i="6"/>
  <c r="K214" i="6"/>
  <c r="K215" i="6"/>
  <c r="K216" i="6"/>
  <c r="K217" i="6"/>
  <c r="K218" i="6"/>
  <c r="K219" i="6"/>
  <c r="K220" i="6"/>
  <c r="K221" i="6"/>
  <c r="K222" i="6"/>
  <c r="K223" i="6"/>
  <c r="K224" i="6"/>
  <c r="N224" i="6" s="1"/>
  <c r="K225" i="6"/>
  <c r="K226" i="6"/>
  <c r="K227" i="6"/>
  <c r="K228" i="6"/>
  <c r="K229" i="6"/>
  <c r="K230" i="6"/>
  <c r="K231" i="6"/>
  <c r="K232" i="6"/>
  <c r="N232" i="6" s="1"/>
  <c r="K233" i="6"/>
  <c r="N233" i="6" s="1"/>
  <c r="K234" i="6"/>
  <c r="K235" i="6"/>
  <c r="K236" i="6"/>
  <c r="K237" i="6"/>
  <c r="K238" i="6"/>
  <c r="K239" i="6"/>
  <c r="K240" i="6"/>
  <c r="K241" i="6"/>
  <c r="K242" i="6"/>
  <c r="K243" i="6"/>
  <c r="K244" i="6"/>
  <c r="K245" i="6"/>
  <c r="K246" i="6"/>
  <c r="K247" i="6"/>
  <c r="N247" i="6" s="1"/>
  <c r="K248" i="6"/>
  <c r="K249" i="6"/>
  <c r="K250" i="6"/>
  <c r="K251" i="6"/>
  <c r="K252" i="6"/>
  <c r="K253" i="6"/>
  <c r="K254" i="6"/>
  <c r="K255" i="6"/>
  <c r="K256" i="6"/>
  <c r="N256" i="6" s="1"/>
  <c r="K257" i="6"/>
  <c r="K258" i="6"/>
  <c r="K259" i="6"/>
  <c r="K260" i="6"/>
  <c r="K261" i="6"/>
  <c r="K262" i="6"/>
  <c r="K263" i="6"/>
  <c r="K264" i="6"/>
  <c r="K265" i="6"/>
  <c r="K266" i="6"/>
  <c r="K267" i="6"/>
  <c r="K268" i="6"/>
  <c r="K269" i="6"/>
  <c r="K270" i="6"/>
  <c r="K271" i="6"/>
  <c r="K272" i="6"/>
  <c r="K273" i="6"/>
  <c r="N273" i="6" s="1"/>
  <c r="K274" i="6"/>
  <c r="K275" i="6"/>
  <c r="K276" i="6"/>
  <c r="K277" i="6"/>
  <c r="K278" i="6"/>
  <c r="K279" i="6"/>
  <c r="K280" i="6"/>
  <c r="K281" i="6"/>
  <c r="K282" i="6"/>
  <c r="K283" i="6"/>
  <c r="K284" i="6"/>
  <c r="K285" i="6"/>
  <c r="K286" i="6"/>
  <c r="K287" i="6"/>
  <c r="K288" i="6"/>
  <c r="K289" i="6"/>
  <c r="K290" i="6"/>
  <c r="K291" i="6"/>
  <c r="K292" i="6"/>
  <c r="K293" i="6"/>
  <c r="K294" i="6"/>
  <c r="K295" i="6"/>
  <c r="K296" i="6"/>
  <c r="N296" i="6" s="1"/>
  <c r="K297" i="6"/>
  <c r="K298" i="6"/>
  <c r="K299" i="6"/>
  <c r="K300" i="6"/>
  <c r="K301" i="6"/>
  <c r="K302" i="6"/>
  <c r="K303" i="6"/>
  <c r="K304" i="6"/>
  <c r="K305" i="6"/>
  <c r="N305" i="6" s="1"/>
  <c r="K306" i="6"/>
  <c r="N306" i="6" s="1"/>
  <c r="K307" i="6"/>
  <c r="K308" i="6"/>
  <c r="K309" i="6"/>
  <c r="K310" i="6"/>
  <c r="K311" i="6"/>
  <c r="N311" i="6" s="1"/>
  <c r="K312" i="6"/>
  <c r="K313" i="6"/>
  <c r="K314" i="6"/>
  <c r="K315" i="6"/>
  <c r="K316" i="6"/>
  <c r="K317" i="6"/>
  <c r="K318" i="6"/>
  <c r="K319" i="6"/>
  <c r="K320" i="6"/>
  <c r="N320" i="6" s="1"/>
  <c r="K321" i="6"/>
  <c r="K322" i="6"/>
  <c r="K323" i="6"/>
  <c r="K324" i="6"/>
  <c r="K325" i="6"/>
  <c r="K326" i="6"/>
  <c r="K327" i="6"/>
  <c r="K328" i="6"/>
  <c r="K329" i="6"/>
  <c r="K330" i="6"/>
  <c r="K331" i="6"/>
  <c r="K332" i="6"/>
  <c r="K333" i="6"/>
  <c r="K334" i="6"/>
  <c r="K335" i="6"/>
  <c r="K336" i="6"/>
  <c r="K337" i="6"/>
  <c r="K338" i="6"/>
  <c r="K339" i="6"/>
  <c r="K340" i="6"/>
  <c r="K341" i="6"/>
  <c r="K342" i="6"/>
  <c r="K343" i="6"/>
  <c r="K344" i="6"/>
  <c r="K345" i="6"/>
  <c r="K346" i="6"/>
  <c r="K347" i="6"/>
  <c r="K348" i="6"/>
  <c r="K349" i="6"/>
  <c r="K350" i="6"/>
  <c r="K351" i="6"/>
  <c r="K352" i="6"/>
  <c r="K353" i="6"/>
  <c r="K354" i="6"/>
  <c r="K355" i="6"/>
  <c r="K356" i="6"/>
  <c r="K357" i="6"/>
  <c r="K358" i="6"/>
  <c r="K359" i="6"/>
  <c r="K360" i="6"/>
  <c r="K361" i="6"/>
  <c r="K362" i="6"/>
  <c r="K363" i="6"/>
  <c r="K364" i="6"/>
  <c r="K365" i="6"/>
  <c r="K366" i="6"/>
  <c r="K367" i="6"/>
  <c r="K368" i="6"/>
  <c r="K369" i="6"/>
  <c r="K370" i="6"/>
  <c r="K371" i="6"/>
  <c r="K372" i="6"/>
  <c r="K373" i="6"/>
  <c r="K374" i="6"/>
  <c r="K375" i="6"/>
  <c r="K376" i="6"/>
  <c r="K377" i="6"/>
  <c r="K378" i="6"/>
  <c r="K379" i="6"/>
  <c r="K380" i="6"/>
  <c r="K381" i="6"/>
  <c r="K382" i="6"/>
  <c r="K383" i="6"/>
  <c r="K384" i="6"/>
  <c r="K385" i="6"/>
  <c r="K386" i="6"/>
  <c r="K387" i="6"/>
  <c r="K388" i="6"/>
  <c r="K389" i="6"/>
  <c r="K390" i="6"/>
  <c r="K391" i="6"/>
  <c r="K392" i="6"/>
  <c r="N392" i="6" s="1"/>
  <c r="K393" i="6"/>
  <c r="K394" i="6"/>
  <c r="K395" i="6"/>
  <c r="K396" i="6"/>
  <c r="K397" i="6"/>
  <c r="K398" i="6"/>
  <c r="K399" i="6"/>
  <c r="K400" i="6"/>
  <c r="K401" i="6"/>
  <c r="K402" i="6"/>
  <c r="K403" i="6"/>
  <c r="K404" i="6"/>
  <c r="K405" i="6"/>
  <c r="K406" i="6"/>
  <c r="K407" i="6"/>
  <c r="N407" i="6" s="1"/>
  <c r="K408" i="6"/>
  <c r="K409" i="6"/>
  <c r="K410" i="6"/>
  <c r="K411" i="6"/>
  <c r="K412" i="6"/>
  <c r="K413" i="6"/>
  <c r="K414" i="6"/>
  <c r="K415" i="6"/>
  <c r="K416" i="6"/>
  <c r="N416" i="6" s="1"/>
  <c r="K417" i="6"/>
  <c r="K418" i="6"/>
  <c r="K419" i="6"/>
  <c r="K420" i="6"/>
  <c r="K421" i="6"/>
  <c r="K422" i="6"/>
  <c r="K423" i="6"/>
  <c r="K424" i="6"/>
  <c r="N424" i="6" s="1"/>
  <c r="K425" i="6"/>
  <c r="N425" i="6" s="1"/>
  <c r="K426" i="6"/>
  <c r="K427" i="6"/>
  <c r="K428" i="6"/>
  <c r="K429" i="6"/>
  <c r="K430" i="6"/>
  <c r="K431" i="6"/>
  <c r="K432" i="6"/>
  <c r="K433" i="6"/>
  <c r="K434" i="6"/>
  <c r="K435" i="6"/>
  <c r="K436" i="6"/>
  <c r="K437" i="6"/>
  <c r="K438" i="6"/>
  <c r="K439" i="6"/>
  <c r="K440" i="6"/>
  <c r="K441" i="6"/>
  <c r="K442" i="6"/>
  <c r="K443" i="6"/>
  <c r="K444" i="6"/>
  <c r="K445" i="6"/>
  <c r="K446" i="6"/>
  <c r="K447" i="6"/>
  <c r="K448" i="6"/>
  <c r="N448" i="6" s="1"/>
  <c r="K449" i="6"/>
  <c r="K450" i="6"/>
  <c r="K451" i="6"/>
  <c r="K452" i="6"/>
  <c r="K453" i="6"/>
  <c r="K454" i="6"/>
  <c r="K455" i="6"/>
  <c r="K456" i="6"/>
  <c r="K457" i="6"/>
  <c r="K458" i="6"/>
  <c r="K459" i="6"/>
  <c r="K460" i="6"/>
  <c r="N460" i="6" s="1"/>
  <c r="K461" i="6"/>
  <c r="K462" i="6"/>
  <c r="K463" i="6"/>
  <c r="K464" i="6"/>
  <c r="N464" i="6" s="1"/>
  <c r="K465" i="6"/>
  <c r="K466" i="6"/>
  <c r="K467" i="6"/>
  <c r="K468" i="6"/>
  <c r="N468" i="6" s="1"/>
  <c r="K469" i="6"/>
  <c r="K470" i="6"/>
  <c r="K471" i="6"/>
  <c r="K472" i="6"/>
  <c r="K473" i="6"/>
  <c r="N473" i="6" s="1"/>
  <c r="K474" i="6"/>
  <c r="K475" i="6"/>
  <c r="K476" i="6"/>
  <c r="N476" i="6" s="1"/>
  <c r="K477" i="6"/>
  <c r="K478" i="6"/>
  <c r="K479" i="6"/>
  <c r="K480" i="6"/>
  <c r="K481" i="6"/>
  <c r="K482" i="6"/>
  <c r="K483" i="6"/>
  <c r="K484" i="6"/>
  <c r="K485" i="6"/>
  <c r="K486" i="6"/>
  <c r="K487" i="6"/>
  <c r="K488" i="6"/>
  <c r="K489" i="6"/>
  <c r="N489" i="6" s="1"/>
  <c r="K490" i="6"/>
  <c r="K491" i="6"/>
  <c r="K492" i="6"/>
  <c r="K493" i="6"/>
  <c r="K494" i="6"/>
  <c r="K495" i="6"/>
  <c r="K496" i="6"/>
  <c r="K497" i="6"/>
  <c r="K498" i="6"/>
  <c r="N498" i="6" s="1"/>
  <c r="K499" i="6"/>
  <c r="K500" i="6"/>
  <c r="K501" i="6"/>
  <c r="K502" i="6"/>
  <c r="K503" i="6"/>
  <c r="K504" i="6"/>
  <c r="K505" i="6"/>
  <c r="K506" i="6"/>
  <c r="K507" i="6"/>
  <c r="K508" i="6"/>
  <c r="K509" i="6"/>
  <c r="K510" i="6"/>
  <c r="K511" i="6"/>
  <c r="K512" i="6"/>
  <c r="N512" i="6" s="1"/>
  <c r="K513" i="6"/>
  <c r="N513" i="6" s="1"/>
  <c r="K514" i="6"/>
  <c r="K515" i="6"/>
  <c r="K516" i="6"/>
  <c r="K517" i="6"/>
  <c r="K518" i="6"/>
  <c r="K519" i="6"/>
  <c r="N519" i="6" s="1"/>
  <c r="K520" i="6"/>
  <c r="K521" i="6"/>
  <c r="K522" i="6"/>
  <c r="N522" i="6" s="1"/>
  <c r="K523" i="6"/>
  <c r="K524" i="6"/>
  <c r="K525" i="6"/>
  <c r="K526" i="6"/>
  <c r="K527" i="6"/>
  <c r="K528" i="6"/>
  <c r="K529" i="6"/>
  <c r="K530" i="6"/>
  <c r="K531" i="6"/>
  <c r="K532" i="6"/>
  <c r="K533" i="6"/>
  <c r="K534" i="6"/>
  <c r="K535" i="6"/>
  <c r="N535" i="6" s="1"/>
  <c r="K536" i="6"/>
  <c r="K537" i="6"/>
  <c r="K538" i="6"/>
  <c r="K539" i="6"/>
  <c r="K540" i="6"/>
  <c r="K541" i="6"/>
  <c r="K542" i="6"/>
  <c r="K543" i="6"/>
  <c r="N543" i="6" s="1"/>
  <c r="K544" i="6"/>
  <c r="K545" i="6"/>
  <c r="K546" i="6"/>
  <c r="N546" i="6" s="1"/>
  <c r="K547" i="6"/>
  <c r="K548" i="6"/>
  <c r="K549" i="6"/>
  <c r="K550" i="6"/>
  <c r="K551" i="6"/>
  <c r="N551" i="6" s="1"/>
  <c r="K552" i="6"/>
  <c r="K553" i="6"/>
  <c r="K554" i="6"/>
  <c r="K555" i="6"/>
  <c r="K556" i="6"/>
  <c r="N556" i="6" s="1"/>
  <c r="K557" i="6"/>
  <c r="K558" i="6"/>
  <c r="K559" i="6"/>
  <c r="M14" i="6"/>
  <c r="J15" i="6"/>
  <c r="J16" i="6"/>
  <c r="J17" i="6"/>
  <c r="J18" i="6"/>
  <c r="J19" i="6"/>
  <c r="J20" i="6"/>
  <c r="J21" i="6"/>
  <c r="J22" i="6"/>
  <c r="J23" i="6"/>
  <c r="J24" i="6"/>
  <c r="J25" i="6"/>
  <c r="J26" i="6"/>
  <c r="J27" i="6"/>
  <c r="J28" i="6"/>
  <c r="J29" i="6"/>
  <c r="J30" i="6"/>
  <c r="J31" i="6"/>
  <c r="J32" i="6"/>
  <c r="J33" i="6"/>
  <c r="J34" i="6"/>
  <c r="J35" i="6"/>
  <c r="J36" i="6"/>
  <c r="J37" i="6"/>
  <c r="J38" i="6"/>
  <c r="J39" i="6"/>
  <c r="J40" i="6"/>
  <c r="J41" i="6"/>
  <c r="J42" i="6"/>
  <c r="J43" i="6"/>
  <c r="J44" i="6"/>
  <c r="J45" i="6"/>
  <c r="J46" i="6"/>
  <c r="J47" i="6"/>
  <c r="J48" i="6"/>
  <c r="J49" i="6"/>
  <c r="J50" i="6"/>
  <c r="J51" i="6"/>
  <c r="J52" i="6"/>
  <c r="J53" i="6"/>
  <c r="J54" i="6"/>
  <c r="J55" i="6"/>
  <c r="J56" i="6"/>
  <c r="J57" i="6"/>
  <c r="J58" i="6"/>
  <c r="J59" i="6"/>
  <c r="J60" i="6"/>
  <c r="J61" i="6"/>
  <c r="J62" i="6"/>
  <c r="J63" i="6"/>
  <c r="J64" i="6"/>
  <c r="J65" i="6"/>
  <c r="J66" i="6"/>
  <c r="J67" i="6"/>
  <c r="J68" i="6"/>
  <c r="J69" i="6"/>
  <c r="J70" i="6"/>
  <c r="J71" i="6"/>
  <c r="J72" i="6"/>
  <c r="J73" i="6"/>
  <c r="J74" i="6"/>
  <c r="J75" i="6"/>
  <c r="J76" i="6"/>
  <c r="J77" i="6"/>
  <c r="J78" i="6"/>
  <c r="J79" i="6"/>
  <c r="J80" i="6"/>
  <c r="J81" i="6"/>
  <c r="J82" i="6"/>
  <c r="J83" i="6"/>
  <c r="J84" i="6"/>
  <c r="J85" i="6"/>
  <c r="J86" i="6"/>
  <c r="J87" i="6"/>
  <c r="J88" i="6"/>
  <c r="J89" i="6"/>
  <c r="J90" i="6"/>
  <c r="J91" i="6"/>
  <c r="J92" i="6"/>
  <c r="J93" i="6"/>
  <c r="J94" i="6"/>
  <c r="J95" i="6"/>
  <c r="J96" i="6"/>
  <c r="J97" i="6"/>
  <c r="J98" i="6"/>
  <c r="J99" i="6"/>
  <c r="J100" i="6"/>
  <c r="J101" i="6"/>
  <c r="J102" i="6"/>
  <c r="J103" i="6"/>
  <c r="J104" i="6"/>
  <c r="J105" i="6"/>
  <c r="J106" i="6"/>
  <c r="J107" i="6"/>
  <c r="J108" i="6"/>
  <c r="J109" i="6"/>
  <c r="J110" i="6"/>
  <c r="J111" i="6"/>
  <c r="J112" i="6"/>
  <c r="J113" i="6"/>
  <c r="J114" i="6"/>
  <c r="J115" i="6"/>
  <c r="J116" i="6"/>
  <c r="J117" i="6"/>
  <c r="J118" i="6"/>
  <c r="J119" i="6"/>
  <c r="J120" i="6"/>
  <c r="J121" i="6"/>
  <c r="J122" i="6"/>
  <c r="J123" i="6"/>
  <c r="J124" i="6"/>
  <c r="J125" i="6"/>
  <c r="J126" i="6"/>
  <c r="J127" i="6"/>
  <c r="J128" i="6"/>
  <c r="J129" i="6"/>
  <c r="J130" i="6"/>
  <c r="J131" i="6"/>
  <c r="J132" i="6"/>
  <c r="J133" i="6"/>
  <c r="J134" i="6"/>
  <c r="J135" i="6"/>
  <c r="J136" i="6"/>
  <c r="J137" i="6"/>
  <c r="J138" i="6"/>
  <c r="J139" i="6"/>
  <c r="J140" i="6"/>
  <c r="J141" i="6"/>
  <c r="J142" i="6"/>
  <c r="J143" i="6"/>
  <c r="J144" i="6"/>
  <c r="J145" i="6"/>
  <c r="J146" i="6"/>
  <c r="J147" i="6"/>
  <c r="J148" i="6"/>
  <c r="J149" i="6"/>
  <c r="J150" i="6"/>
  <c r="J151" i="6"/>
  <c r="J152" i="6"/>
  <c r="J153" i="6"/>
  <c r="J154" i="6"/>
  <c r="J155" i="6"/>
  <c r="J156" i="6"/>
  <c r="J157" i="6"/>
  <c r="J158" i="6"/>
  <c r="J159" i="6"/>
  <c r="J160" i="6"/>
  <c r="J161" i="6"/>
  <c r="J162" i="6"/>
  <c r="J163" i="6"/>
  <c r="J164" i="6"/>
  <c r="J165" i="6"/>
  <c r="J166" i="6"/>
  <c r="J167" i="6"/>
  <c r="J168" i="6"/>
  <c r="J169" i="6"/>
  <c r="J170" i="6"/>
  <c r="J171" i="6"/>
  <c r="J172" i="6"/>
  <c r="J173" i="6"/>
  <c r="J174" i="6"/>
  <c r="J175" i="6"/>
  <c r="J176" i="6"/>
  <c r="J177" i="6"/>
  <c r="J178" i="6"/>
  <c r="J179" i="6"/>
  <c r="J180" i="6"/>
  <c r="J181" i="6"/>
  <c r="J182" i="6"/>
  <c r="J183" i="6"/>
  <c r="J184" i="6"/>
  <c r="J185" i="6"/>
  <c r="J186" i="6"/>
  <c r="J187" i="6"/>
  <c r="J188" i="6"/>
  <c r="J189" i="6"/>
  <c r="J190" i="6"/>
  <c r="J191" i="6"/>
  <c r="J192" i="6"/>
  <c r="J193" i="6"/>
  <c r="J194" i="6"/>
  <c r="J195" i="6"/>
  <c r="J196" i="6"/>
  <c r="J197" i="6"/>
  <c r="J198" i="6"/>
  <c r="J199" i="6"/>
  <c r="J200" i="6"/>
  <c r="J201" i="6"/>
  <c r="J202" i="6"/>
  <c r="J203" i="6"/>
  <c r="J204" i="6"/>
  <c r="J205" i="6"/>
  <c r="J206" i="6"/>
  <c r="J207" i="6"/>
  <c r="J208" i="6"/>
  <c r="J209" i="6"/>
  <c r="J210" i="6"/>
  <c r="J211" i="6"/>
  <c r="J212" i="6"/>
  <c r="J213" i="6"/>
  <c r="J214" i="6"/>
  <c r="J215" i="6"/>
  <c r="J216" i="6"/>
  <c r="J217" i="6"/>
  <c r="J218" i="6"/>
  <c r="J219" i="6"/>
  <c r="J220" i="6"/>
  <c r="J221" i="6"/>
  <c r="J222" i="6"/>
  <c r="J223" i="6"/>
  <c r="J224" i="6"/>
  <c r="J225" i="6"/>
  <c r="J226" i="6"/>
  <c r="J227" i="6"/>
  <c r="J228" i="6"/>
  <c r="J229" i="6"/>
  <c r="J230" i="6"/>
  <c r="J231" i="6"/>
  <c r="J232" i="6"/>
  <c r="J233" i="6"/>
  <c r="J234" i="6"/>
  <c r="J235" i="6"/>
  <c r="J236" i="6"/>
  <c r="J237" i="6"/>
  <c r="J238" i="6"/>
  <c r="J239" i="6"/>
  <c r="J240" i="6"/>
  <c r="J241" i="6"/>
  <c r="J242" i="6"/>
  <c r="J243" i="6"/>
  <c r="J244" i="6"/>
  <c r="J245" i="6"/>
  <c r="J246" i="6"/>
  <c r="J247" i="6"/>
  <c r="J248" i="6"/>
  <c r="J249" i="6"/>
  <c r="J250" i="6"/>
  <c r="J251" i="6"/>
  <c r="J252" i="6"/>
  <c r="J253" i="6"/>
  <c r="J254" i="6"/>
  <c r="J255" i="6"/>
  <c r="J256" i="6"/>
  <c r="J257" i="6"/>
  <c r="J258" i="6"/>
  <c r="J259" i="6"/>
  <c r="J260" i="6"/>
  <c r="J261" i="6"/>
  <c r="J262" i="6"/>
  <c r="J263" i="6"/>
  <c r="J264" i="6"/>
  <c r="J265" i="6"/>
  <c r="J266" i="6"/>
  <c r="J267" i="6"/>
  <c r="J268" i="6"/>
  <c r="J269" i="6"/>
  <c r="J270" i="6"/>
  <c r="J271" i="6"/>
  <c r="J272" i="6"/>
  <c r="J273" i="6"/>
  <c r="J274" i="6"/>
  <c r="J275" i="6"/>
  <c r="J276" i="6"/>
  <c r="J277" i="6"/>
  <c r="J278" i="6"/>
  <c r="J279" i="6"/>
  <c r="J280" i="6"/>
  <c r="J281" i="6"/>
  <c r="J282" i="6"/>
  <c r="J283" i="6"/>
  <c r="J284" i="6"/>
  <c r="J285" i="6"/>
  <c r="J286" i="6"/>
  <c r="J287" i="6"/>
  <c r="J288" i="6"/>
  <c r="J289" i="6"/>
  <c r="J290" i="6"/>
  <c r="J291" i="6"/>
  <c r="J292" i="6"/>
  <c r="J293" i="6"/>
  <c r="J294" i="6"/>
  <c r="J295" i="6"/>
  <c r="J296" i="6"/>
  <c r="J297" i="6"/>
  <c r="J298" i="6"/>
  <c r="J299" i="6"/>
  <c r="J300" i="6"/>
  <c r="J301" i="6"/>
  <c r="J302" i="6"/>
  <c r="J303" i="6"/>
  <c r="J304" i="6"/>
  <c r="J305" i="6"/>
  <c r="J306" i="6"/>
  <c r="J307" i="6"/>
  <c r="J308" i="6"/>
  <c r="J309" i="6"/>
  <c r="J310" i="6"/>
  <c r="J311" i="6"/>
  <c r="J312" i="6"/>
  <c r="J313" i="6"/>
  <c r="J314" i="6"/>
  <c r="J315" i="6"/>
  <c r="J316" i="6"/>
  <c r="J317" i="6"/>
  <c r="J318" i="6"/>
  <c r="J319" i="6"/>
  <c r="J320" i="6"/>
  <c r="J321" i="6"/>
  <c r="J322" i="6"/>
  <c r="J323" i="6"/>
  <c r="J324" i="6"/>
  <c r="J325" i="6"/>
  <c r="J326" i="6"/>
  <c r="J327" i="6"/>
  <c r="J328" i="6"/>
  <c r="J329" i="6"/>
  <c r="J330" i="6"/>
  <c r="J331" i="6"/>
  <c r="J332" i="6"/>
  <c r="J333" i="6"/>
  <c r="J334" i="6"/>
  <c r="J335" i="6"/>
  <c r="J336" i="6"/>
  <c r="J337" i="6"/>
  <c r="J338" i="6"/>
  <c r="J339" i="6"/>
  <c r="J340" i="6"/>
  <c r="J341" i="6"/>
  <c r="J342" i="6"/>
  <c r="J343" i="6"/>
  <c r="J344" i="6"/>
  <c r="J345" i="6"/>
  <c r="J346" i="6"/>
  <c r="J347" i="6"/>
  <c r="J348" i="6"/>
  <c r="J349" i="6"/>
  <c r="J350" i="6"/>
  <c r="J351" i="6"/>
  <c r="J352" i="6"/>
  <c r="J353" i="6"/>
  <c r="J354" i="6"/>
  <c r="J355" i="6"/>
  <c r="J356" i="6"/>
  <c r="J357" i="6"/>
  <c r="J358" i="6"/>
  <c r="J359" i="6"/>
  <c r="J360" i="6"/>
  <c r="J361" i="6"/>
  <c r="J362" i="6"/>
  <c r="J363" i="6"/>
  <c r="J364" i="6"/>
  <c r="J365" i="6"/>
  <c r="J366" i="6"/>
  <c r="J367" i="6"/>
  <c r="J368" i="6"/>
  <c r="J369" i="6"/>
  <c r="J370" i="6"/>
  <c r="J371" i="6"/>
  <c r="J372" i="6"/>
  <c r="J373" i="6"/>
  <c r="J374" i="6"/>
  <c r="J375" i="6"/>
  <c r="J376" i="6"/>
  <c r="J377" i="6"/>
  <c r="J378" i="6"/>
  <c r="J379" i="6"/>
  <c r="J380" i="6"/>
  <c r="J381" i="6"/>
  <c r="J382" i="6"/>
  <c r="J383" i="6"/>
  <c r="J384" i="6"/>
  <c r="J385" i="6"/>
  <c r="J386" i="6"/>
  <c r="J387" i="6"/>
  <c r="J388" i="6"/>
  <c r="J389" i="6"/>
  <c r="J390" i="6"/>
  <c r="J391" i="6"/>
  <c r="J392" i="6"/>
  <c r="J393" i="6"/>
  <c r="J394" i="6"/>
  <c r="J395" i="6"/>
  <c r="J396" i="6"/>
  <c r="J397" i="6"/>
  <c r="J398" i="6"/>
  <c r="J399" i="6"/>
  <c r="J400" i="6"/>
  <c r="J401" i="6"/>
  <c r="J402" i="6"/>
  <c r="J403" i="6"/>
  <c r="J404" i="6"/>
  <c r="J405" i="6"/>
  <c r="J406" i="6"/>
  <c r="J407" i="6"/>
  <c r="J408" i="6"/>
  <c r="J409" i="6"/>
  <c r="J410" i="6"/>
  <c r="J411" i="6"/>
  <c r="J412" i="6"/>
  <c r="J413" i="6"/>
  <c r="J414" i="6"/>
  <c r="J415" i="6"/>
  <c r="J416" i="6"/>
  <c r="J417" i="6"/>
  <c r="J418" i="6"/>
  <c r="J419" i="6"/>
  <c r="J420" i="6"/>
  <c r="J421" i="6"/>
  <c r="J422" i="6"/>
  <c r="J423" i="6"/>
  <c r="J424" i="6"/>
  <c r="J425" i="6"/>
  <c r="J426" i="6"/>
  <c r="J427" i="6"/>
  <c r="J428" i="6"/>
  <c r="J429" i="6"/>
  <c r="J430" i="6"/>
  <c r="J431" i="6"/>
  <c r="J432" i="6"/>
  <c r="J433" i="6"/>
  <c r="J434" i="6"/>
  <c r="J435" i="6"/>
  <c r="J436" i="6"/>
  <c r="J437" i="6"/>
  <c r="J438" i="6"/>
  <c r="J439" i="6"/>
  <c r="J440" i="6"/>
  <c r="J441" i="6"/>
  <c r="J442" i="6"/>
  <c r="J443" i="6"/>
  <c r="J444" i="6"/>
  <c r="J445" i="6"/>
  <c r="J446" i="6"/>
  <c r="J447" i="6"/>
  <c r="J448" i="6"/>
  <c r="J449" i="6"/>
  <c r="J450" i="6"/>
  <c r="J451" i="6"/>
  <c r="J452" i="6"/>
  <c r="J453" i="6"/>
  <c r="J454" i="6"/>
  <c r="J455" i="6"/>
  <c r="J456" i="6"/>
  <c r="J457" i="6"/>
  <c r="J458" i="6"/>
  <c r="J459" i="6"/>
  <c r="J460" i="6"/>
  <c r="J461" i="6"/>
  <c r="J462" i="6"/>
  <c r="J463" i="6"/>
  <c r="J464" i="6"/>
  <c r="J465" i="6"/>
  <c r="J466" i="6"/>
  <c r="J467" i="6"/>
  <c r="J468" i="6"/>
  <c r="J469" i="6"/>
  <c r="J470" i="6"/>
  <c r="J471" i="6"/>
  <c r="J472" i="6"/>
  <c r="J473" i="6"/>
  <c r="J474" i="6"/>
  <c r="J475" i="6"/>
  <c r="J476" i="6"/>
  <c r="J477" i="6"/>
  <c r="J478" i="6"/>
  <c r="J479" i="6"/>
  <c r="J480" i="6"/>
  <c r="J481" i="6"/>
  <c r="J482" i="6"/>
  <c r="J483" i="6"/>
  <c r="J484" i="6"/>
  <c r="J485" i="6"/>
  <c r="J486" i="6"/>
  <c r="J487" i="6"/>
  <c r="J488" i="6"/>
  <c r="J489" i="6"/>
  <c r="J490" i="6"/>
  <c r="J491" i="6"/>
  <c r="J492" i="6"/>
  <c r="J493" i="6"/>
  <c r="J494" i="6"/>
  <c r="J495" i="6"/>
  <c r="J496" i="6"/>
  <c r="J497" i="6"/>
  <c r="J498" i="6"/>
  <c r="J499" i="6"/>
  <c r="J500" i="6"/>
  <c r="J501" i="6"/>
  <c r="J502" i="6"/>
  <c r="J503" i="6"/>
  <c r="J504" i="6"/>
  <c r="J505" i="6"/>
  <c r="J506" i="6"/>
  <c r="J507" i="6"/>
  <c r="J508" i="6"/>
  <c r="J509" i="6"/>
  <c r="J510" i="6"/>
  <c r="J511" i="6"/>
  <c r="J512" i="6"/>
  <c r="J513" i="6"/>
  <c r="J514" i="6"/>
  <c r="J515" i="6"/>
  <c r="J516" i="6"/>
  <c r="J517" i="6"/>
  <c r="J518" i="6"/>
  <c r="J519" i="6"/>
  <c r="J520" i="6"/>
  <c r="J521" i="6"/>
  <c r="J522" i="6"/>
  <c r="J523" i="6"/>
  <c r="J524" i="6"/>
  <c r="J525" i="6"/>
  <c r="J526" i="6"/>
  <c r="J527" i="6"/>
  <c r="J528" i="6"/>
  <c r="J529" i="6"/>
  <c r="J530" i="6"/>
  <c r="J531" i="6"/>
  <c r="J532" i="6"/>
  <c r="J533" i="6"/>
  <c r="J534" i="6"/>
  <c r="J535" i="6"/>
  <c r="J536" i="6"/>
  <c r="J537" i="6"/>
  <c r="J538" i="6"/>
  <c r="J539" i="6"/>
  <c r="J540" i="6"/>
  <c r="J541" i="6"/>
  <c r="J542" i="6"/>
  <c r="J543" i="6"/>
  <c r="J544" i="6"/>
  <c r="J545" i="6"/>
  <c r="J546" i="6"/>
  <c r="J547" i="6"/>
  <c r="J548" i="6"/>
  <c r="J549" i="6"/>
  <c r="J550" i="6"/>
  <c r="J551" i="6"/>
  <c r="J552" i="6"/>
  <c r="J553" i="6"/>
  <c r="J554" i="6"/>
  <c r="J555" i="6"/>
  <c r="J556" i="6"/>
  <c r="J557" i="6"/>
  <c r="J558" i="6"/>
  <c r="J559" i="6"/>
  <c r="H15" i="6"/>
  <c r="I15" i="6" s="1"/>
  <c r="H16" i="6"/>
  <c r="I16" i="6" s="1"/>
  <c r="H17" i="6"/>
  <c r="I17" i="6" s="1"/>
  <c r="H18" i="6"/>
  <c r="I18" i="6" s="1"/>
  <c r="H19" i="6"/>
  <c r="I19" i="6" s="1"/>
  <c r="H20" i="6"/>
  <c r="I20" i="6" s="1"/>
  <c r="H21" i="6"/>
  <c r="I21" i="6" s="1"/>
  <c r="H22" i="6"/>
  <c r="I22" i="6" s="1"/>
  <c r="H23" i="6"/>
  <c r="I23" i="6" s="1"/>
  <c r="H24" i="6"/>
  <c r="I24" i="6" s="1"/>
  <c r="H26" i="6"/>
  <c r="I26" i="6" s="1"/>
  <c r="H27" i="6"/>
  <c r="I27" i="6" s="1"/>
  <c r="H28" i="6"/>
  <c r="I28" i="6" s="1"/>
  <c r="H29" i="6"/>
  <c r="I29" i="6" s="1"/>
  <c r="H30" i="6"/>
  <c r="I30" i="6" s="1"/>
  <c r="H31" i="6"/>
  <c r="I31" i="6" s="1"/>
  <c r="H32" i="6"/>
  <c r="I32" i="6" s="1"/>
  <c r="H33" i="6"/>
  <c r="I33" i="6" s="1"/>
  <c r="H35" i="6"/>
  <c r="I35" i="6" s="1"/>
  <c r="H36" i="6"/>
  <c r="I36" i="6" s="1"/>
  <c r="H37" i="6"/>
  <c r="I37" i="6" s="1"/>
  <c r="H38" i="6"/>
  <c r="I38" i="6" s="1"/>
  <c r="H39" i="6"/>
  <c r="I39" i="6" s="1"/>
  <c r="H40" i="6"/>
  <c r="I40" i="6" s="1"/>
  <c r="H41" i="6"/>
  <c r="I41" i="6" s="1"/>
  <c r="H42" i="6"/>
  <c r="I42" i="6" s="1"/>
  <c r="H43" i="6"/>
  <c r="I43" i="6" s="1"/>
  <c r="H44" i="6"/>
  <c r="I44" i="6" s="1"/>
  <c r="H46" i="6"/>
  <c r="I46" i="6" s="1"/>
  <c r="H47" i="6"/>
  <c r="I47" i="6" s="1"/>
  <c r="H48" i="6"/>
  <c r="I48" i="6" s="1"/>
  <c r="H49" i="6"/>
  <c r="I49" i="6" s="1"/>
  <c r="H50" i="6"/>
  <c r="I50" i="6" s="1"/>
  <c r="H51" i="6"/>
  <c r="I51" i="6" s="1"/>
  <c r="H52" i="6"/>
  <c r="I52" i="6" s="1"/>
  <c r="H54" i="6"/>
  <c r="I54" i="6" s="1"/>
  <c r="H55" i="6"/>
  <c r="I55" i="6" s="1"/>
  <c r="H56" i="6"/>
  <c r="I56" i="6" s="1"/>
  <c r="H57" i="6"/>
  <c r="I57" i="6" s="1"/>
  <c r="H58" i="6"/>
  <c r="I58" i="6" s="1"/>
  <c r="H59" i="6"/>
  <c r="I59" i="6" s="1"/>
  <c r="H60" i="6"/>
  <c r="I60" i="6" s="1"/>
  <c r="H61" i="6"/>
  <c r="I61" i="6" s="1"/>
  <c r="H62" i="6"/>
  <c r="I62" i="6" s="1"/>
  <c r="H63" i="6"/>
  <c r="I63" i="6" s="1"/>
  <c r="H64" i="6"/>
  <c r="I64" i="6" s="1"/>
  <c r="H66" i="6"/>
  <c r="I66" i="6" s="1"/>
  <c r="H67" i="6"/>
  <c r="I67" i="6" s="1"/>
  <c r="H68" i="6"/>
  <c r="I68" i="6" s="1"/>
  <c r="H69" i="6"/>
  <c r="I69" i="6" s="1"/>
  <c r="H70" i="6"/>
  <c r="I70" i="6" s="1"/>
  <c r="H71" i="6"/>
  <c r="I71" i="6" s="1"/>
  <c r="H72" i="6"/>
  <c r="I72" i="6" s="1"/>
  <c r="H73" i="6"/>
  <c r="I73" i="6" s="1"/>
  <c r="H75" i="6"/>
  <c r="I75" i="6" s="1"/>
  <c r="H76" i="6"/>
  <c r="I76" i="6" s="1"/>
  <c r="H77" i="6"/>
  <c r="I77" i="6" s="1"/>
  <c r="H78" i="6"/>
  <c r="I78" i="6" s="1"/>
  <c r="H79" i="6"/>
  <c r="I79" i="6" s="1"/>
  <c r="H80" i="6"/>
  <c r="I80" i="6" s="1"/>
  <c r="H81" i="6"/>
  <c r="I81" i="6" s="1"/>
  <c r="H82" i="6"/>
  <c r="I82" i="6" s="1"/>
  <c r="H83" i="6"/>
  <c r="I83" i="6" s="1"/>
  <c r="H84" i="6"/>
  <c r="I84" i="6" s="1"/>
  <c r="H85" i="6"/>
  <c r="I85" i="6" s="1"/>
  <c r="H86" i="6"/>
  <c r="I86" i="6" s="1"/>
  <c r="H87" i="6"/>
  <c r="I87" i="6" s="1"/>
  <c r="H88" i="6"/>
  <c r="I88" i="6" s="1"/>
  <c r="H89" i="6"/>
  <c r="I89" i="6" s="1"/>
  <c r="H90" i="6"/>
  <c r="I90" i="6" s="1"/>
  <c r="H91" i="6"/>
  <c r="I91" i="6" s="1"/>
  <c r="H93" i="6"/>
  <c r="I93" i="6" s="1"/>
  <c r="H94" i="6"/>
  <c r="I94" i="6" s="1"/>
  <c r="H95" i="6"/>
  <c r="I95" i="6" s="1"/>
  <c r="H96" i="6"/>
  <c r="I96" i="6" s="1"/>
  <c r="H97" i="6"/>
  <c r="I97" i="6" s="1"/>
  <c r="H98" i="6"/>
  <c r="I98" i="6" s="1"/>
  <c r="H99" i="6"/>
  <c r="I99" i="6" s="1"/>
  <c r="H101" i="6"/>
  <c r="I101" i="6" s="1"/>
  <c r="H102" i="6"/>
  <c r="I102" i="6" s="1"/>
  <c r="H103" i="6"/>
  <c r="I103" i="6" s="1"/>
  <c r="H104" i="6"/>
  <c r="I104" i="6" s="1"/>
  <c r="H105" i="6"/>
  <c r="I105" i="6" s="1"/>
  <c r="H106" i="6"/>
  <c r="I106" i="6" s="1"/>
  <c r="H107" i="6"/>
  <c r="I107" i="6" s="1"/>
  <c r="H108" i="6"/>
  <c r="I108" i="6" s="1"/>
  <c r="H109" i="6"/>
  <c r="I109" i="6" s="1"/>
  <c r="H111" i="6"/>
  <c r="I111" i="6" s="1"/>
  <c r="H112" i="6"/>
  <c r="I112" i="6" s="1"/>
  <c r="H113" i="6"/>
  <c r="I113" i="6" s="1"/>
  <c r="H114" i="6"/>
  <c r="I114" i="6" s="1"/>
  <c r="H115" i="6"/>
  <c r="I115" i="6" s="1"/>
  <c r="H116" i="6"/>
  <c r="I116" i="6" s="1"/>
  <c r="H117" i="6"/>
  <c r="I117" i="6" s="1"/>
  <c r="H118" i="6"/>
  <c r="I118" i="6" s="1"/>
  <c r="H119" i="6"/>
  <c r="I119" i="6" s="1"/>
  <c r="H120" i="6"/>
  <c r="I120" i="6" s="1"/>
  <c r="H122" i="6"/>
  <c r="I122" i="6" s="1"/>
  <c r="H123" i="6"/>
  <c r="I123" i="6" s="1"/>
  <c r="H124" i="6"/>
  <c r="I124" i="6" s="1"/>
  <c r="H125" i="6"/>
  <c r="I125" i="6" s="1"/>
  <c r="H126" i="6"/>
  <c r="I126" i="6" s="1"/>
  <c r="H127" i="6"/>
  <c r="I127" i="6" s="1"/>
  <c r="H128" i="6"/>
  <c r="I128" i="6" s="1"/>
  <c r="H130" i="6"/>
  <c r="I130" i="6" s="1"/>
  <c r="H131" i="6"/>
  <c r="I131" i="6" s="1"/>
  <c r="H132" i="6"/>
  <c r="I132" i="6" s="1"/>
  <c r="H133" i="6"/>
  <c r="I133" i="6" s="1"/>
  <c r="H134" i="6"/>
  <c r="I134" i="6" s="1"/>
  <c r="H135" i="6"/>
  <c r="I135" i="6" s="1"/>
  <c r="H136" i="6"/>
  <c r="I136" i="6" s="1"/>
  <c r="H138" i="6"/>
  <c r="I138" i="6" s="1"/>
  <c r="H139" i="6"/>
  <c r="I139" i="6" s="1"/>
  <c r="H140" i="6"/>
  <c r="I140" i="6" s="1"/>
  <c r="H141" i="6"/>
  <c r="I141" i="6" s="1"/>
  <c r="H142" i="6"/>
  <c r="I142" i="6" s="1"/>
  <c r="H143" i="6"/>
  <c r="I143" i="6" s="1"/>
  <c r="H144" i="6"/>
  <c r="I144" i="6" s="1"/>
  <c r="H145" i="6"/>
  <c r="I145" i="6" s="1"/>
  <c r="H147" i="6"/>
  <c r="I147" i="6" s="1"/>
  <c r="H148" i="6"/>
  <c r="I148" i="6" s="1"/>
  <c r="H149" i="6"/>
  <c r="I149" i="6" s="1"/>
  <c r="H150" i="6"/>
  <c r="I150" i="6" s="1"/>
  <c r="H151" i="6"/>
  <c r="I151" i="6" s="1"/>
  <c r="H152" i="6"/>
  <c r="I152" i="6" s="1"/>
  <c r="H153" i="6"/>
  <c r="I153" i="6" s="1"/>
  <c r="H154" i="6"/>
  <c r="I154" i="6" s="1"/>
  <c r="H155" i="6"/>
  <c r="I155" i="6" s="1"/>
  <c r="H156" i="6"/>
  <c r="I156" i="6" s="1"/>
  <c r="H157" i="6"/>
  <c r="I157" i="6" s="1"/>
  <c r="H158" i="6"/>
  <c r="I158" i="6" s="1"/>
  <c r="H159" i="6"/>
  <c r="I159" i="6" s="1"/>
  <c r="H160" i="6"/>
  <c r="I160" i="6" s="1"/>
  <c r="H161" i="6"/>
  <c r="I161" i="6" s="1"/>
  <c r="H162" i="6"/>
  <c r="I162" i="6" s="1"/>
  <c r="H163" i="6"/>
  <c r="I163" i="6" s="1"/>
  <c r="H164" i="6"/>
  <c r="I164" i="6" s="1"/>
  <c r="H165" i="6"/>
  <c r="I165" i="6" s="1"/>
  <c r="H166" i="6"/>
  <c r="I166" i="6" s="1"/>
  <c r="H167" i="6"/>
  <c r="I167" i="6" s="1"/>
  <c r="H168" i="6"/>
  <c r="I168" i="6" s="1"/>
  <c r="H169" i="6"/>
  <c r="I169" i="6" s="1"/>
  <c r="H170" i="6"/>
  <c r="I170" i="6" s="1"/>
  <c r="H171" i="6"/>
  <c r="I171" i="6" s="1"/>
  <c r="H172" i="6"/>
  <c r="I172" i="6" s="1"/>
  <c r="H173" i="6"/>
  <c r="I173" i="6" s="1"/>
  <c r="H174" i="6"/>
  <c r="I174" i="6" s="1"/>
  <c r="H175" i="6"/>
  <c r="I175" i="6" s="1"/>
  <c r="H176" i="6"/>
  <c r="I176" i="6" s="1"/>
  <c r="H177" i="6"/>
  <c r="I177" i="6" s="1"/>
  <c r="H178" i="6"/>
  <c r="I178" i="6" s="1"/>
  <c r="H179" i="6"/>
  <c r="I179" i="6" s="1"/>
  <c r="H180" i="6"/>
  <c r="I180" i="6" s="1"/>
  <c r="H181" i="6"/>
  <c r="I181" i="6" s="1"/>
  <c r="H182" i="6"/>
  <c r="I182" i="6" s="1"/>
  <c r="H183" i="6"/>
  <c r="I183" i="6" s="1"/>
  <c r="H184" i="6"/>
  <c r="I184" i="6" s="1"/>
  <c r="H185" i="6"/>
  <c r="I185" i="6" s="1"/>
  <c r="H186" i="6"/>
  <c r="I186" i="6" s="1"/>
  <c r="H187" i="6"/>
  <c r="I187" i="6" s="1"/>
  <c r="H188" i="6"/>
  <c r="I188" i="6" s="1"/>
  <c r="H189" i="6"/>
  <c r="I189" i="6" s="1"/>
  <c r="H190" i="6"/>
  <c r="I190" i="6" s="1"/>
  <c r="H191" i="6"/>
  <c r="I191" i="6" s="1"/>
  <c r="H192" i="6"/>
  <c r="I192" i="6" s="1"/>
  <c r="H193" i="6"/>
  <c r="I193" i="6" s="1"/>
  <c r="H194" i="6"/>
  <c r="I194" i="6" s="1"/>
  <c r="H195" i="6"/>
  <c r="I195" i="6" s="1"/>
  <c r="H196" i="6"/>
  <c r="I196" i="6" s="1"/>
  <c r="H197" i="6"/>
  <c r="I197" i="6" s="1"/>
  <c r="H198" i="6"/>
  <c r="I198" i="6" s="1"/>
  <c r="H199" i="6"/>
  <c r="I199" i="6" s="1"/>
  <c r="H200" i="6"/>
  <c r="I200" i="6" s="1"/>
  <c r="H201" i="6"/>
  <c r="I201" i="6" s="1"/>
  <c r="H202" i="6"/>
  <c r="I202" i="6" s="1"/>
  <c r="H203" i="6"/>
  <c r="I203" i="6" s="1"/>
  <c r="H204" i="6"/>
  <c r="I204" i="6" s="1"/>
  <c r="H205" i="6"/>
  <c r="I205" i="6" s="1"/>
  <c r="H206" i="6"/>
  <c r="I206" i="6" s="1"/>
  <c r="H207" i="6"/>
  <c r="I207" i="6" s="1"/>
  <c r="H208" i="6"/>
  <c r="I208" i="6" s="1"/>
  <c r="H209" i="6"/>
  <c r="I209" i="6" s="1"/>
  <c r="H210" i="6"/>
  <c r="I210" i="6" s="1"/>
  <c r="H211" i="6"/>
  <c r="I211" i="6" s="1"/>
  <c r="H212" i="6"/>
  <c r="I212" i="6" s="1"/>
  <c r="H213" i="6"/>
  <c r="I213" i="6" s="1"/>
  <c r="H214" i="6"/>
  <c r="I214" i="6" s="1"/>
  <c r="H215" i="6"/>
  <c r="I215" i="6" s="1"/>
  <c r="H216" i="6"/>
  <c r="I216" i="6" s="1"/>
  <c r="H217" i="6"/>
  <c r="I217" i="6" s="1"/>
  <c r="H218" i="6"/>
  <c r="I218" i="6" s="1"/>
  <c r="H219" i="6"/>
  <c r="I219" i="6" s="1"/>
  <c r="H220" i="6"/>
  <c r="I220" i="6" s="1"/>
  <c r="H221" i="6"/>
  <c r="I221" i="6" s="1"/>
  <c r="H222" i="6"/>
  <c r="I222" i="6" s="1"/>
  <c r="H223" i="6"/>
  <c r="I223" i="6" s="1"/>
  <c r="H224" i="6"/>
  <c r="I224" i="6" s="1"/>
  <c r="H225" i="6"/>
  <c r="I225" i="6" s="1"/>
  <c r="H226" i="6"/>
  <c r="I226" i="6" s="1"/>
  <c r="H227" i="6"/>
  <c r="I227" i="6" s="1"/>
  <c r="H229" i="6"/>
  <c r="I229" i="6" s="1"/>
  <c r="H230" i="6"/>
  <c r="I230" i="6" s="1"/>
  <c r="H231" i="6"/>
  <c r="I231" i="6" s="1"/>
  <c r="H232" i="6"/>
  <c r="I232" i="6" s="1"/>
  <c r="H233" i="6"/>
  <c r="I233" i="6" s="1"/>
  <c r="H234" i="6"/>
  <c r="I234" i="6" s="1"/>
  <c r="H235" i="6"/>
  <c r="I235" i="6" s="1"/>
  <c r="H236" i="6"/>
  <c r="I236" i="6" s="1"/>
  <c r="H237" i="6"/>
  <c r="I237" i="6" s="1"/>
  <c r="H239" i="6"/>
  <c r="I239" i="6" s="1"/>
  <c r="H240" i="6"/>
  <c r="I240" i="6" s="1"/>
  <c r="H241" i="6"/>
  <c r="I241" i="6" s="1"/>
  <c r="H242" i="6"/>
  <c r="I242" i="6" s="1"/>
  <c r="H243" i="6"/>
  <c r="I243" i="6" s="1"/>
  <c r="H244" i="6"/>
  <c r="I244" i="6" s="1"/>
  <c r="H245" i="6"/>
  <c r="I245" i="6" s="1"/>
  <c r="H247" i="6"/>
  <c r="I247" i="6" s="1"/>
  <c r="H248" i="6"/>
  <c r="I248" i="6" s="1"/>
  <c r="H249" i="6"/>
  <c r="I249" i="6" s="1"/>
  <c r="H250" i="6"/>
  <c r="I250" i="6" s="1"/>
  <c r="H251" i="6"/>
  <c r="I251" i="6" s="1"/>
  <c r="H252" i="6"/>
  <c r="I252" i="6" s="1"/>
  <c r="H253" i="6"/>
  <c r="I253" i="6" s="1"/>
  <c r="H255" i="6"/>
  <c r="I255" i="6" s="1"/>
  <c r="H256" i="6"/>
  <c r="I256" i="6" s="1"/>
  <c r="H257" i="6"/>
  <c r="I257" i="6" s="1"/>
  <c r="H258" i="6"/>
  <c r="I258" i="6" s="1"/>
  <c r="H259" i="6"/>
  <c r="I259" i="6" s="1"/>
  <c r="H260" i="6"/>
  <c r="I260" i="6" s="1"/>
  <c r="H261" i="6"/>
  <c r="I261" i="6" s="1"/>
  <c r="H263" i="6"/>
  <c r="I263" i="6" s="1"/>
  <c r="H264" i="6"/>
  <c r="I264" i="6" s="1"/>
  <c r="H265" i="6"/>
  <c r="I265" i="6" s="1"/>
  <c r="H266" i="6"/>
  <c r="I266" i="6" s="1"/>
  <c r="H267" i="6"/>
  <c r="I267" i="6" s="1"/>
  <c r="H268" i="6"/>
  <c r="I268" i="6" s="1"/>
  <c r="H269" i="6"/>
  <c r="I269" i="6" s="1"/>
  <c r="H270" i="6"/>
  <c r="I270" i="6" s="1"/>
  <c r="H271" i="6"/>
  <c r="I271" i="6" s="1"/>
  <c r="H273" i="6"/>
  <c r="I273" i="6" s="1"/>
  <c r="H274" i="6"/>
  <c r="I274" i="6" s="1"/>
  <c r="H275" i="6"/>
  <c r="I275" i="6" s="1"/>
  <c r="H276" i="6"/>
  <c r="I276" i="6" s="1"/>
  <c r="H277" i="6"/>
  <c r="I277" i="6" s="1"/>
  <c r="H278" i="6"/>
  <c r="I278" i="6" s="1"/>
  <c r="H279" i="6"/>
  <c r="I279" i="6" s="1"/>
  <c r="H281" i="6"/>
  <c r="I281" i="6" s="1"/>
  <c r="H282" i="6"/>
  <c r="I282" i="6" s="1"/>
  <c r="H283" i="6"/>
  <c r="I283" i="6" s="1"/>
  <c r="H284" i="6"/>
  <c r="I284" i="6" s="1"/>
  <c r="H285" i="6"/>
  <c r="I285" i="6" s="1"/>
  <c r="H286" i="6"/>
  <c r="I286" i="6" s="1"/>
  <c r="H287" i="6"/>
  <c r="I287" i="6" s="1"/>
  <c r="H288" i="6"/>
  <c r="I288" i="6" s="1"/>
  <c r="H290" i="6"/>
  <c r="I290" i="6" s="1"/>
  <c r="H291" i="6"/>
  <c r="I291" i="6" s="1"/>
  <c r="H292" i="6"/>
  <c r="I292" i="6" s="1"/>
  <c r="H293" i="6"/>
  <c r="I293" i="6" s="1"/>
  <c r="H294" i="6"/>
  <c r="I294" i="6" s="1"/>
  <c r="H295" i="6"/>
  <c r="I295" i="6" s="1"/>
  <c r="H296" i="6"/>
  <c r="I296" i="6" s="1"/>
  <c r="H298" i="6"/>
  <c r="I298" i="6" s="1"/>
  <c r="H299" i="6"/>
  <c r="I299" i="6" s="1"/>
  <c r="H300" i="6"/>
  <c r="I300" i="6" s="1"/>
  <c r="H301" i="6"/>
  <c r="I301" i="6" s="1"/>
  <c r="H302" i="6"/>
  <c r="I302" i="6" s="1"/>
  <c r="H303" i="6"/>
  <c r="I303" i="6" s="1"/>
  <c r="H304" i="6"/>
  <c r="I304" i="6" s="1"/>
  <c r="H305" i="6"/>
  <c r="I305" i="6" s="1"/>
  <c r="H306" i="6"/>
  <c r="I306" i="6" s="1"/>
  <c r="H307" i="6"/>
  <c r="I307" i="6" s="1"/>
  <c r="H308" i="6"/>
  <c r="I308" i="6" s="1"/>
  <c r="H309" i="6"/>
  <c r="I309" i="6" s="1"/>
  <c r="H310" i="6"/>
  <c r="I310" i="6" s="1"/>
  <c r="H311" i="6"/>
  <c r="I311" i="6" s="1"/>
  <c r="H312" i="6"/>
  <c r="I312" i="6" s="1"/>
  <c r="H313" i="6"/>
  <c r="I313" i="6" s="1"/>
  <c r="H314" i="6"/>
  <c r="I314" i="6" s="1"/>
  <c r="H315" i="6"/>
  <c r="I315" i="6" s="1"/>
  <c r="H316" i="6"/>
  <c r="I316" i="6" s="1"/>
  <c r="H317" i="6"/>
  <c r="I317" i="6" s="1"/>
  <c r="H318" i="6"/>
  <c r="I318" i="6" s="1"/>
  <c r="H319" i="6"/>
  <c r="I319" i="6" s="1"/>
  <c r="H320" i="6"/>
  <c r="I320" i="6" s="1"/>
  <c r="H321" i="6"/>
  <c r="I321" i="6" s="1"/>
  <c r="H322" i="6"/>
  <c r="I322" i="6" s="1"/>
  <c r="H323" i="6"/>
  <c r="I323" i="6" s="1"/>
  <c r="H324" i="6"/>
  <c r="I324" i="6" s="1"/>
  <c r="H325" i="6"/>
  <c r="I325" i="6" s="1"/>
  <c r="H326" i="6"/>
  <c r="I326" i="6" s="1"/>
  <c r="H327" i="6"/>
  <c r="I327" i="6" s="1"/>
  <c r="H328" i="6"/>
  <c r="I328" i="6" s="1"/>
  <c r="H329" i="6"/>
  <c r="I329" i="6" s="1"/>
  <c r="H330" i="6"/>
  <c r="I330" i="6" s="1"/>
  <c r="H331" i="6"/>
  <c r="I331" i="6" s="1"/>
  <c r="H332" i="6"/>
  <c r="I332" i="6" s="1"/>
  <c r="H333" i="6"/>
  <c r="I333" i="6" s="1"/>
  <c r="H334" i="6"/>
  <c r="I334" i="6" s="1"/>
  <c r="H335" i="6"/>
  <c r="I335" i="6" s="1"/>
  <c r="H336" i="6"/>
  <c r="I336" i="6" s="1"/>
  <c r="H337" i="6"/>
  <c r="I337" i="6" s="1"/>
  <c r="H338" i="6"/>
  <c r="I338" i="6" s="1"/>
  <c r="H339" i="6"/>
  <c r="I339" i="6" s="1"/>
  <c r="H341" i="6"/>
  <c r="I341" i="6" s="1"/>
  <c r="H342" i="6"/>
  <c r="I342" i="6" s="1"/>
  <c r="H343" i="6"/>
  <c r="I343" i="6" s="1"/>
  <c r="H344" i="6"/>
  <c r="I344" i="6" s="1"/>
  <c r="H345" i="6"/>
  <c r="I345" i="6" s="1"/>
  <c r="H346" i="6"/>
  <c r="I346" i="6" s="1"/>
  <c r="H347" i="6"/>
  <c r="I347" i="6" s="1"/>
  <c r="H349" i="6"/>
  <c r="I349" i="6" s="1"/>
  <c r="H350" i="6"/>
  <c r="I350" i="6" s="1"/>
  <c r="H351" i="6"/>
  <c r="I351" i="6" s="1"/>
  <c r="H352" i="6"/>
  <c r="I352" i="6" s="1"/>
  <c r="H353" i="6"/>
  <c r="I353" i="6" s="1"/>
  <c r="H354" i="6"/>
  <c r="I354" i="6" s="1"/>
  <c r="H355" i="6"/>
  <c r="I355" i="6" s="1"/>
  <c r="H356" i="6"/>
  <c r="I356" i="6" s="1"/>
  <c r="H357" i="6"/>
  <c r="I357" i="6" s="1"/>
  <c r="H359" i="6"/>
  <c r="I359" i="6" s="1"/>
  <c r="H360" i="6"/>
  <c r="I360" i="6" s="1"/>
  <c r="H361" i="6"/>
  <c r="I361" i="6" s="1"/>
  <c r="H362" i="6"/>
  <c r="I362" i="6" s="1"/>
  <c r="H363" i="6"/>
  <c r="I363" i="6" s="1"/>
  <c r="H364" i="6"/>
  <c r="I364" i="6" s="1"/>
  <c r="H365" i="6"/>
  <c r="I365" i="6" s="1"/>
  <c r="H366" i="6"/>
  <c r="I366" i="6" s="1"/>
  <c r="H368" i="6"/>
  <c r="I368" i="6" s="1"/>
  <c r="H369" i="6"/>
  <c r="I369" i="6" s="1"/>
  <c r="H370" i="6"/>
  <c r="I370" i="6" s="1"/>
  <c r="H371" i="6"/>
  <c r="I371" i="6" s="1"/>
  <c r="H372" i="6"/>
  <c r="I372" i="6" s="1"/>
  <c r="H373" i="6"/>
  <c r="I373" i="6" s="1"/>
  <c r="H374" i="6"/>
  <c r="I374" i="6" s="1"/>
  <c r="H375" i="6"/>
  <c r="I375" i="6" s="1"/>
  <c r="H377" i="6"/>
  <c r="I377" i="6" s="1"/>
  <c r="H378" i="6"/>
  <c r="I378" i="6" s="1"/>
  <c r="H379" i="6"/>
  <c r="I379" i="6" s="1"/>
  <c r="H380" i="6"/>
  <c r="I380" i="6" s="1"/>
  <c r="H381" i="6"/>
  <c r="I381" i="6" s="1"/>
  <c r="H382" i="6"/>
  <c r="I382" i="6" s="1"/>
  <c r="H383" i="6"/>
  <c r="I383" i="6" s="1"/>
  <c r="H384" i="6"/>
  <c r="I384" i="6" s="1"/>
  <c r="H386" i="6"/>
  <c r="I386" i="6" s="1"/>
  <c r="H387" i="6"/>
  <c r="I387" i="6" s="1"/>
  <c r="H388" i="6"/>
  <c r="I388" i="6" s="1"/>
  <c r="H389" i="6"/>
  <c r="I389" i="6" s="1"/>
  <c r="H390" i="6"/>
  <c r="I390" i="6" s="1"/>
  <c r="H391" i="6"/>
  <c r="I391" i="6" s="1"/>
  <c r="H392" i="6"/>
  <c r="I392" i="6" s="1"/>
  <c r="H393" i="6"/>
  <c r="I393" i="6" s="1"/>
  <c r="H395" i="6"/>
  <c r="I395" i="6" s="1"/>
  <c r="H396" i="6"/>
  <c r="I396" i="6" s="1"/>
  <c r="H397" i="6"/>
  <c r="I397" i="6" s="1"/>
  <c r="H398" i="6"/>
  <c r="I398" i="6" s="1"/>
  <c r="H399" i="6"/>
  <c r="I399" i="6" s="1"/>
  <c r="H400" i="6"/>
  <c r="I400" i="6" s="1"/>
  <c r="H401" i="6"/>
  <c r="I401" i="6" s="1"/>
  <c r="H402" i="6"/>
  <c r="I402" i="6" s="1"/>
  <c r="H403" i="6"/>
  <c r="I403" i="6" s="1"/>
  <c r="H404" i="6"/>
  <c r="I404" i="6" s="1"/>
  <c r="H405" i="6"/>
  <c r="I405" i="6" s="1"/>
  <c r="H406" i="6"/>
  <c r="I406" i="6" s="1"/>
  <c r="H407" i="6"/>
  <c r="I407" i="6" s="1"/>
  <c r="H408" i="6"/>
  <c r="I408" i="6" s="1"/>
  <c r="H409" i="6"/>
  <c r="I409" i="6" s="1"/>
  <c r="H410" i="6"/>
  <c r="I410" i="6" s="1"/>
  <c r="H411" i="6"/>
  <c r="I411" i="6" s="1"/>
  <c r="H412" i="6"/>
  <c r="I412" i="6" s="1"/>
  <c r="H413" i="6"/>
  <c r="I413" i="6" s="1"/>
  <c r="H414" i="6"/>
  <c r="I414" i="6" s="1"/>
  <c r="H415" i="6"/>
  <c r="I415" i="6" s="1"/>
  <c r="H416" i="6"/>
  <c r="I416" i="6" s="1"/>
  <c r="H417" i="6"/>
  <c r="I417" i="6" s="1"/>
  <c r="H418" i="6"/>
  <c r="I418" i="6" s="1"/>
  <c r="H419" i="6"/>
  <c r="I419" i="6" s="1"/>
  <c r="H420" i="6"/>
  <c r="I420" i="6" s="1"/>
  <c r="H421" i="6"/>
  <c r="I421" i="6" s="1"/>
  <c r="H422" i="6"/>
  <c r="I422" i="6" s="1"/>
  <c r="H423" i="6"/>
  <c r="I423" i="6" s="1"/>
  <c r="H424" i="6"/>
  <c r="I424" i="6" s="1"/>
  <c r="H425" i="6"/>
  <c r="I425" i="6" s="1"/>
  <c r="H426" i="6"/>
  <c r="I426" i="6" s="1"/>
  <c r="H427" i="6"/>
  <c r="I427" i="6" s="1"/>
  <c r="H428" i="6"/>
  <c r="I428" i="6" s="1"/>
  <c r="H429" i="6"/>
  <c r="I429" i="6" s="1"/>
  <c r="H430" i="6"/>
  <c r="I430" i="6" s="1"/>
  <c r="H431" i="6"/>
  <c r="I431" i="6" s="1"/>
  <c r="H432" i="6"/>
  <c r="I432" i="6" s="1"/>
  <c r="H433" i="6"/>
  <c r="I433" i="6" s="1"/>
  <c r="H434" i="6"/>
  <c r="I434" i="6" s="1"/>
  <c r="H435" i="6"/>
  <c r="I435" i="6" s="1"/>
  <c r="H436" i="6"/>
  <c r="I436" i="6" s="1"/>
  <c r="H437" i="6"/>
  <c r="I437" i="6" s="1"/>
  <c r="H438" i="6"/>
  <c r="I438" i="6" s="1"/>
  <c r="H439" i="6"/>
  <c r="I439" i="6" s="1"/>
  <c r="H440" i="6"/>
  <c r="I440" i="6" s="1"/>
  <c r="H441" i="6"/>
  <c r="I441" i="6" s="1"/>
  <c r="H442" i="6"/>
  <c r="I442" i="6" s="1"/>
  <c r="H443" i="6"/>
  <c r="I443" i="6" s="1"/>
  <c r="H444" i="6"/>
  <c r="I444" i="6" s="1"/>
  <c r="H445" i="6"/>
  <c r="I445" i="6" s="1"/>
  <c r="H446" i="6"/>
  <c r="I446" i="6" s="1"/>
  <c r="H447" i="6"/>
  <c r="I447" i="6" s="1"/>
  <c r="H448" i="6"/>
  <c r="I448" i="6" s="1"/>
  <c r="H449" i="6"/>
  <c r="I449" i="6" s="1"/>
  <c r="H450" i="6"/>
  <c r="I450" i="6" s="1"/>
  <c r="H451" i="6"/>
  <c r="I451" i="6" s="1"/>
  <c r="H452" i="6"/>
  <c r="I452" i="6" s="1"/>
  <c r="H453" i="6"/>
  <c r="I453" i="6" s="1"/>
  <c r="H454" i="6"/>
  <c r="I454" i="6" s="1"/>
  <c r="H455" i="6"/>
  <c r="I455" i="6" s="1"/>
  <c r="H456" i="6"/>
  <c r="I456" i="6" s="1"/>
  <c r="H457" i="6"/>
  <c r="I457" i="6" s="1"/>
  <c r="H458" i="6"/>
  <c r="I458" i="6" s="1"/>
  <c r="H459" i="6"/>
  <c r="I459" i="6" s="1"/>
  <c r="H461" i="6"/>
  <c r="I461" i="6" s="1"/>
  <c r="H462" i="6"/>
  <c r="I462" i="6" s="1"/>
  <c r="H463" i="6"/>
  <c r="I463" i="6" s="1"/>
  <c r="H464" i="6"/>
  <c r="I464" i="6" s="1"/>
  <c r="H465" i="6"/>
  <c r="I465" i="6" s="1"/>
  <c r="H466" i="6"/>
  <c r="I466" i="6" s="1"/>
  <c r="H467" i="6"/>
  <c r="I467" i="6" s="1"/>
  <c r="H469" i="6"/>
  <c r="I469" i="6" s="1"/>
  <c r="H470" i="6"/>
  <c r="I470" i="6" s="1"/>
  <c r="H471" i="6"/>
  <c r="I471" i="6" s="1"/>
  <c r="H472" i="6"/>
  <c r="I472" i="6" s="1"/>
  <c r="H473" i="6"/>
  <c r="I473" i="6" s="1"/>
  <c r="H474" i="6"/>
  <c r="I474" i="6" s="1"/>
  <c r="H475" i="6"/>
  <c r="I475" i="6" s="1"/>
  <c r="H477" i="6"/>
  <c r="I477" i="6" s="1"/>
  <c r="H478" i="6"/>
  <c r="I478" i="6" s="1"/>
  <c r="H479" i="6"/>
  <c r="I479" i="6" s="1"/>
  <c r="H480" i="6"/>
  <c r="I480" i="6" s="1"/>
  <c r="H481" i="6"/>
  <c r="I481" i="6" s="1"/>
  <c r="H482" i="6"/>
  <c r="I482" i="6" s="1"/>
  <c r="H483" i="6"/>
  <c r="I483" i="6" s="1"/>
  <c r="H484" i="6"/>
  <c r="I484" i="6" s="1"/>
  <c r="H486" i="6"/>
  <c r="I486" i="6" s="1"/>
  <c r="H487" i="6"/>
  <c r="I487" i="6" s="1"/>
  <c r="H488" i="6"/>
  <c r="I488" i="6" s="1"/>
  <c r="H489" i="6"/>
  <c r="I489" i="6" s="1"/>
  <c r="H490" i="6"/>
  <c r="I490" i="6" s="1"/>
  <c r="H491" i="6"/>
  <c r="I491" i="6" s="1"/>
  <c r="H492" i="6"/>
  <c r="I492" i="6" s="1"/>
  <c r="H494" i="6"/>
  <c r="I494" i="6" s="1"/>
  <c r="H495" i="6"/>
  <c r="I495" i="6" s="1"/>
  <c r="H496" i="6"/>
  <c r="I496" i="6" s="1"/>
  <c r="H497" i="6"/>
  <c r="I497" i="6" s="1"/>
  <c r="H498" i="6"/>
  <c r="I498" i="6" s="1"/>
  <c r="H499" i="6"/>
  <c r="I499" i="6" s="1"/>
  <c r="H500" i="6"/>
  <c r="I500" i="6" s="1"/>
  <c r="H502" i="6"/>
  <c r="I502" i="6" s="1"/>
  <c r="H503" i="6"/>
  <c r="I503" i="6" s="1"/>
  <c r="H504" i="6"/>
  <c r="I504" i="6" s="1"/>
  <c r="H505" i="6"/>
  <c r="I505" i="6" s="1"/>
  <c r="H506" i="6"/>
  <c r="I506" i="6" s="1"/>
  <c r="H507" i="6"/>
  <c r="I507" i="6" s="1"/>
  <c r="H508" i="6"/>
  <c r="I508" i="6" s="1"/>
  <c r="H510" i="6"/>
  <c r="I510" i="6" s="1"/>
  <c r="H511" i="6"/>
  <c r="I511" i="6" s="1"/>
  <c r="H512" i="6"/>
  <c r="I512" i="6" s="1"/>
  <c r="H513" i="6"/>
  <c r="I513" i="6" s="1"/>
  <c r="H514" i="6"/>
  <c r="I514" i="6" s="1"/>
  <c r="H515" i="6"/>
  <c r="I515" i="6" s="1"/>
  <c r="H516" i="6"/>
  <c r="I516" i="6" s="1"/>
  <c r="H518" i="6"/>
  <c r="I518" i="6" s="1"/>
  <c r="H519" i="6"/>
  <c r="I519" i="6" s="1"/>
  <c r="H520" i="6"/>
  <c r="I520" i="6" s="1"/>
  <c r="H521" i="6"/>
  <c r="I521" i="6" s="1"/>
  <c r="H522" i="6"/>
  <c r="I522" i="6" s="1"/>
  <c r="H523" i="6"/>
  <c r="I523" i="6" s="1"/>
  <c r="H524" i="6"/>
  <c r="I524" i="6" s="1"/>
  <c r="H526" i="6"/>
  <c r="I526" i="6" s="1"/>
  <c r="H527" i="6"/>
  <c r="I527" i="6" s="1"/>
  <c r="H528" i="6"/>
  <c r="I528" i="6" s="1"/>
  <c r="H529" i="6"/>
  <c r="I529" i="6" s="1"/>
  <c r="H530" i="6"/>
  <c r="I530" i="6" s="1"/>
  <c r="H531" i="6"/>
  <c r="I531" i="6" s="1"/>
  <c r="H532" i="6"/>
  <c r="I532" i="6" s="1"/>
  <c r="H534" i="6"/>
  <c r="I534" i="6" s="1"/>
  <c r="H535" i="6"/>
  <c r="I535" i="6" s="1"/>
  <c r="H536" i="6"/>
  <c r="I536" i="6" s="1"/>
  <c r="H537" i="6"/>
  <c r="I537" i="6" s="1"/>
  <c r="H538" i="6"/>
  <c r="I538" i="6" s="1"/>
  <c r="H539" i="6"/>
  <c r="I539" i="6" s="1"/>
  <c r="H540" i="6"/>
  <c r="I540" i="6" s="1"/>
  <c r="H542" i="6"/>
  <c r="I542" i="6" s="1"/>
  <c r="H543" i="6"/>
  <c r="I543" i="6" s="1"/>
  <c r="H544" i="6"/>
  <c r="I544" i="6" s="1"/>
  <c r="H545" i="6"/>
  <c r="I545" i="6" s="1"/>
  <c r="H546" i="6"/>
  <c r="I546" i="6" s="1"/>
  <c r="H547" i="6"/>
  <c r="I547" i="6" s="1"/>
  <c r="H548" i="6"/>
  <c r="I548" i="6" s="1"/>
  <c r="H550" i="6"/>
  <c r="I550" i="6" s="1"/>
  <c r="H551" i="6"/>
  <c r="I551" i="6" s="1"/>
  <c r="H552" i="6"/>
  <c r="I552" i="6" s="1"/>
  <c r="H553" i="6"/>
  <c r="I553" i="6" s="1"/>
  <c r="H554" i="6"/>
  <c r="I554" i="6" s="1"/>
  <c r="H555" i="6"/>
  <c r="I555" i="6" s="1"/>
  <c r="H556" i="6"/>
  <c r="I556" i="6" s="1"/>
  <c r="H557" i="6"/>
  <c r="I557" i="6" s="1"/>
  <c r="H558" i="6"/>
  <c r="I558" i="6" s="1"/>
  <c r="E15" i="6"/>
  <c r="E16" i="6"/>
  <c r="E17" i="6"/>
  <c r="E18" i="6"/>
  <c r="E19" i="6"/>
  <c r="E20" i="6"/>
  <c r="E21" i="6"/>
  <c r="E22" i="6"/>
  <c r="E23" i="6"/>
  <c r="E24" i="6"/>
  <c r="E25" i="6"/>
  <c r="E26" i="6"/>
  <c r="E27" i="6"/>
  <c r="E28" i="6"/>
  <c r="E29" i="6"/>
  <c r="E30" i="6"/>
  <c r="E31" i="6"/>
  <c r="E32" i="6"/>
  <c r="E33" i="6"/>
  <c r="E34" i="6"/>
  <c r="E35" i="6"/>
  <c r="E36" i="6"/>
  <c r="E37" i="6"/>
  <c r="E38" i="6"/>
  <c r="E39" i="6"/>
  <c r="E40" i="6"/>
  <c r="E41" i="6"/>
  <c r="E42" i="6"/>
  <c r="E43" i="6"/>
  <c r="E44" i="6"/>
  <c r="E45" i="6"/>
  <c r="E46" i="6"/>
  <c r="E47" i="6"/>
  <c r="E48" i="6"/>
  <c r="E49" i="6"/>
  <c r="E50" i="6"/>
  <c r="E51" i="6"/>
  <c r="E52" i="6"/>
  <c r="E53" i="6"/>
  <c r="E54" i="6"/>
  <c r="E55" i="6"/>
  <c r="E56" i="6"/>
  <c r="E57" i="6"/>
  <c r="E58" i="6"/>
  <c r="E59" i="6"/>
  <c r="E60" i="6"/>
  <c r="E61" i="6"/>
  <c r="E62" i="6"/>
  <c r="E63" i="6"/>
  <c r="E64" i="6"/>
  <c r="E65" i="6"/>
  <c r="E66" i="6"/>
  <c r="E67" i="6"/>
  <c r="E68" i="6"/>
  <c r="E69" i="6"/>
  <c r="E70" i="6"/>
  <c r="E71" i="6"/>
  <c r="E72" i="6"/>
  <c r="E73" i="6"/>
  <c r="E74" i="6"/>
  <c r="E75" i="6"/>
  <c r="E76" i="6"/>
  <c r="E77" i="6"/>
  <c r="E78" i="6"/>
  <c r="E79" i="6"/>
  <c r="E80" i="6"/>
  <c r="E81" i="6"/>
  <c r="E82" i="6"/>
  <c r="E83" i="6"/>
  <c r="E84" i="6"/>
  <c r="E85" i="6"/>
  <c r="E86" i="6"/>
  <c r="E87" i="6"/>
  <c r="E88" i="6"/>
  <c r="E89" i="6"/>
  <c r="E90" i="6"/>
  <c r="E91" i="6"/>
  <c r="E92" i="6"/>
  <c r="E93" i="6"/>
  <c r="E94" i="6"/>
  <c r="E95" i="6"/>
  <c r="E96" i="6"/>
  <c r="E97" i="6"/>
  <c r="E98" i="6"/>
  <c r="E99" i="6"/>
  <c r="E100" i="6"/>
  <c r="E101" i="6"/>
  <c r="E102" i="6"/>
  <c r="E103" i="6"/>
  <c r="E104" i="6"/>
  <c r="E105" i="6"/>
  <c r="E106" i="6"/>
  <c r="E107" i="6"/>
  <c r="E108" i="6"/>
  <c r="E109" i="6"/>
  <c r="E110" i="6"/>
  <c r="E111" i="6"/>
  <c r="E112" i="6"/>
  <c r="E113" i="6"/>
  <c r="E114" i="6"/>
  <c r="E115" i="6"/>
  <c r="E116" i="6"/>
  <c r="E117" i="6"/>
  <c r="E118" i="6"/>
  <c r="E119" i="6"/>
  <c r="E120" i="6"/>
  <c r="E121" i="6"/>
  <c r="E122" i="6"/>
  <c r="E123" i="6"/>
  <c r="E124" i="6"/>
  <c r="E125" i="6"/>
  <c r="E126" i="6"/>
  <c r="E127" i="6"/>
  <c r="E128" i="6"/>
  <c r="E129" i="6"/>
  <c r="E130" i="6"/>
  <c r="E131" i="6"/>
  <c r="E132" i="6"/>
  <c r="E133" i="6"/>
  <c r="E134" i="6"/>
  <c r="E135" i="6"/>
  <c r="E136" i="6"/>
  <c r="E137" i="6"/>
  <c r="E138" i="6"/>
  <c r="E139" i="6"/>
  <c r="E140" i="6"/>
  <c r="E141" i="6"/>
  <c r="E142" i="6"/>
  <c r="E143" i="6"/>
  <c r="E144" i="6"/>
  <c r="E145" i="6"/>
  <c r="E146" i="6"/>
  <c r="E147" i="6"/>
  <c r="E148" i="6"/>
  <c r="E149" i="6"/>
  <c r="E150" i="6"/>
  <c r="E151" i="6"/>
  <c r="E152" i="6"/>
  <c r="E153" i="6"/>
  <c r="E154" i="6"/>
  <c r="E155" i="6"/>
  <c r="E156" i="6"/>
  <c r="E157" i="6"/>
  <c r="E158" i="6"/>
  <c r="E159" i="6"/>
  <c r="E160" i="6"/>
  <c r="E161" i="6"/>
  <c r="E162" i="6"/>
  <c r="E163" i="6"/>
  <c r="E164" i="6"/>
  <c r="E165" i="6"/>
  <c r="E166" i="6"/>
  <c r="E167" i="6"/>
  <c r="E168" i="6"/>
  <c r="E169" i="6"/>
  <c r="E170" i="6"/>
  <c r="E171" i="6"/>
  <c r="E172" i="6"/>
  <c r="E173" i="6"/>
  <c r="E174" i="6"/>
  <c r="E175" i="6"/>
  <c r="E176" i="6"/>
  <c r="E177" i="6"/>
  <c r="E178" i="6"/>
  <c r="E179" i="6"/>
  <c r="E180" i="6"/>
  <c r="E181" i="6"/>
  <c r="E182" i="6"/>
  <c r="E183" i="6"/>
  <c r="E184" i="6"/>
  <c r="E185" i="6"/>
  <c r="E186" i="6"/>
  <c r="E187" i="6"/>
  <c r="E188" i="6"/>
  <c r="E189" i="6"/>
  <c r="E190" i="6"/>
  <c r="E191" i="6"/>
  <c r="E192" i="6"/>
  <c r="E193" i="6"/>
  <c r="E194" i="6"/>
  <c r="E195" i="6"/>
  <c r="E196" i="6"/>
  <c r="E197" i="6"/>
  <c r="E198" i="6"/>
  <c r="E199" i="6"/>
  <c r="E200" i="6"/>
  <c r="E201" i="6"/>
  <c r="E202" i="6"/>
  <c r="E203" i="6"/>
  <c r="E204" i="6"/>
  <c r="E205" i="6"/>
  <c r="E206" i="6"/>
  <c r="E207" i="6"/>
  <c r="E208" i="6"/>
  <c r="E209" i="6"/>
  <c r="E210" i="6"/>
  <c r="E211" i="6"/>
  <c r="E212" i="6"/>
  <c r="E213" i="6"/>
  <c r="E214" i="6"/>
  <c r="E215" i="6"/>
  <c r="E216" i="6"/>
  <c r="E217" i="6"/>
  <c r="E218" i="6"/>
  <c r="E219" i="6"/>
  <c r="E220" i="6"/>
  <c r="E221" i="6"/>
  <c r="E222" i="6"/>
  <c r="E223" i="6"/>
  <c r="E224" i="6"/>
  <c r="E225" i="6"/>
  <c r="E226" i="6"/>
  <c r="E227" i="6"/>
  <c r="E228" i="6"/>
  <c r="E229" i="6"/>
  <c r="E230" i="6"/>
  <c r="E231" i="6"/>
  <c r="E232" i="6"/>
  <c r="E233" i="6"/>
  <c r="E234" i="6"/>
  <c r="E235" i="6"/>
  <c r="E236" i="6"/>
  <c r="E237" i="6"/>
  <c r="E238" i="6"/>
  <c r="E239" i="6"/>
  <c r="E240" i="6"/>
  <c r="E241" i="6"/>
  <c r="E242" i="6"/>
  <c r="E243" i="6"/>
  <c r="E244" i="6"/>
  <c r="E245" i="6"/>
  <c r="E246" i="6"/>
  <c r="E247" i="6"/>
  <c r="E248" i="6"/>
  <c r="E249" i="6"/>
  <c r="E250" i="6"/>
  <c r="E251" i="6"/>
  <c r="E252" i="6"/>
  <c r="E253" i="6"/>
  <c r="E254" i="6"/>
  <c r="E255" i="6"/>
  <c r="E256" i="6"/>
  <c r="E257" i="6"/>
  <c r="E258" i="6"/>
  <c r="E259" i="6"/>
  <c r="E260" i="6"/>
  <c r="E261" i="6"/>
  <c r="E262" i="6"/>
  <c r="E263" i="6"/>
  <c r="E264" i="6"/>
  <c r="E265" i="6"/>
  <c r="E266" i="6"/>
  <c r="E267" i="6"/>
  <c r="E268" i="6"/>
  <c r="E269" i="6"/>
  <c r="E270" i="6"/>
  <c r="E271" i="6"/>
  <c r="E272" i="6"/>
  <c r="E273" i="6"/>
  <c r="E274" i="6"/>
  <c r="E275" i="6"/>
  <c r="E276" i="6"/>
  <c r="E277" i="6"/>
  <c r="E278" i="6"/>
  <c r="E279" i="6"/>
  <c r="E280" i="6"/>
  <c r="E281" i="6"/>
  <c r="E282" i="6"/>
  <c r="E283" i="6"/>
  <c r="E284" i="6"/>
  <c r="E285" i="6"/>
  <c r="E286" i="6"/>
  <c r="E287" i="6"/>
  <c r="E288" i="6"/>
  <c r="E289" i="6"/>
  <c r="E290" i="6"/>
  <c r="E291" i="6"/>
  <c r="E292" i="6"/>
  <c r="E293" i="6"/>
  <c r="E294" i="6"/>
  <c r="E295" i="6"/>
  <c r="E296" i="6"/>
  <c r="E297" i="6"/>
  <c r="E298" i="6"/>
  <c r="E299" i="6"/>
  <c r="E300" i="6"/>
  <c r="E301" i="6"/>
  <c r="E302" i="6"/>
  <c r="E303" i="6"/>
  <c r="E304" i="6"/>
  <c r="E305" i="6"/>
  <c r="E306" i="6"/>
  <c r="E307" i="6"/>
  <c r="E308" i="6"/>
  <c r="E309" i="6"/>
  <c r="E310" i="6"/>
  <c r="E311" i="6"/>
  <c r="E312" i="6"/>
  <c r="E313" i="6"/>
  <c r="E314" i="6"/>
  <c r="E315" i="6"/>
  <c r="E316" i="6"/>
  <c r="E317" i="6"/>
  <c r="E318" i="6"/>
  <c r="E319" i="6"/>
  <c r="E320" i="6"/>
  <c r="E321" i="6"/>
  <c r="E322" i="6"/>
  <c r="E323" i="6"/>
  <c r="E324" i="6"/>
  <c r="E325" i="6"/>
  <c r="E326" i="6"/>
  <c r="E327" i="6"/>
  <c r="E328" i="6"/>
  <c r="E329" i="6"/>
  <c r="E330" i="6"/>
  <c r="E331" i="6"/>
  <c r="E332" i="6"/>
  <c r="E333" i="6"/>
  <c r="E334" i="6"/>
  <c r="E335" i="6"/>
  <c r="E336" i="6"/>
  <c r="E337" i="6"/>
  <c r="E338" i="6"/>
  <c r="E339" i="6"/>
  <c r="E340" i="6"/>
  <c r="E341" i="6"/>
  <c r="E342" i="6"/>
  <c r="E343" i="6"/>
  <c r="E344" i="6"/>
  <c r="E345" i="6"/>
  <c r="E346" i="6"/>
  <c r="E347" i="6"/>
  <c r="E348" i="6"/>
  <c r="E349" i="6"/>
  <c r="E350" i="6"/>
  <c r="E351" i="6"/>
  <c r="E352" i="6"/>
  <c r="E353" i="6"/>
  <c r="E354" i="6"/>
  <c r="E355" i="6"/>
  <c r="E356" i="6"/>
  <c r="E357" i="6"/>
  <c r="E358" i="6"/>
  <c r="E359" i="6"/>
  <c r="E360" i="6"/>
  <c r="E361" i="6"/>
  <c r="E362" i="6"/>
  <c r="E363" i="6"/>
  <c r="E364" i="6"/>
  <c r="E365" i="6"/>
  <c r="E366" i="6"/>
  <c r="E367" i="6"/>
  <c r="E368" i="6"/>
  <c r="E369" i="6"/>
  <c r="E370" i="6"/>
  <c r="E371" i="6"/>
  <c r="E372" i="6"/>
  <c r="E373" i="6"/>
  <c r="E374" i="6"/>
  <c r="E375" i="6"/>
  <c r="E376" i="6"/>
  <c r="E377" i="6"/>
  <c r="E378" i="6"/>
  <c r="E379" i="6"/>
  <c r="E380" i="6"/>
  <c r="E381" i="6"/>
  <c r="E382" i="6"/>
  <c r="E383" i="6"/>
  <c r="E384" i="6"/>
  <c r="E385" i="6"/>
  <c r="E386" i="6"/>
  <c r="E387" i="6"/>
  <c r="E388" i="6"/>
  <c r="E389" i="6"/>
  <c r="E390" i="6"/>
  <c r="E391" i="6"/>
  <c r="E392" i="6"/>
  <c r="E393" i="6"/>
  <c r="E394" i="6"/>
  <c r="E395" i="6"/>
  <c r="E396" i="6"/>
  <c r="E397" i="6"/>
  <c r="E398" i="6"/>
  <c r="E399" i="6"/>
  <c r="E400" i="6"/>
  <c r="E401" i="6"/>
  <c r="E402" i="6"/>
  <c r="E403" i="6"/>
  <c r="E404" i="6"/>
  <c r="E405" i="6"/>
  <c r="E406" i="6"/>
  <c r="E407" i="6"/>
  <c r="E408" i="6"/>
  <c r="E409" i="6"/>
  <c r="E410" i="6"/>
  <c r="E411" i="6"/>
  <c r="E412" i="6"/>
  <c r="E413" i="6"/>
  <c r="E414" i="6"/>
  <c r="E415" i="6"/>
  <c r="E416" i="6"/>
  <c r="E417" i="6"/>
  <c r="E418" i="6"/>
  <c r="E419" i="6"/>
  <c r="E420" i="6"/>
  <c r="E421" i="6"/>
  <c r="E422" i="6"/>
  <c r="E423" i="6"/>
  <c r="E424" i="6"/>
  <c r="E425" i="6"/>
  <c r="E426" i="6"/>
  <c r="E427" i="6"/>
  <c r="E428" i="6"/>
  <c r="E429" i="6"/>
  <c r="E430" i="6"/>
  <c r="E431" i="6"/>
  <c r="E432" i="6"/>
  <c r="E433" i="6"/>
  <c r="E434" i="6"/>
  <c r="E435" i="6"/>
  <c r="E436" i="6"/>
  <c r="E437" i="6"/>
  <c r="E438" i="6"/>
  <c r="E439" i="6"/>
  <c r="E440" i="6"/>
  <c r="E441" i="6"/>
  <c r="E442" i="6"/>
  <c r="E443" i="6"/>
  <c r="E444" i="6"/>
  <c r="E445" i="6"/>
  <c r="E446" i="6"/>
  <c r="E447" i="6"/>
  <c r="E448" i="6"/>
  <c r="E449" i="6"/>
  <c r="E450" i="6"/>
  <c r="E451" i="6"/>
  <c r="E452" i="6"/>
  <c r="E453" i="6"/>
  <c r="E454" i="6"/>
  <c r="E455" i="6"/>
  <c r="E456" i="6"/>
  <c r="E457" i="6"/>
  <c r="E458" i="6"/>
  <c r="E459" i="6"/>
  <c r="E460" i="6"/>
  <c r="E461" i="6"/>
  <c r="E462" i="6"/>
  <c r="E463" i="6"/>
  <c r="E464" i="6"/>
  <c r="E465" i="6"/>
  <c r="E466" i="6"/>
  <c r="E467" i="6"/>
  <c r="E468" i="6"/>
  <c r="E469" i="6"/>
  <c r="E470" i="6"/>
  <c r="E471" i="6"/>
  <c r="E472" i="6"/>
  <c r="E473" i="6"/>
  <c r="E474" i="6"/>
  <c r="E475" i="6"/>
  <c r="E476" i="6"/>
  <c r="E477" i="6"/>
  <c r="E478" i="6"/>
  <c r="E479" i="6"/>
  <c r="E480" i="6"/>
  <c r="E481" i="6"/>
  <c r="E482" i="6"/>
  <c r="E483" i="6"/>
  <c r="E484" i="6"/>
  <c r="E485" i="6"/>
  <c r="E486" i="6"/>
  <c r="E487" i="6"/>
  <c r="E488" i="6"/>
  <c r="E489" i="6"/>
  <c r="E490" i="6"/>
  <c r="E491" i="6"/>
  <c r="E492" i="6"/>
  <c r="E493" i="6"/>
  <c r="E494" i="6"/>
  <c r="E495" i="6"/>
  <c r="E496" i="6"/>
  <c r="E497" i="6"/>
  <c r="E498" i="6"/>
  <c r="E499" i="6"/>
  <c r="E500" i="6"/>
  <c r="E501" i="6"/>
  <c r="E502" i="6"/>
  <c r="E503" i="6"/>
  <c r="E504" i="6"/>
  <c r="E505" i="6"/>
  <c r="E506" i="6"/>
  <c r="E507" i="6"/>
  <c r="E508" i="6"/>
  <c r="E509" i="6"/>
  <c r="E510" i="6"/>
  <c r="E511" i="6"/>
  <c r="E512" i="6"/>
  <c r="E513" i="6"/>
  <c r="E514" i="6"/>
  <c r="E515" i="6"/>
  <c r="E516" i="6"/>
  <c r="E517" i="6"/>
  <c r="E518" i="6"/>
  <c r="E519" i="6"/>
  <c r="E520" i="6"/>
  <c r="E521" i="6"/>
  <c r="E522" i="6"/>
  <c r="E523" i="6"/>
  <c r="E524" i="6"/>
  <c r="E525" i="6"/>
  <c r="E526" i="6"/>
  <c r="E527" i="6"/>
  <c r="E528" i="6"/>
  <c r="E529" i="6"/>
  <c r="E530" i="6"/>
  <c r="E531" i="6"/>
  <c r="E532" i="6"/>
  <c r="E533" i="6"/>
  <c r="E534" i="6"/>
  <c r="E535" i="6"/>
  <c r="E536" i="6"/>
  <c r="E537" i="6"/>
  <c r="E538" i="6"/>
  <c r="E539" i="6"/>
  <c r="E540" i="6"/>
  <c r="E541" i="6"/>
  <c r="E542" i="6"/>
  <c r="E543" i="6"/>
  <c r="E544" i="6"/>
  <c r="E545" i="6"/>
  <c r="E546" i="6"/>
  <c r="E547" i="6"/>
  <c r="E548" i="6"/>
  <c r="E549" i="6"/>
  <c r="E550" i="6"/>
  <c r="E551" i="6"/>
  <c r="E552" i="6"/>
  <c r="E553" i="6"/>
  <c r="E554" i="6"/>
  <c r="E555" i="6"/>
  <c r="E556" i="6"/>
  <c r="E557" i="6"/>
  <c r="E558" i="6"/>
  <c r="E559" i="6"/>
  <c r="D15" i="6"/>
  <c r="F15" i="6" s="1"/>
  <c r="D16" i="6"/>
  <c r="F16" i="6" s="1"/>
  <c r="D17" i="6"/>
  <c r="F17" i="6" s="1"/>
  <c r="D18" i="6"/>
  <c r="F18" i="6" s="1"/>
  <c r="D19" i="6"/>
  <c r="F19" i="6" s="1"/>
  <c r="D20" i="6"/>
  <c r="F20" i="6" s="1"/>
  <c r="D21" i="6"/>
  <c r="F21" i="6" s="1"/>
  <c r="D22" i="6"/>
  <c r="F22" i="6" s="1"/>
  <c r="D23" i="6"/>
  <c r="F23" i="6" s="1"/>
  <c r="D24" i="6"/>
  <c r="F24" i="6" s="1"/>
  <c r="D25" i="6"/>
  <c r="F25" i="6" s="1"/>
  <c r="D26" i="6"/>
  <c r="D27" i="6"/>
  <c r="F27" i="6" s="1"/>
  <c r="D28" i="6"/>
  <c r="F28" i="6" s="1"/>
  <c r="D29" i="6"/>
  <c r="F29" i="6" s="1"/>
  <c r="D30" i="6"/>
  <c r="D31" i="6"/>
  <c r="F31" i="6" s="1"/>
  <c r="D32" i="6"/>
  <c r="F32" i="6" s="1"/>
  <c r="D33" i="6"/>
  <c r="F33" i="6" s="1"/>
  <c r="D34" i="6"/>
  <c r="D35" i="6"/>
  <c r="F35" i="6" s="1"/>
  <c r="D36" i="6"/>
  <c r="F36" i="6" s="1"/>
  <c r="D37" i="6"/>
  <c r="F37" i="6" s="1"/>
  <c r="D38" i="6"/>
  <c r="D39" i="6"/>
  <c r="F39" i="6" s="1"/>
  <c r="D40" i="6"/>
  <c r="F40" i="6" s="1"/>
  <c r="D41" i="6"/>
  <c r="F41" i="6" s="1"/>
  <c r="D42" i="6"/>
  <c r="D43" i="6"/>
  <c r="F43" i="6" s="1"/>
  <c r="D44" i="6"/>
  <c r="F44" i="6" s="1"/>
  <c r="D45" i="6"/>
  <c r="F45" i="6" s="1"/>
  <c r="D46" i="6"/>
  <c r="D47" i="6"/>
  <c r="F47" i="6" s="1"/>
  <c r="D48" i="6"/>
  <c r="F48" i="6" s="1"/>
  <c r="D49" i="6"/>
  <c r="F49" i="6" s="1"/>
  <c r="D50" i="6"/>
  <c r="D51" i="6"/>
  <c r="F51" i="6" s="1"/>
  <c r="D52" i="6"/>
  <c r="F52" i="6" s="1"/>
  <c r="D53" i="6"/>
  <c r="F53" i="6" s="1"/>
  <c r="D54" i="6"/>
  <c r="D55" i="6"/>
  <c r="F55" i="6" s="1"/>
  <c r="D56" i="6"/>
  <c r="F56" i="6" s="1"/>
  <c r="D57" i="6"/>
  <c r="F57" i="6" s="1"/>
  <c r="D58" i="6"/>
  <c r="D59" i="6"/>
  <c r="F59" i="6" s="1"/>
  <c r="D60" i="6"/>
  <c r="F60" i="6" s="1"/>
  <c r="D61" i="6"/>
  <c r="F61" i="6" s="1"/>
  <c r="D62" i="6"/>
  <c r="D63" i="6"/>
  <c r="F63" i="6" s="1"/>
  <c r="D64" i="6"/>
  <c r="F64" i="6" s="1"/>
  <c r="D65" i="6"/>
  <c r="F65" i="6" s="1"/>
  <c r="D66" i="6"/>
  <c r="D67" i="6"/>
  <c r="F67" i="6" s="1"/>
  <c r="D68" i="6"/>
  <c r="F68" i="6" s="1"/>
  <c r="D69" i="6"/>
  <c r="F69" i="6" s="1"/>
  <c r="D70" i="6"/>
  <c r="D71" i="6"/>
  <c r="F71" i="6" s="1"/>
  <c r="D72" i="6"/>
  <c r="F72" i="6" s="1"/>
  <c r="D73" i="6"/>
  <c r="F73" i="6" s="1"/>
  <c r="D74" i="6"/>
  <c r="D75" i="6"/>
  <c r="F75" i="6" s="1"/>
  <c r="D76" i="6"/>
  <c r="F76" i="6" s="1"/>
  <c r="D77" i="6"/>
  <c r="F77" i="6" s="1"/>
  <c r="D78" i="6"/>
  <c r="D79" i="6"/>
  <c r="F79" i="6" s="1"/>
  <c r="D80" i="6"/>
  <c r="F80" i="6" s="1"/>
  <c r="D81" i="6"/>
  <c r="F81" i="6" s="1"/>
  <c r="D82" i="6"/>
  <c r="D83" i="6"/>
  <c r="F83" i="6" s="1"/>
  <c r="D84" i="6"/>
  <c r="F84" i="6" s="1"/>
  <c r="D85" i="6"/>
  <c r="F85" i="6" s="1"/>
  <c r="D86" i="6"/>
  <c r="D87" i="6"/>
  <c r="F87" i="6" s="1"/>
  <c r="D88" i="6"/>
  <c r="F88" i="6" s="1"/>
  <c r="D89" i="6"/>
  <c r="F89" i="6" s="1"/>
  <c r="D90" i="6"/>
  <c r="D91" i="6"/>
  <c r="F91" i="6" s="1"/>
  <c r="D92" i="6"/>
  <c r="F92" i="6" s="1"/>
  <c r="D93" i="6"/>
  <c r="F93" i="6" s="1"/>
  <c r="D94" i="6"/>
  <c r="D95" i="6"/>
  <c r="F95" i="6" s="1"/>
  <c r="D96" i="6"/>
  <c r="F96" i="6" s="1"/>
  <c r="D97" i="6"/>
  <c r="F97" i="6" s="1"/>
  <c r="D98" i="6"/>
  <c r="D99" i="6"/>
  <c r="F99" i="6" s="1"/>
  <c r="D100" i="6"/>
  <c r="F100" i="6" s="1"/>
  <c r="D101" i="6"/>
  <c r="F101" i="6" s="1"/>
  <c r="D102" i="6"/>
  <c r="D103" i="6"/>
  <c r="F103" i="6" s="1"/>
  <c r="D104" i="6"/>
  <c r="F104" i="6" s="1"/>
  <c r="D105" i="6"/>
  <c r="F105" i="6" s="1"/>
  <c r="D106" i="6"/>
  <c r="D107" i="6"/>
  <c r="F107" i="6" s="1"/>
  <c r="D108" i="6"/>
  <c r="F108" i="6" s="1"/>
  <c r="D109" i="6"/>
  <c r="F109" i="6" s="1"/>
  <c r="D110" i="6"/>
  <c r="D111" i="6"/>
  <c r="F111" i="6" s="1"/>
  <c r="D112" i="6"/>
  <c r="F112" i="6" s="1"/>
  <c r="D113" i="6"/>
  <c r="F113" i="6" s="1"/>
  <c r="D114" i="6"/>
  <c r="D115" i="6"/>
  <c r="F115" i="6" s="1"/>
  <c r="D116" i="6"/>
  <c r="F116" i="6" s="1"/>
  <c r="D117" i="6"/>
  <c r="F117" i="6" s="1"/>
  <c r="D118" i="6"/>
  <c r="D119" i="6"/>
  <c r="F119" i="6" s="1"/>
  <c r="D120" i="6"/>
  <c r="F120" i="6" s="1"/>
  <c r="D121" i="6"/>
  <c r="F121" i="6" s="1"/>
  <c r="D122" i="6"/>
  <c r="D123" i="6"/>
  <c r="F123" i="6" s="1"/>
  <c r="D124" i="6"/>
  <c r="F124" i="6" s="1"/>
  <c r="D125" i="6"/>
  <c r="F125" i="6" s="1"/>
  <c r="D126" i="6"/>
  <c r="D127" i="6"/>
  <c r="F127" i="6" s="1"/>
  <c r="D128" i="6"/>
  <c r="F128" i="6" s="1"/>
  <c r="D129" i="6"/>
  <c r="F129" i="6" s="1"/>
  <c r="D130" i="6"/>
  <c r="D131" i="6"/>
  <c r="F131" i="6" s="1"/>
  <c r="D132" i="6"/>
  <c r="F132" i="6" s="1"/>
  <c r="D133" i="6"/>
  <c r="F133" i="6" s="1"/>
  <c r="D134" i="6"/>
  <c r="D135" i="6"/>
  <c r="F135" i="6" s="1"/>
  <c r="D136" i="6"/>
  <c r="F136" i="6" s="1"/>
  <c r="D137" i="6"/>
  <c r="F137" i="6" s="1"/>
  <c r="D138" i="6"/>
  <c r="D139" i="6"/>
  <c r="F139" i="6" s="1"/>
  <c r="D140" i="6"/>
  <c r="F140" i="6" s="1"/>
  <c r="D141" i="6"/>
  <c r="F141" i="6" s="1"/>
  <c r="D142" i="6"/>
  <c r="D143" i="6"/>
  <c r="F143" i="6" s="1"/>
  <c r="D144" i="6"/>
  <c r="F144" i="6" s="1"/>
  <c r="D145" i="6"/>
  <c r="F145" i="6" s="1"/>
  <c r="D146" i="6"/>
  <c r="D147" i="6"/>
  <c r="F147" i="6" s="1"/>
  <c r="D148" i="6"/>
  <c r="F148" i="6" s="1"/>
  <c r="D149" i="6"/>
  <c r="F149" i="6" s="1"/>
  <c r="D150" i="6"/>
  <c r="D151" i="6"/>
  <c r="F151" i="6" s="1"/>
  <c r="D152" i="6"/>
  <c r="F152" i="6" s="1"/>
  <c r="D153" i="6"/>
  <c r="F153" i="6" s="1"/>
  <c r="D154" i="6"/>
  <c r="D155" i="6"/>
  <c r="F155" i="6" s="1"/>
  <c r="D156" i="6"/>
  <c r="F156" i="6" s="1"/>
  <c r="D157" i="6"/>
  <c r="F157" i="6" s="1"/>
  <c r="D158" i="6"/>
  <c r="D159" i="6"/>
  <c r="F159" i="6" s="1"/>
  <c r="D160" i="6"/>
  <c r="F160" i="6" s="1"/>
  <c r="D161" i="6"/>
  <c r="F161" i="6" s="1"/>
  <c r="D162" i="6"/>
  <c r="D163" i="6"/>
  <c r="F163" i="6" s="1"/>
  <c r="D164" i="6"/>
  <c r="F164" i="6" s="1"/>
  <c r="D165" i="6"/>
  <c r="F165" i="6" s="1"/>
  <c r="D166" i="6"/>
  <c r="D167" i="6"/>
  <c r="F167" i="6" s="1"/>
  <c r="D168" i="6"/>
  <c r="F168" i="6" s="1"/>
  <c r="D169" i="6"/>
  <c r="F169" i="6" s="1"/>
  <c r="D170" i="6"/>
  <c r="D171" i="6"/>
  <c r="F171" i="6" s="1"/>
  <c r="D172" i="6"/>
  <c r="F172" i="6" s="1"/>
  <c r="D173" i="6"/>
  <c r="F173" i="6" s="1"/>
  <c r="D174" i="6"/>
  <c r="D175" i="6"/>
  <c r="F175" i="6" s="1"/>
  <c r="D176" i="6"/>
  <c r="F176" i="6" s="1"/>
  <c r="D177" i="6"/>
  <c r="F177" i="6" s="1"/>
  <c r="D178" i="6"/>
  <c r="D179" i="6"/>
  <c r="F179" i="6" s="1"/>
  <c r="D180" i="6"/>
  <c r="F180" i="6" s="1"/>
  <c r="D181" i="6"/>
  <c r="F181" i="6" s="1"/>
  <c r="D182" i="6"/>
  <c r="D183" i="6"/>
  <c r="F183" i="6" s="1"/>
  <c r="D184" i="6"/>
  <c r="F184" i="6" s="1"/>
  <c r="D185" i="6"/>
  <c r="F185" i="6" s="1"/>
  <c r="D186" i="6"/>
  <c r="D187" i="6"/>
  <c r="F187" i="6" s="1"/>
  <c r="D188" i="6"/>
  <c r="F188" i="6" s="1"/>
  <c r="D189" i="6"/>
  <c r="F189" i="6" s="1"/>
  <c r="D190" i="6"/>
  <c r="F190" i="6" s="1"/>
  <c r="D191" i="6"/>
  <c r="F191" i="6" s="1"/>
  <c r="D192" i="6"/>
  <c r="F192" i="6" s="1"/>
  <c r="D193" i="6"/>
  <c r="F193" i="6" s="1"/>
  <c r="D194" i="6"/>
  <c r="D195" i="6"/>
  <c r="F195" i="6" s="1"/>
  <c r="D196" i="6"/>
  <c r="F196" i="6" s="1"/>
  <c r="D197" i="6"/>
  <c r="F197" i="6" s="1"/>
  <c r="D198" i="6"/>
  <c r="D199" i="6"/>
  <c r="F199" i="6" s="1"/>
  <c r="D200" i="6"/>
  <c r="F200" i="6" s="1"/>
  <c r="D201" i="6"/>
  <c r="F201" i="6" s="1"/>
  <c r="D202" i="6"/>
  <c r="D203" i="6"/>
  <c r="F203" i="6" s="1"/>
  <c r="D204" i="6"/>
  <c r="F204" i="6" s="1"/>
  <c r="D205" i="6"/>
  <c r="F205" i="6" s="1"/>
  <c r="D206" i="6"/>
  <c r="D207" i="6"/>
  <c r="F207" i="6" s="1"/>
  <c r="D208" i="6"/>
  <c r="F208" i="6" s="1"/>
  <c r="D209" i="6"/>
  <c r="F209" i="6" s="1"/>
  <c r="D210" i="6"/>
  <c r="D211" i="6"/>
  <c r="F211" i="6" s="1"/>
  <c r="D212" i="6"/>
  <c r="F212" i="6" s="1"/>
  <c r="D213" i="6"/>
  <c r="F213" i="6" s="1"/>
  <c r="D214" i="6"/>
  <c r="D215" i="6"/>
  <c r="F215" i="6" s="1"/>
  <c r="D216" i="6"/>
  <c r="F216" i="6" s="1"/>
  <c r="D217" i="6"/>
  <c r="F217" i="6" s="1"/>
  <c r="D218" i="6"/>
  <c r="D219" i="6"/>
  <c r="F219" i="6" s="1"/>
  <c r="D220" i="6"/>
  <c r="F220" i="6" s="1"/>
  <c r="D221" i="6"/>
  <c r="F221" i="6" s="1"/>
  <c r="D222" i="6"/>
  <c r="D223" i="6"/>
  <c r="F223" i="6" s="1"/>
  <c r="D224" i="6"/>
  <c r="F224" i="6" s="1"/>
  <c r="D225" i="6"/>
  <c r="F225" i="6" s="1"/>
  <c r="D226" i="6"/>
  <c r="F226" i="6" s="1"/>
  <c r="D227" i="6"/>
  <c r="F227" i="6" s="1"/>
  <c r="D228" i="6"/>
  <c r="F228" i="6" s="1"/>
  <c r="D229" i="6"/>
  <c r="F229" i="6" s="1"/>
  <c r="D230" i="6"/>
  <c r="F230" i="6" s="1"/>
  <c r="D231" i="6"/>
  <c r="F231" i="6" s="1"/>
  <c r="D232" i="6"/>
  <c r="F232" i="6" s="1"/>
  <c r="D233" i="6"/>
  <c r="F233" i="6" s="1"/>
  <c r="D234" i="6"/>
  <c r="D235" i="6"/>
  <c r="F235" i="6" s="1"/>
  <c r="D236" i="6"/>
  <c r="F236" i="6" s="1"/>
  <c r="D237" i="6"/>
  <c r="F237" i="6" s="1"/>
  <c r="D238" i="6"/>
  <c r="D239" i="6"/>
  <c r="F239" i="6" s="1"/>
  <c r="D240" i="6"/>
  <c r="F240" i="6" s="1"/>
  <c r="D241" i="6"/>
  <c r="F241" i="6" s="1"/>
  <c r="D242" i="6"/>
  <c r="D243" i="6"/>
  <c r="F243" i="6" s="1"/>
  <c r="D244" i="6"/>
  <c r="F244" i="6" s="1"/>
  <c r="D245" i="6"/>
  <c r="F245" i="6" s="1"/>
  <c r="D246" i="6"/>
  <c r="D247" i="6"/>
  <c r="F247" i="6" s="1"/>
  <c r="D248" i="6"/>
  <c r="F248" i="6" s="1"/>
  <c r="D249" i="6"/>
  <c r="F249" i="6" s="1"/>
  <c r="D250" i="6"/>
  <c r="D251" i="6"/>
  <c r="F251" i="6" s="1"/>
  <c r="D252" i="6"/>
  <c r="F252" i="6" s="1"/>
  <c r="D253" i="6"/>
  <c r="F253" i="6" s="1"/>
  <c r="D254" i="6"/>
  <c r="D255" i="6"/>
  <c r="F255" i="6" s="1"/>
  <c r="D256" i="6"/>
  <c r="F256" i="6" s="1"/>
  <c r="D257" i="6"/>
  <c r="F257" i="6" s="1"/>
  <c r="D258" i="6"/>
  <c r="D259" i="6"/>
  <c r="F259" i="6" s="1"/>
  <c r="D260" i="6"/>
  <c r="F260" i="6" s="1"/>
  <c r="D261" i="6"/>
  <c r="F261" i="6" s="1"/>
  <c r="D262" i="6"/>
  <c r="D263" i="6"/>
  <c r="F263" i="6" s="1"/>
  <c r="D264" i="6"/>
  <c r="F264" i="6" s="1"/>
  <c r="D265" i="6"/>
  <c r="F265" i="6" s="1"/>
  <c r="D266" i="6"/>
  <c r="D267" i="6"/>
  <c r="F267" i="6" s="1"/>
  <c r="D268" i="6"/>
  <c r="F268" i="6" s="1"/>
  <c r="D269" i="6"/>
  <c r="F269" i="6" s="1"/>
  <c r="D270" i="6"/>
  <c r="D271" i="6"/>
  <c r="F271" i="6" s="1"/>
  <c r="D272" i="6"/>
  <c r="F272" i="6" s="1"/>
  <c r="D273" i="6"/>
  <c r="F273" i="6" s="1"/>
  <c r="D274" i="6"/>
  <c r="D275" i="6"/>
  <c r="F275" i="6" s="1"/>
  <c r="D276" i="6"/>
  <c r="F276" i="6" s="1"/>
  <c r="D277" i="6"/>
  <c r="F277" i="6" s="1"/>
  <c r="D278" i="6"/>
  <c r="D279" i="6"/>
  <c r="F279" i="6" s="1"/>
  <c r="D280" i="6"/>
  <c r="F280" i="6" s="1"/>
  <c r="D281" i="6"/>
  <c r="F281" i="6" s="1"/>
  <c r="D282" i="6"/>
  <c r="D283" i="6"/>
  <c r="F283" i="6" s="1"/>
  <c r="D284" i="6"/>
  <c r="F284" i="6" s="1"/>
  <c r="D285" i="6"/>
  <c r="F285" i="6" s="1"/>
  <c r="D286" i="6"/>
  <c r="D287" i="6"/>
  <c r="F287" i="6" s="1"/>
  <c r="D288" i="6"/>
  <c r="F288" i="6" s="1"/>
  <c r="D289" i="6"/>
  <c r="F289" i="6" s="1"/>
  <c r="D290" i="6"/>
  <c r="D291" i="6"/>
  <c r="F291" i="6" s="1"/>
  <c r="D292" i="6"/>
  <c r="F292" i="6" s="1"/>
  <c r="D293" i="6"/>
  <c r="F293" i="6" s="1"/>
  <c r="D294" i="6"/>
  <c r="D295" i="6"/>
  <c r="F295" i="6" s="1"/>
  <c r="D296" i="6"/>
  <c r="F296" i="6" s="1"/>
  <c r="D297" i="6"/>
  <c r="F297" i="6" s="1"/>
  <c r="D298" i="6"/>
  <c r="D299" i="6"/>
  <c r="F299" i="6" s="1"/>
  <c r="D300" i="6"/>
  <c r="F300" i="6" s="1"/>
  <c r="D301" i="6"/>
  <c r="F301" i="6" s="1"/>
  <c r="D302" i="6"/>
  <c r="D303" i="6"/>
  <c r="F303" i="6" s="1"/>
  <c r="D304" i="6"/>
  <c r="F304" i="6" s="1"/>
  <c r="D305" i="6"/>
  <c r="F305" i="6" s="1"/>
  <c r="D306" i="6"/>
  <c r="D307" i="6"/>
  <c r="F307" i="6" s="1"/>
  <c r="D308" i="6"/>
  <c r="F308" i="6" s="1"/>
  <c r="D309" i="6"/>
  <c r="F309" i="6" s="1"/>
  <c r="D310" i="6"/>
  <c r="D311" i="6"/>
  <c r="F311" i="6" s="1"/>
  <c r="D312" i="6"/>
  <c r="F312" i="6" s="1"/>
  <c r="D313" i="6"/>
  <c r="F313" i="6" s="1"/>
  <c r="D314" i="6"/>
  <c r="D315" i="6"/>
  <c r="F315" i="6" s="1"/>
  <c r="D316" i="6"/>
  <c r="F316" i="6" s="1"/>
  <c r="D317" i="6"/>
  <c r="F317" i="6" s="1"/>
  <c r="D318" i="6"/>
  <c r="D319" i="6"/>
  <c r="F319" i="6" s="1"/>
  <c r="D320" i="6"/>
  <c r="F320" i="6" s="1"/>
  <c r="D321" i="6"/>
  <c r="F321" i="6" s="1"/>
  <c r="D322" i="6"/>
  <c r="D323" i="6"/>
  <c r="F323" i="6" s="1"/>
  <c r="D324" i="6"/>
  <c r="F324" i="6" s="1"/>
  <c r="D325" i="6"/>
  <c r="F325" i="6" s="1"/>
  <c r="D326" i="6"/>
  <c r="D327" i="6"/>
  <c r="F327" i="6" s="1"/>
  <c r="D328" i="6"/>
  <c r="F328" i="6" s="1"/>
  <c r="D329" i="6"/>
  <c r="F329" i="6" s="1"/>
  <c r="D330" i="6"/>
  <c r="D331" i="6"/>
  <c r="F331" i="6" s="1"/>
  <c r="D332" i="6"/>
  <c r="F332" i="6" s="1"/>
  <c r="D333" i="6"/>
  <c r="F333" i="6" s="1"/>
  <c r="D334" i="6"/>
  <c r="D335" i="6"/>
  <c r="F335" i="6" s="1"/>
  <c r="D336" i="6"/>
  <c r="F336" i="6" s="1"/>
  <c r="D337" i="6"/>
  <c r="F337" i="6" s="1"/>
  <c r="D338" i="6"/>
  <c r="D339" i="6"/>
  <c r="F339" i="6" s="1"/>
  <c r="D340" i="6"/>
  <c r="F340" i="6" s="1"/>
  <c r="D341" i="6"/>
  <c r="F341" i="6" s="1"/>
  <c r="D342" i="6"/>
  <c r="D343" i="6"/>
  <c r="F343" i="6" s="1"/>
  <c r="D344" i="6"/>
  <c r="F344" i="6" s="1"/>
  <c r="D345" i="6"/>
  <c r="F345" i="6" s="1"/>
  <c r="D346" i="6"/>
  <c r="D347" i="6"/>
  <c r="F347" i="6" s="1"/>
  <c r="D348" i="6"/>
  <c r="F348" i="6" s="1"/>
  <c r="D349" i="6"/>
  <c r="F349" i="6" s="1"/>
  <c r="D350" i="6"/>
  <c r="D351" i="6"/>
  <c r="F351" i="6" s="1"/>
  <c r="D352" i="6"/>
  <c r="F352" i="6" s="1"/>
  <c r="D353" i="6"/>
  <c r="F353" i="6" s="1"/>
  <c r="D354" i="6"/>
  <c r="D355" i="6"/>
  <c r="F355" i="6" s="1"/>
  <c r="D356" i="6"/>
  <c r="F356" i="6" s="1"/>
  <c r="D357" i="6"/>
  <c r="F357" i="6" s="1"/>
  <c r="D358" i="6"/>
  <c r="D359" i="6"/>
  <c r="F359" i="6" s="1"/>
  <c r="D360" i="6"/>
  <c r="F360" i="6" s="1"/>
  <c r="D361" i="6"/>
  <c r="F361" i="6" s="1"/>
  <c r="D362" i="6"/>
  <c r="D363" i="6"/>
  <c r="F363" i="6" s="1"/>
  <c r="D364" i="6"/>
  <c r="F364" i="6" s="1"/>
  <c r="D365" i="6"/>
  <c r="F365" i="6" s="1"/>
  <c r="D366" i="6"/>
  <c r="D367" i="6"/>
  <c r="F367" i="6" s="1"/>
  <c r="D368" i="6"/>
  <c r="F368" i="6" s="1"/>
  <c r="D369" i="6"/>
  <c r="F369" i="6" s="1"/>
  <c r="D370" i="6"/>
  <c r="D371" i="6"/>
  <c r="F371" i="6" s="1"/>
  <c r="D372" i="6"/>
  <c r="F372" i="6" s="1"/>
  <c r="D373" i="6"/>
  <c r="F373" i="6" s="1"/>
  <c r="D374" i="6"/>
  <c r="D375" i="6"/>
  <c r="F375" i="6" s="1"/>
  <c r="D376" i="6"/>
  <c r="F376" i="6" s="1"/>
  <c r="D377" i="6"/>
  <c r="F377" i="6" s="1"/>
  <c r="D378" i="6"/>
  <c r="F378" i="6" s="1"/>
  <c r="D379" i="6"/>
  <c r="F379" i="6" s="1"/>
  <c r="D380" i="6"/>
  <c r="F380" i="6" s="1"/>
  <c r="D381" i="6"/>
  <c r="F381" i="6" s="1"/>
  <c r="D382" i="6"/>
  <c r="D383" i="6"/>
  <c r="F383" i="6" s="1"/>
  <c r="D384" i="6"/>
  <c r="F384" i="6" s="1"/>
  <c r="D385" i="6"/>
  <c r="F385" i="6" s="1"/>
  <c r="D386" i="6"/>
  <c r="D387" i="6"/>
  <c r="F387" i="6" s="1"/>
  <c r="D388" i="6"/>
  <c r="F388" i="6" s="1"/>
  <c r="D389" i="6"/>
  <c r="F389" i="6" s="1"/>
  <c r="D390" i="6"/>
  <c r="D391" i="6"/>
  <c r="F391" i="6" s="1"/>
  <c r="D392" i="6"/>
  <c r="F392" i="6" s="1"/>
  <c r="D393" i="6"/>
  <c r="F393" i="6" s="1"/>
  <c r="D394" i="6"/>
  <c r="D395" i="6"/>
  <c r="F395" i="6" s="1"/>
  <c r="D396" i="6"/>
  <c r="F396" i="6" s="1"/>
  <c r="D397" i="6"/>
  <c r="F397" i="6" s="1"/>
  <c r="D398" i="6"/>
  <c r="D399" i="6"/>
  <c r="F399" i="6" s="1"/>
  <c r="D400" i="6"/>
  <c r="F400" i="6" s="1"/>
  <c r="D401" i="6"/>
  <c r="F401" i="6" s="1"/>
  <c r="D402" i="6"/>
  <c r="D403" i="6"/>
  <c r="F403" i="6" s="1"/>
  <c r="D404" i="6"/>
  <c r="F404" i="6" s="1"/>
  <c r="D405" i="6"/>
  <c r="F405" i="6" s="1"/>
  <c r="D406" i="6"/>
  <c r="D407" i="6"/>
  <c r="F407" i="6" s="1"/>
  <c r="D408" i="6"/>
  <c r="F408" i="6" s="1"/>
  <c r="D409" i="6"/>
  <c r="F409" i="6" s="1"/>
  <c r="D410" i="6"/>
  <c r="D411" i="6"/>
  <c r="F411" i="6" s="1"/>
  <c r="D412" i="6"/>
  <c r="F412" i="6" s="1"/>
  <c r="D413" i="6"/>
  <c r="F413" i="6" s="1"/>
  <c r="D414" i="6"/>
  <c r="D415" i="6"/>
  <c r="F415" i="6" s="1"/>
  <c r="D416" i="6"/>
  <c r="F416" i="6" s="1"/>
  <c r="D417" i="6"/>
  <c r="F417" i="6" s="1"/>
  <c r="D418" i="6"/>
  <c r="D419" i="6"/>
  <c r="F419" i="6" s="1"/>
  <c r="D420" i="6"/>
  <c r="F420" i="6" s="1"/>
  <c r="D421" i="6"/>
  <c r="F421" i="6" s="1"/>
  <c r="D422" i="6"/>
  <c r="D423" i="6"/>
  <c r="F423" i="6" s="1"/>
  <c r="D424" i="6"/>
  <c r="F424" i="6" s="1"/>
  <c r="D425" i="6"/>
  <c r="F425" i="6" s="1"/>
  <c r="D426" i="6"/>
  <c r="D427" i="6"/>
  <c r="F427" i="6" s="1"/>
  <c r="D428" i="6"/>
  <c r="F428" i="6" s="1"/>
  <c r="D429" i="6"/>
  <c r="F429" i="6" s="1"/>
  <c r="D430" i="6"/>
  <c r="D431" i="6"/>
  <c r="F431" i="6" s="1"/>
  <c r="D432" i="6"/>
  <c r="F432" i="6" s="1"/>
  <c r="D433" i="6"/>
  <c r="F433" i="6" s="1"/>
  <c r="D434" i="6"/>
  <c r="D435" i="6"/>
  <c r="F435" i="6" s="1"/>
  <c r="D436" i="6"/>
  <c r="F436" i="6" s="1"/>
  <c r="D437" i="6"/>
  <c r="F437" i="6" s="1"/>
  <c r="D438" i="6"/>
  <c r="D439" i="6"/>
  <c r="F439" i="6" s="1"/>
  <c r="D440" i="6"/>
  <c r="F440" i="6" s="1"/>
  <c r="D441" i="6"/>
  <c r="F441" i="6" s="1"/>
  <c r="D442" i="6"/>
  <c r="D443" i="6"/>
  <c r="F443" i="6" s="1"/>
  <c r="D444" i="6"/>
  <c r="F444" i="6" s="1"/>
  <c r="D445" i="6"/>
  <c r="F445" i="6" s="1"/>
  <c r="D446" i="6"/>
  <c r="D447" i="6"/>
  <c r="F447" i="6" s="1"/>
  <c r="D448" i="6"/>
  <c r="F448" i="6" s="1"/>
  <c r="D449" i="6"/>
  <c r="F449" i="6" s="1"/>
  <c r="D450" i="6"/>
  <c r="D451" i="6"/>
  <c r="F451" i="6" s="1"/>
  <c r="D452" i="6"/>
  <c r="F452" i="6" s="1"/>
  <c r="D453" i="6"/>
  <c r="F453" i="6" s="1"/>
  <c r="D454" i="6"/>
  <c r="D455" i="6"/>
  <c r="F455" i="6" s="1"/>
  <c r="D456" i="6"/>
  <c r="F456" i="6" s="1"/>
  <c r="D457" i="6"/>
  <c r="F457" i="6" s="1"/>
  <c r="D458" i="6"/>
  <c r="F458" i="6" s="1"/>
  <c r="D459" i="6"/>
  <c r="F459" i="6" s="1"/>
  <c r="D460" i="6"/>
  <c r="F460" i="6" s="1"/>
  <c r="D461" i="6"/>
  <c r="F461" i="6" s="1"/>
  <c r="D462" i="6"/>
  <c r="D463" i="6"/>
  <c r="F463" i="6" s="1"/>
  <c r="D464" i="6"/>
  <c r="F464" i="6" s="1"/>
  <c r="D465" i="6"/>
  <c r="F465" i="6" s="1"/>
  <c r="D466" i="6"/>
  <c r="D467" i="6"/>
  <c r="F467" i="6" s="1"/>
  <c r="D468" i="6"/>
  <c r="F468" i="6" s="1"/>
  <c r="D469" i="6"/>
  <c r="F469" i="6" s="1"/>
  <c r="D470" i="6"/>
  <c r="D471" i="6"/>
  <c r="F471" i="6" s="1"/>
  <c r="D472" i="6"/>
  <c r="F472" i="6" s="1"/>
  <c r="D473" i="6"/>
  <c r="F473" i="6" s="1"/>
  <c r="D474" i="6"/>
  <c r="D475" i="6"/>
  <c r="F475" i="6" s="1"/>
  <c r="D476" i="6"/>
  <c r="F476" i="6" s="1"/>
  <c r="D477" i="6"/>
  <c r="F477" i="6" s="1"/>
  <c r="D478" i="6"/>
  <c r="D479" i="6"/>
  <c r="F479" i="6" s="1"/>
  <c r="D480" i="6"/>
  <c r="F480" i="6" s="1"/>
  <c r="D481" i="6"/>
  <c r="F481" i="6" s="1"/>
  <c r="D482" i="6"/>
  <c r="F482" i="6" s="1"/>
  <c r="D483" i="6"/>
  <c r="F483" i="6" s="1"/>
  <c r="D484" i="6"/>
  <c r="F484" i="6" s="1"/>
  <c r="D485" i="6"/>
  <c r="F485" i="6" s="1"/>
  <c r="D486" i="6"/>
  <c r="D487" i="6"/>
  <c r="F487" i="6" s="1"/>
  <c r="D488" i="6"/>
  <c r="F488" i="6" s="1"/>
  <c r="D489" i="6"/>
  <c r="F489" i="6" s="1"/>
  <c r="D490" i="6"/>
  <c r="F490" i="6" s="1"/>
  <c r="D491" i="6"/>
  <c r="F491" i="6" s="1"/>
  <c r="D492" i="6"/>
  <c r="F492" i="6" s="1"/>
  <c r="D493" i="6"/>
  <c r="F493" i="6" s="1"/>
  <c r="D494" i="6"/>
  <c r="D495" i="6"/>
  <c r="F495" i="6" s="1"/>
  <c r="D496" i="6"/>
  <c r="F496" i="6" s="1"/>
  <c r="D497" i="6"/>
  <c r="F497" i="6" s="1"/>
  <c r="D498" i="6"/>
  <c r="D499" i="6"/>
  <c r="F499" i="6" s="1"/>
  <c r="D500" i="6"/>
  <c r="F500" i="6" s="1"/>
  <c r="D501" i="6"/>
  <c r="F501" i="6" s="1"/>
  <c r="D502" i="6"/>
  <c r="D503" i="6"/>
  <c r="F503" i="6" s="1"/>
  <c r="D504" i="6"/>
  <c r="F504" i="6" s="1"/>
  <c r="D505" i="6"/>
  <c r="F505" i="6" s="1"/>
  <c r="D506" i="6"/>
  <c r="D507" i="6"/>
  <c r="F507" i="6" s="1"/>
  <c r="D508" i="6"/>
  <c r="F508" i="6" s="1"/>
  <c r="D509" i="6"/>
  <c r="F509" i="6" s="1"/>
  <c r="D510" i="6"/>
  <c r="D511" i="6"/>
  <c r="F511" i="6" s="1"/>
  <c r="D512" i="6"/>
  <c r="F512" i="6" s="1"/>
  <c r="D513" i="6"/>
  <c r="F513" i="6" s="1"/>
  <c r="D514" i="6"/>
  <c r="D515" i="6"/>
  <c r="F515" i="6" s="1"/>
  <c r="D516" i="6"/>
  <c r="F516" i="6" s="1"/>
  <c r="D517" i="6"/>
  <c r="F517" i="6" s="1"/>
  <c r="D518" i="6"/>
  <c r="D519" i="6"/>
  <c r="F519" i="6" s="1"/>
  <c r="D520" i="6"/>
  <c r="F520" i="6" s="1"/>
  <c r="D521" i="6"/>
  <c r="F521" i="6" s="1"/>
  <c r="D522" i="6"/>
  <c r="D523" i="6"/>
  <c r="F523" i="6" s="1"/>
  <c r="D524" i="6"/>
  <c r="F524" i="6" s="1"/>
  <c r="D525" i="6"/>
  <c r="F525" i="6" s="1"/>
  <c r="D526" i="6"/>
  <c r="D527" i="6"/>
  <c r="F527" i="6" s="1"/>
  <c r="D528" i="6"/>
  <c r="F528" i="6" s="1"/>
  <c r="D529" i="6"/>
  <c r="F529" i="6" s="1"/>
  <c r="D530" i="6"/>
  <c r="D531" i="6"/>
  <c r="F531" i="6" s="1"/>
  <c r="D532" i="6"/>
  <c r="F532" i="6" s="1"/>
  <c r="D533" i="6"/>
  <c r="F533" i="6" s="1"/>
  <c r="D534" i="6"/>
  <c r="D535" i="6"/>
  <c r="F535" i="6" s="1"/>
  <c r="D536" i="6"/>
  <c r="F536" i="6" s="1"/>
  <c r="D537" i="6"/>
  <c r="F537" i="6" s="1"/>
  <c r="D538" i="6"/>
  <c r="F538" i="6" s="1"/>
  <c r="D539" i="6"/>
  <c r="F539" i="6" s="1"/>
  <c r="D540" i="6"/>
  <c r="F540" i="6" s="1"/>
  <c r="D541" i="6"/>
  <c r="F541" i="6" s="1"/>
  <c r="D542" i="6"/>
  <c r="D543" i="6"/>
  <c r="F543" i="6" s="1"/>
  <c r="D544" i="6"/>
  <c r="F544" i="6" s="1"/>
  <c r="D545" i="6"/>
  <c r="F545" i="6" s="1"/>
  <c r="D546" i="6"/>
  <c r="D547" i="6"/>
  <c r="F547" i="6" s="1"/>
  <c r="D548" i="6"/>
  <c r="F548" i="6" s="1"/>
  <c r="D549" i="6"/>
  <c r="F549" i="6" s="1"/>
  <c r="D550" i="6"/>
  <c r="D551" i="6"/>
  <c r="F551" i="6" s="1"/>
  <c r="D552" i="6"/>
  <c r="F552" i="6" s="1"/>
  <c r="D553" i="6"/>
  <c r="F553" i="6" s="1"/>
  <c r="D554" i="6"/>
  <c r="D555" i="6"/>
  <c r="F555" i="6" s="1"/>
  <c r="D556" i="6"/>
  <c r="F556" i="6" s="1"/>
  <c r="D557" i="6"/>
  <c r="F557" i="6" s="1"/>
  <c r="D558" i="6"/>
  <c r="F558" i="6" s="1"/>
  <c r="D559" i="6"/>
  <c r="F559" i="6" s="1"/>
  <c r="C15" i="6"/>
  <c r="C16" i="6"/>
  <c r="C17" i="6"/>
  <c r="C18" i="6"/>
  <c r="C19" i="6"/>
  <c r="C20" i="6"/>
  <c r="C21" i="6"/>
  <c r="C22" i="6"/>
  <c r="C23" i="6"/>
  <c r="C24" i="6"/>
  <c r="C25" i="6"/>
  <c r="C26" i="6"/>
  <c r="C27" i="6"/>
  <c r="C28" i="6"/>
  <c r="C29" i="6"/>
  <c r="C30" i="6"/>
  <c r="C31" i="6"/>
  <c r="C32" i="6"/>
  <c r="C33" i="6"/>
  <c r="C34" i="6"/>
  <c r="C35" i="6"/>
  <c r="C36" i="6"/>
  <c r="C37" i="6"/>
  <c r="C38" i="6"/>
  <c r="C39" i="6"/>
  <c r="C40" i="6"/>
  <c r="C41" i="6"/>
  <c r="C42" i="6"/>
  <c r="C43" i="6"/>
  <c r="C44" i="6"/>
  <c r="C45" i="6"/>
  <c r="C46" i="6"/>
  <c r="C47" i="6"/>
  <c r="C48" i="6"/>
  <c r="C49" i="6"/>
  <c r="C50" i="6"/>
  <c r="C51" i="6"/>
  <c r="C52" i="6"/>
  <c r="C53" i="6"/>
  <c r="C54" i="6"/>
  <c r="C55" i="6"/>
  <c r="C56" i="6"/>
  <c r="C57" i="6"/>
  <c r="C58" i="6"/>
  <c r="C59" i="6"/>
  <c r="C60" i="6"/>
  <c r="C61" i="6"/>
  <c r="C62" i="6"/>
  <c r="C63" i="6"/>
  <c r="C64" i="6"/>
  <c r="C65" i="6"/>
  <c r="C66" i="6"/>
  <c r="C67" i="6"/>
  <c r="C68" i="6"/>
  <c r="C69" i="6"/>
  <c r="C70" i="6"/>
  <c r="C71" i="6"/>
  <c r="C72" i="6"/>
  <c r="C73" i="6"/>
  <c r="C74" i="6"/>
  <c r="C75" i="6"/>
  <c r="C76" i="6"/>
  <c r="C77" i="6"/>
  <c r="C78" i="6"/>
  <c r="C79" i="6"/>
  <c r="C80" i="6"/>
  <c r="C81" i="6"/>
  <c r="C82" i="6"/>
  <c r="C83" i="6"/>
  <c r="C84" i="6"/>
  <c r="C85" i="6"/>
  <c r="C86" i="6"/>
  <c r="C87" i="6"/>
  <c r="C88" i="6"/>
  <c r="C89" i="6"/>
  <c r="C90" i="6"/>
  <c r="C91" i="6"/>
  <c r="C92" i="6"/>
  <c r="C93" i="6"/>
  <c r="C94" i="6"/>
  <c r="C95" i="6"/>
  <c r="C96" i="6"/>
  <c r="C97" i="6"/>
  <c r="C98" i="6"/>
  <c r="C99" i="6"/>
  <c r="C100" i="6"/>
  <c r="C101" i="6"/>
  <c r="C102" i="6"/>
  <c r="C103" i="6"/>
  <c r="C104" i="6"/>
  <c r="C105" i="6"/>
  <c r="C106" i="6"/>
  <c r="C107" i="6"/>
  <c r="C108" i="6"/>
  <c r="C109" i="6"/>
  <c r="C110" i="6"/>
  <c r="C111" i="6"/>
  <c r="C112" i="6"/>
  <c r="C113" i="6"/>
  <c r="C114" i="6"/>
  <c r="C115" i="6"/>
  <c r="C116" i="6"/>
  <c r="C117" i="6"/>
  <c r="C118" i="6"/>
  <c r="C119" i="6"/>
  <c r="C120" i="6"/>
  <c r="C121" i="6"/>
  <c r="C122" i="6"/>
  <c r="C123" i="6"/>
  <c r="C124" i="6"/>
  <c r="C125" i="6"/>
  <c r="C126" i="6"/>
  <c r="C127" i="6"/>
  <c r="C128" i="6"/>
  <c r="C129" i="6"/>
  <c r="C130" i="6"/>
  <c r="C131" i="6"/>
  <c r="C132" i="6"/>
  <c r="C133" i="6"/>
  <c r="C134" i="6"/>
  <c r="C135" i="6"/>
  <c r="C136" i="6"/>
  <c r="C137" i="6"/>
  <c r="C138" i="6"/>
  <c r="C139" i="6"/>
  <c r="C140" i="6"/>
  <c r="C141" i="6"/>
  <c r="C142" i="6"/>
  <c r="C143" i="6"/>
  <c r="C144" i="6"/>
  <c r="C145" i="6"/>
  <c r="C146" i="6"/>
  <c r="C147" i="6"/>
  <c r="C148" i="6"/>
  <c r="C149" i="6"/>
  <c r="C150" i="6"/>
  <c r="C151" i="6"/>
  <c r="C152" i="6"/>
  <c r="C153" i="6"/>
  <c r="C154" i="6"/>
  <c r="C155" i="6"/>
  <c r="C156" i="6"/>
  <c r="C157" i="6"/>
  <c r="C158" i="6"/>
  <c r="C159" i="6"/>
  <c r="C160" i="6"/>
  <c r="C161" i="6"/>
  <c r="C162" i="6"/>
  <c r="C163" i="6"/>
  <c r="C164" i="6"/>
  <c r="C165" i="6"/>
  <c r="C166" i="6"/>
  <c r="C167" i="6"/>
  <c r="C168" i="6"/>
  <c r="C169" i="6"/>
  <c r="C170" i="6"/>
  <c r="C171" i="6"/>
  <c r="C172" i="6"/>
  <c r="C173" i="6"/>
  <c r="C174" i="6"/>
  <c r="C175" i="6"/>
  <c r="C176" i="6"/>
  <c r="C177" i="6"/>
  <c r="C178" i="6"/>
  <c r="C179" i="6"/>
  <c r="C180" i="6"/>
  <c r="C181" i="6"/>
  <c r="C182" i="6"/>
  <c r="C183" i="6"/>
  <c r="C184" i="6"/>
  <c r="C185" i="6"/>
  <c r="C186" i="6"/>
  <c r="C187" i="6"/>
  <c r="C188" i="6"/>
  <c r="C189" i="6"/>
  <c r="C190" i="6"/>
  <c r="C191" i="6"/>
  <c r="C192" i="6"/>
  <c r="C193" i="6"/>
  <c r="C194" i="6"/>
  <c r="C195" i="6"/>
  <c r="C196" i="6"/>
  <c r="C197" i="6"/>
  <c r="C198" i="6"/>
  <c r="C199" i="6"/>
  <c r="C200" i="6"/>
  <c r="C201" i="6"/>
  <c r="C202" i="6"/>
  <c r="C203" i="6"/>
  <c r="C204" i="6"/>
  <c r="C205" i="6"/>
  <c r="C206" i="6"/>
  <c r="C207" i="6"/>
  <c r="C208" i="6"/>
  <c r="C209" i="6"/>
  <c r="C210" i="6"/>
  <c r="C211" i="6"/>
  <c r="C212" i="6"/>
  <c r="C213" i="6"/>
  <c r="C214" i="6"/>
  <c r="C215" i="6"/>
  <c r="C216" i="6"/>
  <c r="C217" i="6"/>
  <c r="C218" i="6"/>
  <c r="C219" i="6"/>
  <c r="C220" i="6"/>
  <c r="C221" i="6"/>
  <c r="C222" i="6"/>
  <c r="C223" i="6"/>
  <c r="C224" i="6"/>
  <c r="C225" i="6"/>
  <c r="C226" i="6"/>
  <c r="C227" i="6"/>
  <c r="C228" i="6"/>
  <c r="C229" i="6"/>
  <c r="C230" i="6"/>
  <c r="C231" i="6"/>
  <c r="C232" i="6"/>
  <c r="C233" i="6"/>
  <c r="C234" i="6"/>
  <c r="C235" i="6"/>
  <c r="C236" i="6"/>
  <c r="C237" i="6"/>
  <c r="C238" i="6"/>
  <c r="C239" i="6"/>
  <c r="C240" i="6"/>
  <c r="C241" i="6"/>
  <c r="C242" i="6"/>
  <c r="C243" i="6"/>
  <c r="C244" i="6"/>
  <c r="C245" i="6"/>
  <c r="C246" i="6"/>
  <c r="C247" i="6"/>
  <c r="C248" i="6"/>
  <c r="C249" i="6"/>
  <c r="C250" i="6"/>
  <c r="C251" i="6"/>
  <c r="C252" i="6"/>
  <c r="C253" i="6"/>
  <c r="C254" i="6"/>
  <c r="C255" i="6"/>
  <c r="C256" i="6"/>
  <c r="C257" i="6"/>
  <c r="C258" i="6"/>
  <c r="C259" i="6"/>
  <c r="C260" i="6"/>
  <c r="C261" i="6"/>
  <c r="C262" i="6"/>
  <c r="C263" i="6"/>
  <c r="C264" i="6"/>
  <c r="C265" i="6"/>
  <c r="C266" i="6"/>
  <c r="C267" i="6"/>
  <c r="C268" i="6"/>
  <c r="C269" i="6"/>
  <c r="C270" i="6"/>
  <c r="C271" i="6"/>
  <c r="C272" i="6"/>
  <c r="C273" i="6"/>
  <c r="C274" i="6"/>
  <c r="C275" i="6"/>
  <c r="C276" i="6"/>
  <c r="C277" i="6"/>
  <c r="C278" i="6"/>
  <c r="C279" i="6"/>
  <c r="C280" i="6"/>
  <c r="C281" i="6"/>
  <c r="C282" i="6"/>
  <c r="C283" i="6"/>
  <c r="C284" i="6"/>
  <c r="C285" i="6"/>
  <c r="C286" i="6"/>
  <c r="C287" i="6"/>
  <c r="C288" i="6"/>
  <c r="C289" i="6"/>
  <c r="C290" i="6"/>
  <c r="C291" i="6"/>
  <c r="C292" i="6"/>
  <c r="C293" i="6"/>
  <c r="C294" i="6"/>
  <c r="C295" i="6"/>
  <c r="C296" i="6"/>
  <c r="C297" i="6"/>
  <c r="C298" i="6"/>
  <c r="C299" i="6"/>
  <c r="C300" i="6"/>
  <c r="C301" i="6"/>
  <c r="C302" i="6"/>
  <c r="C303" i="6"/>
  <c r="C304" i="6"/>
  <c r="C305" i="6"/>
  <c r="C306" i="6"/>
  <c r="C307" i="6"/>
  <c r="C308" i="6"/>
  <c r="C309" i="6"/>
  <c r="C310" i="6"/>
  <c r="C311" i="6"/>
  <c r="C312" i="6"/>
  <c r="C313" i="6"/>
  <c r="C314" i="6"/>
  <c r="C315" i="6"/>
  <c r="C316" i="6"/>
  <c r="C317" i="6"/>
  <c r="C318" i="6"/>
  <c r="C319" i="6"/>
  <c r="C320" i="6"/>
  <c r="C321" i="6"/>
  <c r="C322" i="6"/>
  <c r="C323" i="6"/>
  <c r="C324" i="6"/>
  <c r="C325" i="6"/>
  <c r="C326" i="6"/>
  <c r="C327" i="6"/>
  <c r="C328" i="6"/>
  <c r="C329" i="6"/>
  <c r="C330" i="6"/>
  <c r="C331" i="6"/>
  <c r="C332" i="6"/>
  <c r="C333" i="6"/>
  <c r="C334" i="6"/>
  <c r="C335" i="6"/>
  <c r="C336" i="6"/>
  <c r="C337" i="6"/>
  <c r="C338" i="6"/>
  <c r="C339" i="6"/>
  <c r="C340" i="6"/>
  <c r="C341" i="6"/>
  <c r="C342" i="6"/>
  <c r="C343" i="6"/>
  <c r="C344" i="6"/>
  <c r="C345" i="6"/>
  <c r="C346" i="6"/>
  <c r="C347" i="6"/>
  <c r="C348" i="6"/>
  <c r="C349" i="6"/>
  <c r="C350" i="6"/>
  <c r="C351" i="6"/>
  <c r="C352" i="6"/>
  <c r="C353" i="6"/>
  <c r="C354" i="6"/>
  <c r="C355" i="6"/>
  <c r="C356" i="6"/>
  <c r="C357" i="6"/>
  <c r="C358" i="6"/>
  <c r="C359" i="6"/>
  <c r="C360" i="6"/>
  <c r="C361" i="6"/>
  <c r="C362" i="6"/>
  <c r="C363" i="6"/>
  <c r="C364" i="6"/>
  <c r="C365" i="6"/>
  <c r="C366" i="6"/>
  <c r="C367" i="6"/>
  <c r="C368" i="6"/>
  <c r="C369" i="6"/>
  <c r="C370" i="6"/>
  <c r="C371" i="6"/>
  <c r="C372" i="6"/>
  <c r="C373" i="6"/>
  <c r="C374" i="6"/>
  <c r="C375" i="6"/>
  <c r="C376" i="6"/>
  <c r="C377" i="6"/>
  <c r="C378" i="6"/>
  <c r="C379" i="6"/>
  <c r="C380" i="6"/>
  <c r="C381" i="6"/>
  <c r="C382" i="6"/>
  <c r="C383" i="6"/>
  <c r="C384" i="6"/>
  <c r="C385" i="6"/>
  <c r="C386" i="6"/>
  <c r="C387" i="6"/>
  <c r="C388" i="6"/>
  <c r="C389" i="6"/>
  <c r="C390" i="6"/>
  <c r="C391" i="6"/>
  <c r="C392" i="6"/>
  <c r="C393" i="6"/>
  <c r="C394" i="6"/>
  <c r="C395" i="6"/>
  <c r="C396" i="6"/>
  <c r="C397" i="6"/>
  <c r="C398" i="6"/>
  <c r="C399" i="6"/>
  <c r="C400" i="6"/>
  <c r="C401" i="6"/>
  <c r="C402" i="6"/>
  <c r="C403" i="6"/>
  <c r="C404" i="6"/>
  <c r="C405" i="6"/>
  <c r="C406" i="6"/>
  <c r="C407" i="6"/>
  <c r="C408" i="6"/>
  <c r="C409" i="6"/>
  <c r="C410" i="6"/>
  <c r="C411" i="6"/>
  <c r="C412" i="6"/>
  <c r="C413" i="6"/>
  <c r="C414" i="6"/>
  <c r="C415" i="6"/>
  <c r="C416" i="6"/>
  <c r="C417" i="6"/>
  <c r="C418" i="6"/>
  <c r="C419" i="6"/>
  <c r="C420" i="6"/>
  <c r="C421" i="6"/>
  <c r="C422" i="6"/>
  <c r="C423" i="6"/>
  <c r="C424" i="6"/>
  <c r="C425" i="6"/>
  <c r="C426" i="6"/>
  <c r="C427" i="6"/>
  <c r="C428" i="6"/>
  <c r="C429" i="6"/>
  <c r="C430" i="6"/>
  <c r="C431" i="6"/>
  <c r="C432" i="6"/>
  <c r="C433" i="6"/>
  <c r="C434" i="6"/>
  <c r="C435" i="6"/>
  <c r="C436" i="6"/>
  <c r="C437" i="6"/>
  <c r="C438" i="6"/>
  <c r="C439" i="6"/>
  <c r="C440" i="6"/>
  <c r="C441" i="6"/>
  <c r="C442" i="6"/>
  <c r="C443" i="6"/>
  <c r="C444" i="6"/>
  <c r="C445" i="6"/>
  <c r="C446" i="6"/>
  <c r="C447" i="6"/>
  <c r="C448" i="6"/>
  <c r="C449" i="6"/>
  <c r="C450" i="6"/>
  <c r="C451" i="6"/>
  <c r="C452" i="6"/>
  <c r="C453" i="6"/>
  <c r="C454" i="6"/>
  <c r="C455" i="6"/>
  <c r="C456" i="6"/>
  <c r="C457" i="6"/>
  <c r="C458" i="6"/>
  <c r="C459" i="6"/>
  <c r="C460" i="6"/>
  <c r="C461" i="6"/>
  <c r="C462" i="6"/>
  <c r="C463" i="6"/>
  <c r="C464" i="6"/>
  <c r="C465" i="6"/>
  <c r="C466" i="6"/>
  <c r="C467" i="6"/>
  <c r="C468" i="6"/>
  <c r="C469" i="6"/>
  <c r="C470" i="6"/>
  <c r="C471" i="6"/>
  <c r="C472" i="6"/>
  <c r="C473" i="6"/>
  <c r="C474" i="6"/>
  <c r="C475" i="6"/>
  <c r="C476" i="6"/>
  <c r="C477" i="6"/>
  <c r="C478" i="6"/>
  <c r="C479" i="6"/>
  <c r="C480" i="6"/>
  <c r="C481" i="6"/>
  <c r="C482" i="6"/>
  <c r="C483" i="6"/>
  <c r="C484" i="6"/>
  <c r="C485" i="6"/>
  <c r="C486" i="6"/>
  <c r="C487" i="6"/>
  <c r="C488" i="6"/>
  <c r="C489" i="6"/>
  <c r="C490" i="6"/>
  <c r="C491" i="6"/>
  <c r="C492" i="6"/>
  <c r="C493" i="6"/>
  <c r="C494" i="6"/>
  <c r="C495" i="6"/>
  <c r="C496" i="6"/>
  <c r="C497" i="6"/>
  <c r="C498" i="6"/>
  <c r="C499" i="6"/>
  <c r="C500" i="6"/>
  <c r="C501" i="6"/>
  <c r="C502" i="6"/>
  <c r="C503" i="6"/>
  <c r="C504" i="6"/>
  <c r="C505" i="6"/>
  <c r="C506" i="6"/>
  <c r="C507" i="6"/>
  <c r="C508" i="6"/>
  <c r="C509" i="6"/>
  <c r="C510" i="6"/>
  <c r="C511" i="6"/>
  <c r="C512" i="6"/>
  <c r="C513" i="6"/>
  <c r="C514" i="6"/>
  <c r="C515" i="6"/>
  <c r="C516" i="6"/>
  <c r="C517" i="6"/>
  <c r="C518" i="6"/>
  <c r="C519" i="6"/>
  <c r="C520" i="6"/>
  <c r="C521" i="6"/>
  <c r="C522" i="6"/>
  <c r="C523" i="6"/>
  <c r="C524" i="6"/>
  <c r="C525" i="6"/>
  <c r="C526" i="6"/>
  <c r="C527" i="6"/>
  <c r="C528" i="6"/>
  <c r="C529" i="6"/>
  <c r="C530" i="6"/>
  <c r="C531" i="6"/>
  <c r="C532" i="6"/>
  <c r="C533" i="6"/>
  <c r="C534" i="6"/>
  <c r="C535" i="6"/>
  <c r="C536" i="6"/>
  <c r="C537" i="6"/>
  <c r="C538" i="6"/>
  <c r="C539" i="6"/>
  <c r="C540" i="6"/>
  <c r="C541" i="6"/>
  <c r="C542" i="6"/>
  <c r="C543" i="6"/>
  <c r="C544" i="6"/>
  <c r="C545" i="6"/>
  <c r="C546" i="6"/>
  <c r="C547" i="6"/>
  <c r="C548" i="6"/>
  <c r="C549" i="6"/>
  <c r="C550" i="6"/>
  <c r="C551" i="6"/>
  <c r="C552" i="6"/>
  <c r="C553" i="6"/>
  <c r="C554" i="6"/>
  <c r="C555" i="6"/>
  <c r="C556" i="6"/>
  <c r="C557" i="6"/>
  <c r="C558" i="6"/>
  <c r="C559" i="6"/>
  <c r="N17" i="6"/>
  <c r="N21" i="6"/>
  <c r="N29" i="6"/>
  <c r="N30" i="6"/>
  <c r="N104" i="6"/>
  <c r="N116" i="6"/>
  <c r="N125" i="6"/>
  <c r="N128" i="6"/>
  <c r="N148" i="6"/>
  <c r="N149" i="6"/>
  <c r="N173" i="6"/>
  <c r="N199" i="6"/>
  <c r="N245" i="6"/>
  <c r="N257" i="6"/>
  <c r="N261" i="6"/>
  <c r="N269" i="6"/>
  <c r="N293" i="6"/>
  <c r="N329" i="6"/>
  <c r="N352" i="6"/>
  <c r="N389" i="6"/>
  <c r="N435" i="6"/>
  <c r="N439" i="6"/>
  <c r="N449" i="6"/>
  <c r="N461" i="6"/>
  <c r="N477" i="6"/>
  <c r="N485" i="6"/>
  <c r="N509" i="6"/>
  <c r="N527" i="6"/>
  <c r="N533" i="6"/>
  <c r="N549" i="6"/>
  <c r="N559" i="6"/>
  <c r="I508" i="3"/>
  <c r="I509" i="3"/>
  <c r="I510" i="3"/>
  <c r="I511" i="3"/>
  <c r="I512" i="3"/>
  <c r="I513" i="3"/>
  <c r="I515" i="3"/>
  <c r="I516" i="3"/>
  <c r="I517" i="3"/>
  <c r="I518" i="3"/>
  <c r="I519" i="3"/>
  <c r="I520" i="3"/>
  <c r="I521" i="3"/>
  <c r="I523" i="3"/>
  <c r="I524" i="3"/>
  <c r="I525" i="3"/>
  <c r="I526" i="3"/>
  <c r="I527" i="3"/>
  <c r="I528" i="3"/>
  <c r="I529" i="3"/>
  <c r="I531" i="3"/>
  <c r="I532" i="3"/>
  <c r="I533" i="3"/>
  <c r="I534" i="3"/>
  <c r="I535" i="3"/>
  <c r="I536" i="3"/>
  <c r="I537" i="3"/>
  <c r="I539" i="3"/>
  <c r="I540" i="3"/>
  <c r="I541" i="3"/>
  <c r="I542" i="3"/>
  <c r="I543" i="3"/>
  <c r="I544" i="3"/>
  <c r="I545" i="3"/>
  <c r="I547" i="3"/>
  <c r="I548" i="3"/>
  <c r="I549" i="3"/>
  <c r="I550" i="3"/>
  <c r="I551" i="3"/>
  <c r="I552" i="3"/>
  <c r="I553" i="3"/>
  <c r="I555" i="3"/>
  <c r="I556" i="3"/>
  <c r="I557" i="3"/>
  <c r="I558" i="3"/>
  <c r="I559" i="3"/>
  <c r="I560" i="3"/>
  <c r="I561" i="3"/>
  <c r="I563" i="3"/>
  <c r="I564" i="3"/>
  <c r="I565" i="3"/>
  <c r="I566" i="3"/>
  <c r="I567" i="3"/>
  <c r="I568" i="3"/>
  <c r="I569" i="3"/>
  <c r="I570" i="3"/>
  <c r="I571" i="3"/>
  <c r="N421" i="9" l="1"/>
  <c r="N357" i="9"/>
  <c r="N293" i="9"/>
  <c r="N229" i="9"/>
  <c r="N485" i="9"/>
  <c r="N477" i="9"/>
  <c r="N429" i="9"/>
  <c r="N365" i="9"/>
  <c r="N301" i="9"/>
  <c r="N237" i="9"/>
  <c r="F558" i="9"/>
  <c r="F550" i="9"/>
  <c r="F534" i="9"/>
  <c r="F526" i="9"/>
  <c r="F518" i="9"/>
  <c r="F510" i="9"/>
  <c r="F502" i="9"/>
  <c r="F478" i="9"/>
  <c r="F470" i="9"/>
  <c r="F454" i="9"/>
  <c r="F446" i="9"/>
  <c r="F438" i="9"/>
  <c r="F430" i="9"/>
  <c r="F422" i="9"/>
  <c r="F414" i="9"/>
  <c r="F406" i="9"/>
  <c r="F398" i="9"/>
  <c r="F390" i="9"/>
  <c r="F374" i="9"/>
  <c r="F366" i="9"/>
  <c r="F358" i="9"/>
  <c r="F350" i="9"/>
  <c r="F342" i="9"/>
  <c r="F334" i="9"/>
  <c r="F326" i="9"/>
  <c r="N493" i="9"/>
  <c r="N437" i="9"/>
  <c r="N373" i="9"/>
  <c r="N309" i="9"/>
  <c r="N245" i="9"/>
  <c r="F557" i="9"/>
  <c r="F549" i="9"/>
  <c r="F541" i="9"/>
  <c r="F533" i="9"/>
  <c r="F517" i="9"/>
  <c r="F509" i="9"/>
  <c r="F501" i="9"/>
  <c r="F493" i="9"/>
  <c r="F485" i="9"/>
  <c r="F477" i="9"/>
  <c r="F469" i="9"/>
  <c r="F461" i="9"/>
  <c r="F453" i="9"/>
  <c r="F445" i="9"/>
  <c r="F437" i="9"/>
  <c r="F429" i="9"/>
  <c r="F421" i="9"/>
  <c r="F397" i="9"/>
  <c r="F389" i="9"/>
  <c r="F381" i="9"/>
  <c r="F373" i="9"/>
  <c r="F365" i="9"/>
  <c r="F357" i="9"/>
  <c r="F349" i="9"/>
  <c r="F341" i="9"/>
  <c r="F333" i="9"/>
  <c r="F325" i="9"/>
  <c r="N549" i="9"/>
  <c r="N541" i="9"/>
  <c r="N445" i="9"/>
  <c r="N381" i="9"/>
  <c r="N317" i="9"/>
  <c r="N253" i="9"/>
  <c r="N557" i="9"/>
  <c r="N453" i="9"/>
  <c r="N389" i="9"/>
  <c r="N325" i="9"/>
  <c r="N261" i="9"/>
  <c r="N461" i="9"/>
  <c r="N397" i="9"/>
  <c r="N333" i="9"/>
  <c r="N269" i="9"/>
  <c r="N517" i="9"/>
  <c r="N509" i="9"/>
  <c r="N405" i="9"/>
  <c r="N341" i="9"/>
  <c r="N277" i="9"/>
  <c r="N20" i="9"/>
  <c r="N41" i="9"/>
  <c r="N52" i="9"/>
  <c r="N63" i="9"/>
  <c r="N73" i="9"/>
  <c r="N84" i="9"/>
  <c r="N95" i="9"/>
  <c r="N127" i="9"/>
  <c r="N137" i="9"/>
  <c r="N148" i="9"/>
  <c r="N159" i="9"/>
  <c r="N169" i="9"/>
  <c r="N180" i="9"/>
  <c r="N212" i="9"/>
  <c r="N223" i="9"/>
  <c r="N280" i="9"/>
  <c r="N344" i="9"/>
  <c r="N408" i="9"/>
  <c r="N469" i="9"/>
  <c r="N520" i="9"/>
  <c r="F11" i="9"/>
  <c r="F550" i="6"/>
  <c r="F542" i="6"/>
  <c r="F534" i="6"/>
  <c r="F526" i="6"/>
  <c r="F518" i="6"/>
  <c r="F510" i="6"/>
  <c r="F502" i="6"/>
  <c r="F494" i="6"/>
  <c r="F486" i="6"/>
  <c r="F478" i="6"/>
  <c r="F470" i="6"/>
  <c r="F462" i="6"/>
  <c r="F454" i="6"/>
  <c r="F446" i="6"/>
  <c r="F438" i="6"/>
  <c r="F430" i="6"/>
  <c r="F422" i="6"/>
  <c r="F414" i="6"/>
  <c r="F406" i="6"/>
  <c r="F398" i="6"/>
  <c r="F390" i="6"/>
  <c r="F382" i="6"/>
  <c r="F374" i="6"/>
  <c r="F366" i="6"/>
  <c r="F358" i="6"/>
  <c r="F350" i="6"/>
  <c r="F342" i="6"/>
  <c r="F334" i="6"/>
  <c r="F326" i="6"/>
  <c r="F318" i="6"/>
  <c r="F310" i="6"/>
  <c r="F302" i="6"/>
  <c r="F294" i="6"/>
  <c r="F286" i="6"/>
  <c r="F278" i="6"/>
  <c r="F270" i="6"/>
  <c r="F262" i="6"/>
  <c r="F254" i="6"/>
  <c r="F246" i="6"/>
  <c r="F238" i="6"/>
  <c r="F222" i="6"/>
  <c r="F214" i="6"/>
  <c r="F206" i="6"/>
  <c r="F198" i="6"/>
  <c r="F182" i="6"/>
  <c r="F174" i="6"/>
  <c r="F166" i="6"/>
  <c r="F158" i="6"/>
  <c r="F150" i="6"/>
  <c r="F142" i="6"/>
  <c r="F134" i="6"/>
  <c r="F126" i="6"/>
  <c r="F118" i="6"/>
  <c r="F110" i="6"/>
  <c r="F102" i="6"/>
  <c r="F94" i="6"/>
  <c r="F86" i="6"/>
  <c r="F78" i="6"/>
  <c r="F70" i="6"/>
  <c r="F62" i="6"/>
  <c r="F54" i="6"/>
  <c r="F46" i="6"/>
  <c r="F38" i="6"/>
  <c r="F30" i="6"/>
  <c r="N417" i="6"/>
  <c r="N353" i="6"/>
  <c r="N511" i="6"/>
  <c r="N503" i="6"/>
  <c r="N495" i="6"/>
  <c r="N271" i="6"/>
  <c r="N167" i="6"/>
  <c r="N76" i="6"/>
  <c r="N68" i="6"/>
  <c r="N411" i="6"/>
  <c r="N387" i="6"/>
  <c r="N371" i="6"/>
  <c r="N323" i="6"/>
  <c r="N307" i="6"/>
  <c r="N251" i="6"/>
  <c r="N219" i="6"/>
  <c r="N203" i="6"/>
  <c r="N99" i="6"/>
  <c r="N91" i="6"/>
  <c r="N75" i="6"/>
  <c r="N67" i="6"/>
  <c r="N59" i="6"/>
  <c r="N51" i="6"/>
  <c r="N35" i="6"/>
  <c r="N426" i="6"/>
  <c r="N18" i="6"/>
  <c r="N367" i="9"/>
  <c r="L367" i="9"/>
  <c r="N557" i="6"/>
  <c r="F554" i="6"/>
  <c r="F546" i="6"/>
  <c r="F530" i="6"/>
  <c r="F522" i="6"/>
  <c r="F514" i="6"/>
  <c r="F506" i="6"/>
  <c r="F498" i="6"/>
  <c r="F474" i="6"/>
  <c r="F466" i="6"/>
  <c r="F450" i="6"/>
  <c r="F442" i="6"/>
  <c r="F434" i="6"/>
  <c r="F426" i="6"/>
  <c r="F418" i="6"/>
  <c r="F410" i="6"/>
  <c r="F402" i="6"/>
  <c r="F394" i="6"/>
  <c r="F386" i="6"/>
  <c r="F370" i="6"/>
  <c r="F362" i="6"/>
  <c r="F354" i="6"/>
  <c r="F346" i="6"/>
  <c r="F338" i="6"/>
  <c r="F330" i="6"/>
  <c r="F322" i="6"/>
  <c r="F314" i="6"/>
  <c r="F306" i="6"/>
  <c r="F298" i="6"/>
  <c r="F290" i="6"/>
  <c r="F282" i="6"/>
  <c r="F274" i="6"/>
  <c r="F266" i="6"/>
  <c r="F258" i="6"/>
  <c r="F250" i="6"/>
  <c r="F242" i="6"/>
  <c r="F234" i="6"/>
  <c r="F218" i="6"/>
  <c r="F210" i="6"/>
  <c r="F202" i="6"/>
  <c r="F194" i="6"/>
  <c r="F186" i="6"/>
  <c r="F178" i="6"/>
  <c r="F170" i="6"/>
  <c r="F162" i="6"/>
  <c r="F154" i="6"/>
  <c r="F146" i="6"/>
  <c r="F138" i="6"/>
  <c r="F130" i="6"/>
  <c r="F122" i="6"/>
  <c r="F114" i="6"/>
  <c r="F106" i="6"/>
  <c r="F98" i="6"/>
  <c r="F90" i="6"/>
  <c r="F82" i="6"/>
  <c r="F74" i="6"/>
  <c r="F66" i="6"/>
  <c r="F58" i="6"/>
  <c r="F50" i="6"/>
  <c r="F42" i="6"/>
  <c r="F34" i="6"/>
  <c r="F26" i="6"/>
  <c r="N545" i="6"/>
  <c r="N532" i="6"/>
  <c r="N524" i="6"/>
  <c r="N515" i="6"/>
  <c r="N507" i="6"/>
  <c r="N499" i="6"/>
  <c r="N491" i="6"/>
  <c r="N440" i="6"/>
  <c r="N413" i="6"/>
  <c r="N376" i="6"/>
  <c r="N367" i="6"/>
  <c r="N248" i="6"/>
  <c r="N221" i="6"/>
  <c r="N212" i="6"/>
  <c r="N196" i="6"/>
  <c r="N187" i="6"/>
  <c r="N113" i="6"/>
  <c r="N88" i="6"/>
  <c r="N64" i="6"/>
  <c r="N39" i="6"/>
  <c r="F556" i="9"/>
  <c r="F548" i="9"/>
  <c r="F540" i="9"/>
  <c r="F532" i="9"/>
  <c r="F524" i="9"/>
  <c r="F516" i="9"/>
  <c r="F508" i="9"/>
  <c r="F500" i="9"/>
  <c r="F492" i="9"/>
  <c r="F484" i="9"/>
  <c r="F476" i="9"/>
  <c r="F468" i="9"/>
  <c r="F460" i="9"/>
  <c r="F452" i="9"/>
  <c r="F444" i="9"/>
  <c r="F436" i="9"/>
  <c r="F428" i="9"/>
  <c r="F420" i="9"/>
  <c r="F412" i="9"/>
  <c r="F404" i="9"/>
  <c r="F396" i="9"/>
  <c r="F388" i="9"/>
  <c r="F380" i="9"/>
  <c r="F372" i="9"/>
  <c r="F364" i="9"/>
  <c r="F348" i="9"/>
  <c r="F340" i="9"/>
  <c r="F332" i="9"/>
  <c r="F324" i="9"/>
  <c r="F316" i="9"/>
  <c r="F308" i="9"/>
  <c r="F300" i="9"/>
  <c r="F292" i="9"/>
  <c r="F284" i="9"/>
  <c r="F276" i="9"/>
  <c r="F268" i="9"/>
  <c r="F260" i="9"/>
  <c r="F252" i="9"/>
  <c r="F244" i="9"/>
  <c r="F228" i="9"/>
  <c r="F220" i="9"/>
  <c r="F212" i="9"/>
  <c r="F204" i="9"/>
  <c r="F196" i="9"/>
  <c r="F188" i="9"/>
  <c r="F180" i="9"/>
  <c r="F172" i="9"/>
  <c r="F164" i="9"/>
  <c r="F156" i="9"/>
  <c r="F148" i="9"/>
  <c r="F140" i="9"/>
  <c r="F132" i="9"/>
  <c r="F124" i="9"/>
  <c r="F108" i="9"/>
  <c r="F100" i="9"/>
  <c r="F92" i="9"/>
  <c r="F84" i="9"/>
  <c r="F76" i="9"/>
  <c r="F52" i="9"/>
  <c r="F36" i="9"/>
  <c r="F28" i="9"/>
  <c r="F20" i="9"/>
  <c r="F563" i="9"/>
  <c r="F555" i="9"/>
  <c r="F547" i="9"/>
  <c r="F539" i="9"/>
  <c r="F531" i="9"/>
  <c r="F523" i="9"/>
  <c r="F515" i="9"/>
  <c r="F507" i="9"/>
  <c r="F499" i="9"/>
  <c r="F491" i="9"/>
  <c r="F483" i="9"/>
  <c r="F475" i="9"/>
  <c r="F467" i="9"/>
  <c r="F459" i="9"/>
  <c r="F451" i="9"/>
  <c r="F443" i="9"/>
  <c r="F435" i="9"/>
  <c r="F427" i="9"/>
  <c r="F419" i="9"/>
  <c r="F411" i="9"/>
  <c r="F403" i="9"/>
  <c r="F395" i="9"/>
  <c r="F387" i="9"/>
  <c r="F371" i="9"/>
  <c r="F347" i="9"/>
  <c r="F339" i="9"/>
  <c r="F331" i="9"/>
  <c r="F323" i="9"/>
  <c r="F315" i="9"/>
  <c r="F299" i="9"/>
  <c r="F283" i="9"/>
  <c r="F275" i="9"/>
  <c r="F251" i="9"/>
  <c r="F243" i="9"/>
  <c r="F235" i="9"/>
  <c r="F227" i="9"/>
  <c r="F219" i="9"/>
  <c r="F211" i="9"/>
  <c r="F203" i="9"/>
  <c r="F195" i="9"/>
  <c r="F187" i="9"/>
  <c r="F179" i="9"/>
  <c r="F163" i="9"/>
  <c r="F139" i="9"/>
  <c r="F131" i="9"/>
  <c r="F123" i="9"/>
  <c r="F115" i="9"/>
  <c r="F99" i="9"/>
  <c r="F83" i="9"/>
  <c r="F75" i="9"/>
  <c r="F59" i="9"/>
  <c r="F51" i="9"/>
  <c r="F35" i="9"/>
  <c r="F27" i="9"/>
  <c r="F554" i="9"/>
  <c r="F546" i="9"/>
  <c r="F538" i="9"/>
  <c r="F530" i="9"/>
  <c r="F522" i="9"/>
  <c r="F514" i="9"/>
  <c r="F506" i="9"/>
  <c r="F498" i="9"/>
  <c r="F490" i="9"/>
  <c r="F482" i="9"/>
  <c r="F474" i="9"/>
  <c r="F466" i="9"/>
  <c r="F458" i="9"/>
  <c r="F450" i="9"/>
  <c r="F442" i="9"/>
  <c r="F434" i="9"/>
  <c r="F426" i="9"/>
  <c r="F418" i="9"/>
  <c r="F410" i="9"/>
  <c r="F402" i="9"/>
  <c r="F394" i="9"/>
  <c r="F386" i="9"/>
  <c r="F378" i="9"/>
  <c r="F370" i="9"/>
  <c r="F362" i="9"/>
  <c r="F354" i="9"/>
  <c r="F346" i="9"/>
  <c r="F338" i="9"/>
  <c r="F330" i="9"/>
  <c r="F322" i="9"/>
  <c r="F314" i="9"/>
  <c r="F306" i="9"/>
  <c r="F298" i="9"/>
  <c r="F290" i="9"/>
  <c r="F282" i="9"/>
  <c r="F274" i="9"/>
  <c r="F266" i="9"/>
  <c r="F258" i="9"/>
  <c r="F250" i="9"/>
  <c r="F242" i="9"/>
  <c r="F226" i="9"/>
  <c r="F218" i="9"/>
  <c r="F210" i="9"/>
  <c r="F202" i="9"/>
  <c r="F186" i="9"/>
  <c r="F178" i="9"/>
  <c r="F170" i="9"/>
  <c r="F162" i="9"/>
  <c r="F154" i="9"/>
  <c r="F146" i="9"/>
  <c r="F138" i="9"/>
  <c r="F130" i="9"/>
  <c r="F122" i="9"/>
  <c r="F114" i="9"/>
  <c r="F106" i="9"/>
  <c r="F98" i="9"/>
  <c r="N521" i="6"/>
  <c r="N496" i="6"/>
  <c r="N488" i="6"/>
  <c r="N437" i="6"/>
  <c r="N400" i="6"/>
  <c r="N299" i="6"/>
  <c r="N281" i="6"/>
  <c r="N272" i="6"/>
  <c r="N235" i="6"/>
  <c r="N209" i="6"/>
  <c r="N184" i="6"/>
  <c r="N176" i="6"/>
  <c r="N135" i="6"/>
  <c r="N77" i="6"/>
  <c r="N52" i="6"/>
  <c r="N44" i="6"/>
  <c r="N19" i="6"/>
  <c r="F545" i="9"/>
  <c r="F537" i="9"/>
  <c r="F529" i="9"/>
  <c r="F521" i="9"/>
  <c r="F513" i="9"/>
  <c r="F505" i="9"/>
  <c r="F497" i="9"/>
  <c r="F489" i="9"/>
  <c r="F481" i="9"/>
  <c r="F449" i="9"/>
  <c r="F441" i="9"/>
  <c r="F433" i="9"/>
  <c r="F425" i="9"/>
  <c r="F417" i="9"/>
  <c r="F409" i="9"/>
  <c r="F401" i="9"/>
  <c r="F393" i="9"/>
  <c r="F385" i="9"/>
  <c r="F377" i="9"/>
  <c r="F369" i="9"/>
  <c r="F361" i="9"/>
  <c r="F353" i="9"/>
  <c r="F345" i="9"/>
  <c r="F337" i="9"/>
  <c r="F329" i="9"/>
  <c r="F321" i="9"/>
  <c r="F560" i="9"/>
  <c r="F552" i="9"/>
  <c r="F544" i="9"/>
  <c r="F536" i="9"/>
  <c r="F528" i="9"/>
  <c r="F520" i="9"/>
  <c r="F512" i="9"/>
  <c r="F504" i="9"/>
  <c r="F496" i="9"/>
  <c r="F488" i="9"/>
  <c r="F480" i="9"/>
  <c r="F472" i="9"/>
  <c r="F464" i="9"/>
  <c r="F456" i="9"/>
  <c r="F448" i="9"/>
  <c r="F440" i="9"/>
  <c r="F432" i="9"/>
  <c r="F424" i="9"/>
  <c r="F416" i="9"/>
  <c r="F408" i="9"/>
  <c r="F400" i="9"/>
  <c r="F392" i="9"/>
  <c r="F384" i="9"/>
  <c r="F376" i="9"/>
  <c r="F368" i="9"/>
  <c r="F360" i="9"/>
  <c r="F352" i="9"/>
  <c r="F344" i="9"/>
  <c r="F336" i="9"/>
  <c r="F328" i="9"/>
  <c r="F559" i="9"/>
  <c r="F551" i="9"/>
  <c r="F543" i="9"/>
  <c r="F535" i="9"/>
  <c r="F527" i="9"/>
  <c r="F519" i="9"/>
  <c r="F511" i="9"/>
  <c r="F503" i="9"/>
  <c r="F495" i="9"/>
  <c r="F487" i="9"/>
  <c r="F479" i="9"/>
  <c r="F471" i="9"/>
  <c r="F463" i="9"/>
  <c r="F455" i="9"/>
  <c r="F447" i="9"/>
  <c r="F439" i="9"/>
  <c r="F431" i="9"/>
  <c r="F423" i="9"/>
  <c r="F415" i="9"/>
  <c r="F407" i="9"/>
  <c r="F399" i="9"/>
  <c r="F383" i="9"/>
  <c r="F375" i="9"/>
  <c r="F367" i="9"/>
  <c r="F359" i="9"/>
  <c r="F351" i="9"/>
  <c r="F335" i="9"/>
  <c r="F327" i="9"/>
  <c r="N526" i="9"/>
  <c r="N470" i="9"/>
  <c r="N414" i="9"/>
  <c r="N350" i="9"/>
  <c r="N286" i="9"/>
  <c r="N19" i="9"/>
  <c r="N29" i="9"/>
  <c r="N40" i="9"/>
  <c r="N51" i="9"/>
  <c r="N61" i="9"/>
  <c r="N72" i="9"/>
  <c r="N83" i="9"/>
  <c r="N93" i="9"/>
  <c r="N115" i="9"/>
  <c r="N125" i="9"/>
  <c r="N136" i="9"/>
  <c r="N147" i="9"/>
  <c r="N157" i="9"/>
  <c r="N168" i="9"/>
  <c r="N179" i="9"/>
  <c r="N200" i="9"/>
  <c r="N211" i="9"/>
  <c r="N221" i="9"/>
  <c r="N272" i="9"/>
  <c r="N336" i="9"/>
  <c r="N400" i="9"/>
  <c r="N463" i="9"/>
  <c r="N508" i="9"/>
  <c r="F90" i="9"/>
  <c r="F82" i="9"/>
  <c r="F74" i="9"/>
  <c r="F66" i="9"/>
  <c r="F58" i="9"/>
  <c r="F50" i="9"/>
  <c r="F42" i="9"/>
  <c r="F34" i="9"/>
  <c r="N534" i="9"/>
  <c r="N486" i="9"/>
  <c r="N478" i="9"/>
  <c r="N430" i="9"/>
  <c r="N366" i="9"/>
  <c r="N302" i="9"/>
  <c r="N238" i="9"/>
  <c r="N21" i="9"/>
  <c r="N43" i="9"/>
  <c r="N53" i="9"/>
  <c r="N64" i="9"/>
  <c r="N75" i="9"/>
  <c r="N85" i="9"/>
  <c r="N96" i="9"/>
  <c r="N128" i="9"/>
  <c r="N149" i="9"/>
  <c r="N160" i="9"/>
  <c r="N171" i="9"/>
  <c r="N181" i="9"/>
  <c r="N192" i="9"/>
  <c r="N203" i="9"/>
  <c r="N213" i="9"/>
  <c r="N224" i="9"/>
  <c r="N288" i="9"/>
  <c r="N352" i="9"/>
  <c r="N416" i="9"/>
  <c r="N475" i="9"/>
  <c r="F313" i="9"/>
  <c r="F297" i="9"/>
  <c r="F289" i="9"/>
  <c r="F281" i="9"/>
  <c r="F273" i="9"/>
  <c r="F265" i="9"/>
  <c r="F257" i="9"/>
  <c r="F249" i="9"/>
  <c r="F241" i="9"/>
  <c r="F233" i="9"/>
  <c r="F225" i="9"/>
  <c r="F217" i="9"/>
  <c r="F209" i="9"/>
  <c r="F201" i="9"/>
  <c r="F193" i="9"/>
  <c r="F185" i="9"/>
  <c r="F177" i="9"/>
  <c r="F169" i="9"/>
  <c r="F161" i="9"/>
  <c r="F153" i="9"/>
  <c r="F145" i="9"/>
  <c r="F137" i="9"/>
  <c r="F129" i="9"/>
  <c r="F97" i="9"/>
  <c r="F89" i="9"/>
  <c r="F81" i="9"/>
  <c r="F73" i="9"/>
  <c r="F57" i="9"/>
  <c r="F49" i="9"/>
  <c r="F41" i="9"/>
  <c r="F33" i="9"/>
  <c r="N494" i="9"/>
  <c r="N438" i="9"/>
  <c r="N374" i="9"/>
  <c r="N310" i="9"/>
  <c r="N246" i="9"/>
  <c r="N206" i="9"/>
  <c r="N174" i="9"/>
  <c r="N142" i="9"/>
  <c r="N110" i="9"/>
  <c r="N78" i="9"/>
  <c r="N46" i="9"/>
  <c r="N23" i="9"/>
  <c r="N55" i="9"/>
  <c r="N65" i="9"/>
  <c r="N76" i="9"/>
  <c r="N87" i="9"/>
  <c r="N97" i="9"/>
  <c r="N108" i="9"/>
  <c r="N161" i="9"/>
  <c r="N172" i="9"/>
  <c r="N183" i="9"/>
  <c r="N193" i="9"/>
  <c r="N204" i="9"/>
  <c r="N232" i="9"/>
  <c r="N296" i="9"/>
  <c r="N360" i="9"/>
  <c r="N424" i="9"/>
  <c r="N476" i="9"/>
  <c r="N533" i="9"/>
  <c r="F320" i="9"/>
  <c r="F312" i="9"/>
  <c r="F304" i="9"/>
  <c r="F296" i="9"/>
  <c r="F280" i="9"/>
  <c r="F272" i="9"/>
  <c r="F264" i="9"/>
  <c r="F256" i="9"/>
  <c r="F248" i="9"/>
  <c r="F240" i="9"/>
  <c r="F232" i="9"/>
  <c r="F224" i="9"/>
  <c r="F216" i="9"/>
  <c r="F208" i="9"/>
  <c r="F200" i="9"/>
  <c r="F192" i="9"/>
  <c r="F184" i="9"/>
  <c r="F176" i="9"/>
  <c r="F168" i="9"/>
  <c r="F160" i="9"/>
  <c r="F152" i="9"/>
  <c r="F144" i="9"/>
  <c r="F136" i="9"/>
  <c r="F120" i="9"/>
  <c r="F112" i="9"/>
  <c r="F104" i="9"/>
  <c r="F96" i="9"/>
  <c r="F88" i="9"/>
  <c r="F64" i="9"/>
  <c r="F56" i="9"/>
  <c r="F48" i="9"/>
  <c r="F40" i="9"/>
  <c r="N550" i="9"/>
  <c r="N542" i="9"/>
  <c r="N446" i="9"/>
  <c r="N382" i="9"/>
  <c r="N318" i="9"/>
  <c r="N254" i="9"/>
  <c r="N24" i="9"/>
  <c r="N56" i="9"/>
  <c r="N77" i="9"/>
  <c r="N88" i="9"/>
  <c r="N99" i="9"/>
  <c r="N109" i="9"/>
  <c r="N120" i="9"/>
  <c r="N141" i="9"/>
  <c r="N163" i="9"/>
  <c r="N173" i="9"/>
  <c r="N184" i="9"/>
  <c r="N195" i="9"/>
  <c r="N205" i="9"/>
  <c r="N216" i="9"/>
  <c r="N240" i="9"/>
  <c r="N304" i="9"/>
  <c r="N368" i="9"/>
  <c r="N432" i="9"/>
  <c r="N488" i="9"/>
  <c r="N539" i="9"/>
  <c r="F319" i="9"/>
  <c r="F311" i="9"/>
  <c r="F303" i="9"/>
  <c r="F295" i="9"/>
  <c r="F287" i="9"/>
  <c r="F279" i="9"/>
  <c r="F263" i="9"/>
  <c r="F255" i="9"/>
  <c r="F247" i="9"/>
  <c r="F239" i="9"/>
  <c r="F231" i="9"/>
  <c r="F223" i="9"/>
  <c r="F215" i="9"/>
  <c r="F207" i="9"/>
  <c r="F199" i="9"/>
  <c r="F191" i="9"/>
  <c r="F183" i="9"/>
  <c r="F175" i="9"/>
  <c r="F167" i="9"/>
  <c r="F159" i="9"/>
  <c r="F151" i="9"/>
  <c r="F143" i="9"/>
  <c r="F135" i="9"/>
  <c r="F127" i="9"/>
  <c r="F111" i="9"/>
  <c r="F103" i="9"/>
  <c r="F95" i="9"/>
  <c r="F87" i="9"/>
  <c r="F79" i="9"/>
  <c r="F71" i="9"/>
  <c r="F63" i="9"/>
  <c r="F55" i="9"/>
  <c r="F47" i="9"/>
  <c r="F31" i="9"/>
  <c r="N558" i="9"/>
  <c r="N502" i="9"/>
  <c r="N454" i="9"/>
  <c r="N390" i="9"/>
  <c r="N326" i="9"/>
  <c r="N262" i="9"/>
  <c r="N198" i="9"/>
  <c r="N166" i="9"/>
  <c r="N134" i="9"/>
  <c r="N102" i="9"/>
  <c r="N70" i="9"/>
  <c r="N38" i="9"/>
  <c r="N25" i="9"/>
  <c r="N36" i="9"/>
  <c r="N47" i="9"/>
  <c r="N68" i="9"/>
  <c r="N89" i="9"/>
  <c r="N100" i="9"/>
  <c r="N111" i="9"/>
  <c r="N121" i="9"/>
  <c r="N132" i="9"/>
  <c r="N175" i="9"/>
  <c r="N185" i="9"/>
  <c r="N196" i="9"/>
  <c r="N207" i="9"/>
  <c r="N217" i="9"/>
  <c r="N248" i="9"/>
  <c r="N312" i="9"/>
  <c r="N376" i="9"/>
  <c r="N440" i="9"/>
  <c r="N495" i="9"/>
  <c r="N540" i="9"/>
  <c r="F318" i="9"/>
  <c r="F310" i="9"/>
  <c r="F302" i="9"/>
  <c r="F294" i="9"/>
  <c r="F286" i="9"/>
  <c r="F278" i="9"/>
  <c r="F270" i="9"/>
  <c r="F262" i="9"/>
  <c r="F254" i="9"/>
  <c r="F246" i="9"/>
  <c r="F238" i="9"/>
  <c r="F222" i="9"/>
  <c r="F214" i="9"/>
  <c r="F206" i="9"/>
  <c r="F198" i="9"/>
  <c r="F190" i="9"/>
  <c r="F182" i="9"/>
  <c r="F174" i="9"/>
  <c r="F166" i="9"/>
  <c r="F158" i="9"/>
  <c r="F150" i="9"/>
  <c r="F142" i="9"/>
  <c r="F134" i="9"/>
  <c r="F126" i="9"/>
  <c r="F118" i="9"/>
  <c r="F110" i="9"/>
  <c r="F102" i="9"/>
  <c r="F94" i="9"/>
  <c r="F86" i="9"/>
  <c r="F78" i="9"/>
  <c r="F70" i="9"/>
  <c r="F62" i="9"/>
  <c r="F54" i="9"/>
  <c r="F46" i="9"/>
  <c r="F38" i="9"/>
  <c r="F30" i="9"/>
  <c r="L331" i="9"/>
  <c r="N462" i="9"/>
  <c r="N398" i="9"/>
  <c r="N334" i="9"/>
  <c r="N270" i="9"/>
  <c r="N27" i="9"/>
  <c r="N37" i="9"/>
  <c r="N48" i="9"/>
  <c r="N59" i="9"/>
  <c r="N91" i="9"/>
  <c r="N101" i="9"/>
  <c r="N112" i="9"/>
  <c r="N123" i="9"/>
  <c r="N133" i="9"/>
  <c r="N144" i="9"/>
  <c r="N176" i="9"/>
  <c r="N197" i="9"/>
  <c r="N208" i="9"/>
  <c r="N219" i="9"/>
  <c r="N256" i="9"/>
  <c r="N320" i="9"/>
  <c r="N384" i="9"/>
  <c r="N448" i="9"/>
  <c r="N501" i="9"/>
  <c r="N552" i="9"/>
  <c r="F317" i="9"/>
  <c r="F309" i="9"/>
  <c r="F301" i="9"/>
  <c r="F293" i="9"/>
  <c r="F285" i="9"/>
  <c r="F277" i="9"/>
  <c r="F269" i="9"/>
  <c r="F261" i="9"/>
  <c r="F253" i="9"/>
  <c r="F245" i="9"/>
  <c r="F237" i="9"/>
  <c r="F229" i="9"/>
  <c r="F221" i="9"/>
  <c r="F213" i="9"/>
  <c r="F205" i="9"/>
  <c r="F189" i="9"/>
  <c r="F181" i="9"/>
  <c r="F173" i="9"/>
  <c r="F165" i="9"/>
  <c r="F157" i="9"/>
  <c r="F149" i="9"/>
  <c r="F141" i="9"/>
  <c r="F133" i="9"/>
  <c r="F125" i="9"/>
  <c r="F117" i="9"/>
  <c r="F109" i="9"/>
  <c r="F101" i="9"/>
  <c r="F93" i="9"/>
  <c r="F85" i="9"/>
  <c r="F77" i="9"/>
  <c r="F61" i="9"/>
  <c r="F53" i="9"/>
  <c r="F45" i="9"/>
  <c r="F29" i="9"/>
  <c r="F21" i="9"/>
  <c r="N518" i="9"/>
  <c r="N510" i="9"/>
  <c r="N406" i="9"/>
  <c r="N342" i="9"/>
  <c r="N278" i="9"/>
  <c r="N222" i="9"/>
  <c r="N190" i="9"/>
  <c r="N158" i="9"/>
  <c r="N126" i="9"/>
  <c r="N94" i="9"/>
  <c r="N62" i="9"/>
  <c r="N30" i="9"/>
  <c r="N28" i="9"/>
  <c r="N39" i="9"/>
  <c r="N49" i="9"/>
  <c r="N60" i="9"/>
  <c r="N71" i="9"/>
  <c r="N92" i="9"/>
  <c r="N113" i="9"/>
  <c r="N124" i="9"/>
  <c r="N135" i="9"/>
  <c r="N145" i="9"/>
  <c r="N156" i="9"/>
  <c r="N167" i="9"/>
  <c r="N199" i="9"/>
  <c r="N209" i="9"/>
  <c r="N220" i="9"/>
  <c r="N264" i="9"/>
  <c r="N328" i="9"/>
  <c r="N392" i="9"/>
  <c r="N456" i="9"/>
  <c r="N507" i="9"/>
  <c r="N559" i="9"/>
  <c r="N474" i="6"/>
  <c r="N354" i="6"/>
  <c r="N558" i="6"/>
  <c r="N525" i="6"/>
  <c r="N508" i="6"/>
  <c r="N500" i="6"/>
  <c r="N459" i="6"/>
  <c r="N441" i="6"/>
  <c r="N414" i="6"/>
  <c r="N377" i="6"/>
  <c r="N368" i="6"/>
  <c r="N341" i="6"/>
  <c r="N304" i="6"/>
  <c r="N197" i="6"/>
  <c r="N189" i="6"/>
  <c r="N172" i="6"/>
  <c r="N164" i="6"/>
  <c r="N147" i="6"/>
  <c r="N139" i="6"/>
  <c r="N131" i="6"/>
  <c r="N89" i="6"/>
  <c r="N65" i="6"/>
  <c r="N40" i="6"/>
  <c r="N32" i="6"/>
  <c r="N15" i="6"/>
  <c r="L443" i="9"/>
  <c r="L379" i="9"/>
  <c r="N336" i="6"/>
  <c r="N168" i="6"/>
  <c r="L20" i="9"/>
  <c r="N431" i="6"/>
  <c r="N391" i="6"/>
  <c r="N327" i="6"/>
  <c r="N127" i="6"/>
  <c r="N55" i="6"/>
  <c r="N555" i="6"/>
  <c r="N497" i="6"/>
  <c r="N472" i="6"/>
  <c r="N447" i="6"/>
  <c r="N419" i="6"/>
  <c r="N401" i="6"/>
  <c r="N365" i="6"/>
  <c r="N328" i="6"/>
  <c r="N319" i="6"/>
  <c r="N246" i="6"/>
  <c r="N237" i="6"/>
  <c r="N185" i="6"/>
  <c r="N161" i="6"/>
  <c r="N136" i="6"/>
  <c r="N119" i="6"/>
  <c r="N111" i="6"/>
  <c r="N95" i="6"/>
  <c r="N78" i="6"/>
  <c r="N53" i="6"/>
  <c r="N20" i="6"/>
  <c r="L212" i="9"/>
  <c r="L190" i="9"/>
  <c r="L95" i="9"/>
  <c r="N427" i="6"/>
  <c r="N403" i="6"/>
  <c r="N339" i="6"/>
  <c r="N275" i="6"/>
  <c r="N179" i="6"/>
  <c r="N171" i="6"/>
  <c r="N163" i="6"/>
  <c r="N27" i="6"/>
  <c r="L23" i="9"/>
  <c r="L55" i="9"/>
  <c r="N366" i="6"/>
  <c r="L343" i="9"/>
  <c r="L200" i="9"/>
  <c r="L225" i="9"/>
  <c r="N102" i="6"/>
  <c r="L93" i="9"/>
  <c r="L168" i="9"/>
  <c r="N510" i="6"/>
  <c r="N486" i="6"/>
  <c r="N174" i="6"/>
  <c r="L118" i="9"/>
  <c r="L130" i="9"/>
  <c r="N483" i="6"/>
  <c r="N475" i="6"/>
  <c r="N467" i="6"/>
  <c r="N395" i="6"/>
  <c r="N355" i="6"/>
  <c r="N331" i="6"/>
  <c r="N291" i="6"/>
  <c r="N267" i="6"/>
  <c r="N227" i="6"/>
  <c r="N155" i="6"/>
  <c r="N534" i="6"/>
  <c r="N198" i="6"/>
  <c r="L108" i="9"/>
  <c r="N487" i="6"/>
  <c r="N479" i="6"/>
  <c r="N471" i="6"/>
  <c r="N463" i="6"/>
  <c r="N455" i="6"/>
  <c r="N423" i="6"/>
  <c r="N415" i="6"/>
  <c r="N399" i="6"/>
  <c r="N383" i="6"/>
  <c r="N375" i="6"/>
  <c r="N359" i="6"/>
  <c r="N351" i="6"/>
  <c r="N343" i="6"/>
  <c r="N335" i="6"/>
  <c r="N303" i="6"/>
  <c r="N295" i="6"/>
  <c r="N287" i="6"/>
  <c r="N279" i="6"/>
  <c r="N263" i="6"/>
  <c r="N255" i="6"/>
  <c r="N239" i="6"/>
  <c r="N231" i="6"/>
  <c r="N223" i="6"/>
  <c r="N215" i="6"/>
  <c r="N207" i="6"/>
  <c r="N191" i="6"/>
  <c r="N175" i="6"/>
  <c r="N159" i="6"/>
  <c r="N151" i="6"/>
  <c r="N143" i="6"/>
  <c r="N103" i="6"/>
  <c r="N87" i="6"/>
  <c r="N79" i="6"/>
  <c r="N63" i="6"/>
  <c r="N47" i="6"/>
  <c r="N31" i="6"/>
  <c r="N23" i="6"/>
  <c r="L224" i="9"/>
  <c r="N31" i="9"/>
  <c r="L31" i="9"/>
  <c r="N44" i="9"/>
  <c r="L44" i="9"/>
  <c r="N140" i="9"/>
  <c r="L140" i="9"/>
  <c r="N45" i="9"/>
  <c r="L45" i="9"/>
  <c r="L154" i="9"/>
  <c r="N33" i="9"/>
  <c r="L33" i="9"/>
  <c r="N103" i="9"/>
  <c r="L103" i="9"/>
  <c r="N116" i="9"/>
  <c r="L116" i="9"/>
  <c r="L548" i="6"/>
  <c r="N548" i="6" s="1"/>
  <c r="L516" i="6"/>
  <c r="L484" i="6"/>
  <c r="N484" i="6" s="1"/>
  <c r="L452" i="6"/>
  <c r="N452" i="6" s="1"/>
  <c r="L444" i="6"/>
  <c r="L436" i="6"/>
  <c r="N436" i="6" s="1"/>
  <c r="L428" i="6"/>
  <c r="N428" i="6" s="1"/>
  <c r="L420" i="6"/>
  <c r="L412" i="6"/>
  <c r="N412" i="6" s="1"/>
  <c r="L404" i="6"/>
  <c r="N404" i="6" s="1"/>
  <c r="L396" i="6"/>
  <c r="N396" i="6" s="1"/>
  <c r="L388" i="6"/>
  <c r="N388" i="6" s="1"/>
  <c r="L380" i="6"/>
  <c r="N380" i="6" s="1"/>
  <c r="L372" i="6"/>
  <c r="L364" i="6"/>
  <c r="N364" i="6" s="1"/>
  <c r="L356" i="6"/>
  <c r="N356" i="6" s="1"/>
  <c r="L348" i="6"/>
  <c r="L340" i="6"/>
  <c r="N340" i="6" s="1"/>
  <c r="L332" i="6"/>
  <c r="N332" i="6" s="1"/>
  <c r="L324" i="6"/>
  <c r="N324" i="6" s="1"/>
  <c r="L316" i="6"/>
  <c r="N316" i="6" s="1"/>
  <c r="L308" i="6"/>
  <c r="N308" i="6" s="1"/>
  <c r="L300" i="6"/>
  <c r="N300" i="6" s="1"/>
  <c r="L292" i="6"/>
  <c r="N292" i="6" s="1"/>
  <c r="L284" i="6"/>
  <c r="N284" i="6" s="1"/>
  <c r="L276" i="6"/>
  <c r="L268" i="6"/>
  <c r="N268" i="6" s="1"/>
  <c r="L260" i="6"/>
  <c r="N260" i="6" s="1"/>
  <c r="L252" i="6"/>
  <c r="L244" i="6"/>
  <c r="N244" i="6" s="1"/>
  <c r="L236" i="6"/>
  <c r="N236" i="6" s="1"/>
  <c r="L228" i="6"/>
  <c r="L220" i="6"/>
  <c r="N220" i="6" s="1"/>
  <c r="L188" i="6"/>
  <c r="N188" i="6" s="1"/>
  <c r="L156" i="6"/>
  <c r="L124" i="6"/>
  <c r="N124" i="6" s="1"/>
  <c r="L92" i="6"/>
  <c r="N92" i="6" s="1"/>
  <c r="L60" i="6"/>
  <c r="L28" i="6"/>
  <c r="N28" i="6" s="1"/>
  <c r="L488" i="9"/>
  <c r="L58" i="9"/>
  <c r="N82" i="9"/>
  <c r="L82" i="9"/>
  <c r="N104" i="9"/>
  <c r="L104" i="9"/>
  <c r="N117" i="9"/>
  <c r="L117" i="9"/>
  <c r="N187" i="9"/>
  <c r="L187" i="9"/>
  <c r="N32" i="9"/>
  <c r="L32" i="9"/>
  <c r="N79" i="9"/>
  <c r="L79" i="9"/>
  <c r="N188" i="9"/>
  <c r="L188" i="9"/>
  <c r="N462" i="6"/>
  <c r="N438" i="6"/>
  <c r="N390" i="6"/>
  <c r="N342" i="6"/>
  <c r="N318" i="6"/>
  <c r="N294" i="6"/>
  <c r="N270" i="6"/>
  <c r="N238" i="6"/>
  <c r="N222" i="6"/>
  <c r="N150" i="6"/>
  <c r="N126" i="6"/>
  <c r="N54" i="6"/>
  <c r="N466" i="6"/>
  <c r="N450" i="6"/>
  <c r="N402" i="6"/>
  <c r="N394" i="6"/>
  <c r="N378" i="6"/>
  <c r="N346" i="6"/>
  <c r="N330" i="6"/>
  <c r="N282" i="6"/>
  <c r="N258" i="6"/>
  <c r="N234" i="6"/>
  <c r="N226" i="6"/>
  <c r="N210" i="6"/>
  <c r="N202" i="6"/>
  <c r="N178" i="6"/>
  <c r="N162" i="6"/>
  <c r="N154" i="6"/>
  <c r="N138" i="6"/>
  <c r="N130" i="6"/>
  <c r="N114" i="6"/>
  <c r="N82" i="6"/>
  <c r="N66" i="6"/>
  <c r="N34" i="6"/>
  <c r="L440" i="9"/>
  <c r="L128" i="9"/>
  <c r="N106" i="9"/>
  <c r="L106" i="9"/>
  <c r="N67" i="9"/>
  <c r="L67" i="9"/>
  <c r="N80" i="9"/>
  <c r="L80" i="9"/>
  <c r="N189" i="9"/>
  <c r="L189" i="9"/>
  <c r="L141" i="9"/>
  <c r="N81" i="9"/>
  <c r="L81" i="9"/>
  <c r="N119" i="9"/>
  <c r="L119" i="9"/>
  <c r="N151" i="9"/>
  <c r="L151" i="9"/>
  <c r="N164" i="9"/>
  <c r="L164" i="9"/>
  <c r="N228" i="6"/>
  <c r="N69" i="9"/>
  <c r="L69" i="9"/>
  <c r="N139" i="9"/>
  <c r="L139" i="9"/>
  <c r="N152" i="9"/>
  <c r="L152" i="9"/>
  <c r="N165" i="9"/>
  <c r="L165" i="9"/>
  <c r="L211" i="9"/>
  <c r="L203" i="9"/>
  <c r="L179" i="9"/>
  <c r="L163" i="9"/>
  <c r="L115" i="9"/>
  <c r="L83" i="9"/>
  <c r="L43" i="9"/>
  <c r="L19" i="9"/>
  <c r="L186" i="9"/>
  <c r="L138" i="9"/>
  <c r="L90" i="9"/>
  <c r="L66" i="9"/>
  <c r="I562" i="3"/>
  <c r="I554" i="3"/>
  <c r="I546" i="3"/>
  <c r="I538" i="3"/>
  <c r="I530" i="3"/>
  <c r="I522" i="3"/>
  <c r="I514" i="3"/>
  <c r="H394" i="6"/>
  <c r="I394" i="6" s="1"/>
  <c r="H146" i="6"/>
  <c r="I146" i="6" s="1"/>
  <c r="H74" i="6"/>
  <c r="I74" i="6" s="1"/>
  <c r="H34" i="6"/>
  <c r="I34" i="6" s="1"/>
  <c r="H380" i="9"/>
  <c r="I380" i="9" s="1"/>
  <c r="H284" i="9"/>
  <c r="I284" i="9" s="1"/>
  <c r="H276" i="9"/>
  <c r="I276" i="9" s="1"/>
  <c r="H385" i="6"/>
  <c r="I385" i="6" s="1"/>
  <c r="H297" i="6"/>
  <c r="I297" i="6" s="1"/>
  <c r="H289" i="6"/>
  <c r="I289" i="6" s="1"/>
  <c r="H137" i="6"/>
  <c r="I137" i="6" s="1"/>
  <c r="H129" i="6"/>
  <c r="I129" i="6" s="1"/>
  <c r="H121" i="6"/>
  <c r="I121" i="6" s="1"/>
  <c r="H65" i="6"/>
  <c r="I65" i="6" s="1"/>
  <c r="H25" i="6"/>
  <c r="I25" i="6" s="1"/>
  <c r="H563" i="9"/>
  <c r="I563" i="9" s="1"/>
  <c r="H371" i="9"/>
  <c r="I371" i="9" s="1"/>
  <c r="H376" i="6"/>
  <c r="I376" i="6" s="1"/>
  <c r="H280" i="6"/>
  <c r="I280" i="6" s="1"/>
  <c r="H272" i="6"/>
  <c r="I272" i="6" s="1"/>
  <c r="H362" i="9"/>
  <c r="I362" i="9" s="1"/>
  <c r="H266" i="9"/>
  <c r="I266" i="9" s="1"/>
  <c r="H258" i="9"/>
  <c r="I258" i="9" s="1"/>
  <c r="H250" i="9"/>
  <c r="I250" i="9" s="1"/>
  <c r="H242" i="9"/>
  <c r="I242" i="9" s="1"/>
  <c r="H114" i="9"/>
  <c r="I114" i="9" s="1"/>
  <c r="H559" i="6"/>
  <c r="I559" i="6" s="1"/>
  <c r="H367" i="6"/>
  <c r="I367" i="6" s="1"/>
  <c r="H553" i="9"/>
  <c r="I553" i="9" s="1"/>
  <c r="H545" i="9"/>
  <c r="I545" i="9" s="1"/>
  <c r="H537" i="9"/>
  <c r="I537" i="9" s="1"/>
  <c r="H529" i="9"/>
  <c r="I529" i="9" s="1"/>
  <c r="H521" i="9"/>
  <c r="I521" i="9" s="1"/>
  <c r="H513" i="9"/>
  <c r="I513" i="9" s="1"/>
  <c r="H505" i="9"/>
  <c r="I505" i="9" s="1"/>
  <c r="H497" i="9"/>
  <c r="I497" i="9" s="1"/>
  <c r="H489" i="9"/>
  <c r="I489" i="9" s="1"/>
  <c r="H57" i="9"/>
  <c r="I57" i="9" s="1"/>
  <c r="H49" i="9"/>
  <c r="I49" i="9" s="1"/>
  <c r="H480" i="9"/>
  <c r="I480" i="9" s="1"/>
  <c r="H472" i="9"/>
  <c r="I472" i="9" s="1"/>
  <c r="H464" i="9"/>
  <c r="I464" i="9" s="1"/>
  <c r="H352" i="9"/>
  <c r="I352" i="9" s="1"/>
  <c r="H344" i="9"/>
  <c r="I344" i="9" s="1"/>
  <c r="H232" i="9"/>
  <c r="I232" i="9" s="1"/>
  <c r="H104" i="9"/>
  <c r="I104" i="9" s="1"/>
  <c r="H96" i="9"/>
  <c r="I96" i="9" s="1"/>
  <c r="N201" i="9"/>
  <c r="L201" i="9"/>
  <c r="N177" i="9"/>
  <c r="L177" i="9"/>
  <c r="N153" i="9"/>
  <c r="L153" i="9"/>
  <c r="N129" i="9"/>
  <c r="L129" i="9"/>
  <c r="N105" i="9"/>
  <c r="L105" i="9"/>
  <c r="N57" i="9"/>
  <c r="L57" i="9"/>
  <c r="N201" i="6"/>
  <c r="N153" i="6"/>
  <c r="N105" i="6"/>
  <c r="N57" i="6"/>
  <c r="N550" i="6"/>
  <c r="N502" i="6"/>
  <c r="N454" i="6"/>
  <c r="N166" i="6"/>
  <c r="L166" i="9"/>
  <c r="N408" i="6"/>
  <c r="N501" i="6"/>
  <c r="N453" i="6"/>
  <c r="N405" i="6"/>
  <c r="N333" i="6"/>
  <c r="N285" i="6"/>
  <c r="N213" i="6"/>
  <c r="N141" i="6"/>
  <c r="N69" i="6"/>
  <c r="N45" i="6"/>
  <c r="L142" i="9"/>
  <c r="L214" i="9"/>
  <c r="L527" i="9"/>
  <c r="N527" i="9"/>
  <c r="L215" i="9"/>
  <c r="N215" i="9"/>
  <c r="L191" i="9"/>
  <c r="N191" i="9"/>
  <c r="L143" i="9"/>
  <c r="N143" i="9"/>
  <c r="N430" i="6"/>
  <c r="N406" i="6"/>
  <c r="N358" i="6"/>
  <c r="N334" i="6"/>
  <c r="N286" i="6"/>
  <c r="N190" i="6"/>
  <c r="N142" i="6"/>
  <c r="L22" i="9"/>
  <c r="L46" i="9"/>
  <c r="N37" i="6"/>
  <c r="N370" i="6"/>
  <c r="N274" i="6"/>
  <c r="L94" i="9"/>
  <c r="N36" i="6"/>
  <c r="N537" i="6"/>
  <c r="N465" i="6"/>
  <c r="N369" i="6"/>
  <c r="N297" i="6"/>
  <c r="N249" i="6"/>
  <c r="N33" i="6"/>
  <c r="L70" i="9"/>
  <c r="L155" i="9"/>
  <c r="N155" i="9"/>
  <c r="L131" i="9"/>
  <c r="N131" i="9"/>
  <c r="L107" i="9"/>
  <c r="N107" i="9"/>
  <c r="L35" i="9"/>
  <c r="N35" i="9"/>
  <c r="L437" i="9"/>
  <c r="L425" i="9"/>
  <c r="L413" i="9"/>
  <c r="L401" i="9"/>
  <c r="L389" i="9"/>
  <c r="L377" i="9"/>
  <c r="L365" i="9"/>
  <c r="L353" i="9"/>
  <c r="L341" i="9"/>
  <c r="L329" i="9"/>
  <c r="L317" i="9"/>
  <c r="L305" i="9"/>
  <c r="L293" i="9"/>
  <c r="L281" i="9"/>
  <c r="L269" i="9"/>
  <c r="L257" i="9"/>
  <c r="L245" i="9"/>
  <c r="L233" i="9"/>
  <c r="L71" i="9"/>
  <c r="L162" i="9"/>
  <c r="L42" i="9"/>
  <c r="L167" i="9"/>
  <c r="L78" i="9"/>
  <c r="L402" i="9"/>
  <c r="L423" i="9"/>
  <c r="L327" i="9"/>
  <c r="L279" i="9"/>
  <c r="L255" i="9"/>
  <c r="L433" i="9"/>
  <c r="L361" i="9"/>
  <c r="L301" i="9"/>
  <c r="L229" i="9"/>
  <c r="L539" i="9"/>
  <c r="L455" i="9"/>
  <c r="L228" i="9"/>
  <c r="L351" i="9"/>
  <c r="L231" i="9"/>
  <c r="L546" i="9"/>
  <c r="L522" i="9"/>
  <c r="L486" i="9"/>
  <c r="L474" i="9"/>
  <c r="L540" i="9"/>
  <c r="L438" i="9"/>
  <c r="L426" i="9"/>
  <c r="L414" i="9"/>
  <c r="L390" i="9"/>
  <c r="L366" i="9"/>
  <c r="L354" i="9"/>
  <c r="L342" i="9"/>
  <c r="L330" i="9"/>
  <c r="L318" i="9"/>
  <c r="L294" i="9"/>
  <c r="L270" i="9"/>
  <c r="L258" i="9"/>
  <c r="L246" i="9"/>
  <c r="L234" i="9"/>
  <c r="L399" i="9"/>
  <c r="L563" i="9"/>
  <c r="L551" i="9"/>
  <c r="L515" i="9"/>
  <c r="L503" i="9"/>
  <c r="L491" i="9"/>
  <c r="L479" i="9"/>
  <c r="L467" i="9"/>
  <c r="L223" i="9"/>
  <c r="L199" i="9"/>
  <c r="L127" i="9"/>
  <c r="L271" i="9"/>
  <c r="L222" i="9"/>
  <c r="L198" i="9"/>
  <c r="L102" i="9"/>
  <c r="L493" i="9"/>
  <c r="L445" i="9"/>
  <c r="L421" i="9"/>
  <c r="L409" i="9"/>
  <c r="L397" i="9"/>
  <c r="L385" i="9"/>
  <c r="L373" i="9"/>
  <c r="L349" i="9"/>
  <c r="L337" i="9"/>
  <c r="L325" i="9"/>
  <c r="L313" i="9"/>
  <c r="L289" i="9"/>
  <c r="L277" i="9"/>
  <c r="L265" i="9"/>
  <c r="L253" i="9"/>
  <c r="L241" i="9"/>
  <c r="L481" i="9"/>
  <c r="L120" i="9"/>
  <c r="L235" i="9"/>
  <c r="L378" i="9"/>
  <c r="L306" i="9"/>
  <c r="L216" i="9"/>
  <c r="L204" i="9"/>
  <c r="L192" i="9"/>
  <c r="L180" i="9"/>
  <c r="L156" i="9"/>
  <c r="L132" i="9"/>
  <c r="L96" i="9"/>
  <c r="L84" i="9"/>
  <c r="L72" i="9"/>
  <c r="L60" i="9"/>
  <c r="L48" i="9"/>
  <c r="L24" i="9"/>
  <c r="L144" i="9"/>
  <c r="L36" i="9"/>
  <c r="L561" i="9"/>
  <c r="L549" i="9"/>
  <c r="L537" i="9"/>
  <c r="L525" i="9"/>
  <c r="L513" i="9"/>
  <c r="L501" i="9"/>
  <c r="L489" i="9"/>
  <c r="L477" i="9"/>
  <c r="L465" i="9"/>
  <c r="L453" i="9"/>
  <c r="L441" i="9"/>
  <c r="L375" i="9"/>
  <c r="L303" i="9"/>
  <c r="L436" i="9"/>
  <c r="L424" i="9"/>
  <c r="L412" i="9"/>
  <c r="L400" i="9"/>
  <c r="L388" i="9"/>
  <c r="L376" i="9"/>
  <c r="L364" i="9"/>
  <c r="L352" i="9"/>
  <c r="L340" i="9"/>
  <c r="L328" i="9"/>
  <c r="L316" i="9"/>
  <c r="L304" i="9"/>
  <c r="L292" i="9"/>
  <c r="L280" i="9"/>
  <c r="L268" i="9"/>
  <c r="L256" i="9"/>
  <c r="L244" i="9"/>
  <c r="L232" i="9"/>
  <c r="L174" i="9"/>
  <c r="L150" i="9"/>
  <c r="L126" i="9"/>
  <c r="L114" i="9"/>
  <c r="L30" i="9"/>
  <c r="L548" i="9"/>
  <c r="L524" i="9"/>
  <c r="L512" i="9"/>
  <c r="L500" i="9"/>
  <c r="L476" i="9"/>
  <c r="L452" i="9"/>
  <c r="L435" i="9"/>
  <c r="L411" i="9"/>
  <c r="L387" i="9"/>
  <c r="L363" i="9"/>
  <c r="L339" i="9"/>
  <c r="L315" i="9"/>
  <c r="L291" i="9"/>
  <c r="L267" i="9"/>
  <c r="L243" i="9"/>
  <c r="L54" i="9"/>
  <c r="L434" i="9"/>
  <c r="L422" i="9"/>
  <c r="L410" i="9"/>
  <c r="L398" i="9"/>
  <c r="L386" i="9"/>
  <c r="L374" i="9"/>
  <c r="L362" i="9"/>
  <c r="L350" i="9"/>
  <c r="L338" i="9"/>
  <c r="L326" i="9"/>
  <c r="L314" i="9"/>
  <c r="L302" i="9"/>
  <c r="L290" i="9"/>
  <c r="L278" i="9"/>
  <c r="L266" i="9"/>
  <c r="L254" i="9"/>
  <c r="L242" i="9"/>
  <c r="L230" i="9"/>
  <c r="L220" i="9"/>
  <c r="L208" i="9"/>
  <c r="L196" i="9"/>
  <c r="L184" i="9"/>
  <c r="L172" i="9"/>
  <c r="L160" i="9"/>
  <c r="L148" i="9"/>
  <c r="L136" i="9"/>
  <c r="L124" i="9"/>
  <c r="L112" i="9"/>
  <c r="L100" i="9"/>
  <c r="L88" i="9"/>
  <c r="L76" i="9"/>
  <c r="L64" i="9"/>
  <c r="L52" i="9"/>
  <c r="L40" i="9"/>
  <c r="L28" i="9"/>
  <c r="L504" i="9"/>
  <c r="L558" i="9"/>
  <c r="L510" i="9"/>
  <c r="L498" i="9"/>
  <c r="L462" i="9"/>
  <c r="L450" i="9"/>
  <c r="L415" i="9"/>
  <c r="L210" i="9"/>
  <c r="L282" i="9"/>
  <c r="L218" i="9"/>
  <c r="L206" i="9"/>
  <c r="L194" i="9"/>
  <c r="L182" i="9"/>
  <c r="L170" i="9"/>
  <c r="L158" i="9"/>
  <c r="L146" i="9"/>
  <c r="L134" i="9"/>
  <c r="L122" i="9"/>
  <c r="L110" i="9"/>
  <c r="L98" i="9"/>
  <c r="L86" i="9"/>
  <c r="L74" i="9"/>
  <c r="L62" i="9"/>
  <c r="L50" i="9"/>
  <c r="L38" i="9"/>
  <c r="L26" i="9"/>
  <c r="L217" i="9"/>
  <c r="L205" i="9"/>
  <c r="L193" i="9"/>
  <c r="L181" i="9"/>
  <c r="L169" i="9"/>
  <c r="L157" i="9"/>
  <c r="L145" i="9"/>
  <c r="L133" i="9"/>
  <c r="L121" i="9"/>
  <c r="L109" i="9"/>
  <c r="L97" i="9"/>
  <c r="L85" i="9"/>
  <c r="L73" i="9"/>
  <c r="L61" i="9"/>
  <c r="L49" i="9"/>
  <c r="L37" i="9"/>
  <c r="L25" i="9"/>
  <c r="L562" i="9"/>
  <c r="L550" i="9"/>
  <c r="L538" i="9"/>
  <c r="L526" i="9"/>
  <c r="L514" i="9"/>
  <c r="L502" i="9"/>
  <c r="L490" i="9"/>
  <c r="L478" i="9"/>
  <c r="L466" i="9"/>
  <c r="L454" i="9"/>
  <c r="L442" i="9"/>
  <c r="L221" i="9"/>
  <c r="L209" i="9"/>
  <c r="L197" i="9"/>
  <c r="L185" i="9"/>
  <c r="L173" i="9"/>
  <c r="L161" i="9"/>
  <c r="L149" i="9"/>
  <c r="L137" i="9"/>
  <c r="L125" i="9"/>
  <c r="L113" i="9"/>
  <c r="L101" i="9"/>
  <c r="L89" i="9"/>
  <c r="L77" i="9"/>
  <c r="L65" i="9"/>
  <c r="L53" i="9"/>
  <c r="L41" i="9"/>
  <c r="L29" i="9"/>
  <c r="L219" i="9"/>
  <c r="L207" i="9"/>
  <c r="L195" i="9"/>
  <c r="L183" i="9"/>
  <c r="L171" i="9"/>
  <c r="L159" i="9"/>
  <c r="L147" i="9"/>
  <c r="L135" i="9"/>
  <c r="L123" i="9"/>
  <c r="L111" i="9"/>
  <c r="L99" i="9"/>
  <c r="L87" i="9"/>
  <c r="L75" i="9"/>
  <c r="L63" i="9"/>
  <c r="L51" i="9"/>
  <c r="L39" i="9"/>
  <c r="L27" i="9"/>
  <c r="L431" i="9"/>
  <c r="L419" i="9"/>
  <c r="L407" i="9"/>
  <c r="L395" i="9"/>
  <c r="L383" i="9"/>
  <c r="L371" i="9"/>
  <c r="L359" i="9"/>
  <c r="L347" i="9"/>
  <c r="L335" i="9"/>
  <c r="L323" i="9"/>
  <c r="L311" i="9"/>
  <c r="L299" i="9"/>
  <c r="L287" i="9"/>
  <c r="L275" i="9"/>
  <c r="L263" i="9"/>
  <c r="L251" i="9"/>
  <c r="L239" i="9"/>
  <c r="L430" i="9"/>
  <c r="L418" i="9"/>
  <c r="L406" i="9"/>
  <c r="L394" i="9"/>
  <c r="L382" i="9"/>
  <c r="L370" i="9"/>
  <c r="L358" i="9"/>
  <c r="L346" i="9"/>
  <c r="L334" i="9"/>
  <c r="L322" i="9"/>
  <c r="L310" i="9"/>
  <c r="L298" i="9"/>
  <c r="L286" i="9"/>
  <c r="L274" i="9"/>
  <c r="L262" i="9"/>
  <c r="L250" i="9"/>
  <c r="L238" i="9"/>
  <c r="L428" i="9"/>
  <c r="L416" i="9"/>
  <c r="L404" i="9"/>
  <c r="L392" i="9"/>
  <c r="L380" i="9"/>
  <c r="L368" i="9"/>
  <c r="L356" i="9"/>
  <c r="L344" i="9"/>
  <c r="L332" i="9"/>
  <c r="L320" i="9"/>
  <c r="L308" i="9"/>
  <c r="L296" i="9"/>
  <c r="L284" i="9"/>
  <c r="L272" i="9"/>
  <c r="L260" i="9"/>
  <c r="L248" i="9"/>
  <c r="L236" i="9"/>
  <c r="L553" i="9"/>
  <c r="L541" i="9"/>
  <c r="L529" i="9"/>
  <c r="L517" i="9"/>
  <c r="L505" i="9"/>
  <c r="L469" i="9"/>
  <c r="L457" i="9"/>
  <c r="L432" i="9"/>
  <c r="L420" i="9"/>
  <c r="L408" i="9"/>
  <c r="L396" i="9"/>
  <c r="L384" i="9"/>
  <c r="L372" i="9"/>
  <c r="L360" i="9"/>
  <c r="L348" i="9"/>
  <c r="L336" i="9"/>
  <c r="L324" i="9"/>
  <c r="L312" i="9"/>
  <c r="L300" i="9"/>
  <c r="L288" i="9"/>
  <c r="L276" i="9"/>
  <c r="L264" i="9"/>
  <c r="L252" i="9"/>
  <c r="L240" i="9"/>
  <c r="L429" i="9"/>
  <c r="L417" i="9"/>
  <c r="L405" i="9"/>
  <c r="L393" i="9"/>
  <c r="L381" i="9"/>
  <c r="L369" i="9"/>
  <c r="L357" i="9"/>
  <c r="L345" i="9"/>
  <c r="L333" i="9"/>
  <c r="L321" i="9"/>
  <c r="L309" i="9"/>
  <c r="L297" i="9"/>
  <c r="L285" i="9"/>
  <c r="L273" i="9"/>
  <c r="L261" i="9"/>
  <c r="L249" i="9"/>
  <c r="L237" i="9"/>
  <c r="L559" i="9"/>
  <c r="L547" i="9"/>
  <c r="L535" i="9"/>
  <c r="L523" i="9"/>
  <c r="L511" i="9"/>
  <c r="L499" i="9"/>
  <c r="L487" i="9"/>
  <c r="L475" i="9"/>
  <c r="L463" i="9"/>
  <c r="L451" i="9"/>
  <c r="L439" i="9"/>
  <c r="L555" i="9"/>
  <c r="L543" i="9"/>
  <c r="L531" i="9"/>
  <c r="L519" i="9"/>
  <c r="L507" i="9"/>
  <c r="L495" i="9"/>
  <c r="L483" i="9"/>
  <c r="L471" i="9"/>
  <c r="L459" i="9"/>
  <c r="L447" i="9"/>
  <c r="L552" i="9"/>
  <c r="L528" i="9"/>
  <c r="L516" i="9"/>
  <c r="L480" i="9"/>
  <c r="L468" i="9"/>
  <c r="L444" i="9"/>
  <c r="L456" i="9"/>
  <c r="L492" i="9"/>
  <c r="L534" i="9"/>
  <c r="L556" i="9"/>
  <c r="L544" i="9"/>
  <c r="L532" i="9"/>
  <c r="L520" i="9"/>
  <c r="L508" i="9"/>
  <c r="L496" i="9"/>
  <c r="L484" i="9"/>
  <c r="L472" i="9"/>
  <c r="L460" i="9"/>
  <c r="L448" i="9"/>
  <c r="L557" i="9"/>
  <c r="L545" i="9"/>
  <c r="L533" i="9"/>
  <c r="L521" i="9"/>
  <c r="L509" i="9"/>
  <c r="L497" i="9"/>
  <c r="L485" i="9"/>
  <c r="L473" i="9"/>
  <c r="L461" i="9"/>
  <c r="L449" i="9"/>
  <c r="L554" i="9"/>
  <c r="L542" i="9"/>
  <c r="L530" i="9"/>
  <c r="L518" i="9"/>
  <c r="L506" i="9"/>
  <c r="L494" i="9"/>
  <c r="L482" i="9"/>
  <c r="L470" i="9"/>
  <c r="L458" i="9"/>
  <c r="L446" i="9"/>
  <c r="F18" i="9"/>
  <c r="K564" i="9"/>
  <c r="M564" i="9"/>
  <c r="L18" i="9"/>
  <c r="J564" i="9"/>
  <c r="N345" i="6"/>
  <c r="N309" i="6"/>
  <c r="N429" i="6"/>
  <c r="N393" i="6"/>
  <c r="N165" i="6"/>
  <c r="N357" i="6"/>
  <c r="N321" i="6"/>
  <c r="N177" i="6"/>
  <c r="N322" i="6"/>
  <c r="N106" i="6"/>
  <c r="N58" i="6"/>
  <c r="N214" i="6"/>
  <c r="N70" i="6"/>
  <c r="N418" i="6"/>
  <c r="N310" i="6"/>
  <c r="N262" i="6"/>
  <c r="N22" i="6"/>
  <c r="N478" i="6"/>
  <c r="N382" i="6"/>
  <c r="N250" i="6"/>
  <c r="N526" i="6"/>
  <c r="N298" i="6"/>
  <c r="N94" i="6"/>
  <c r="N442" i="6"/>
  <c r="N118" i="6"/>
  <c r="N46" i="6"/>
  <c r="N490" i="6"/>
  <c r="N514" i="6"/>
  <c r="N538" i="6"/>
  <c r="N553" i="6"/>
  <c r="N517" i="6"/>
  <c r="N481" i="6"/>
  <c r="N445" i="6"/>
  <c r="N409" i="6"/>
  <c r="N349" i="6"/>
  <c r="N313" i="6"/>
  <c r="N229" i="6"/>
  <c r="N25" i="6"/>
  <c r="N493" i="6"/>
  <c r="N457" i="6"/>
  <c r="N421" i="6"/>
  <c r="N385" i="6"/>
  <c r="N361" i="6"/>
  <c r="N325" i="6"/>
  <c r="N289" i="6"/>
  <c r="N265" i="6"/>
  <c r="N241" i="6"/>
  <c r="N205" i="6"/>
  <c r="N193" i="6"/>
  <c r="N169" i="6"/>
  <c r="N157" i="6"/>
  <c r="N133" i="6"/>
  <c r="N121" i="6"/>
  <c r="N73" i="6"/>
  <c r="N109" i="6"/>
  <c r="N85" i="6"/>
  <c r="N49" i="6"/>
  <c r="N529" i="6"/>
  <c r="N97" i="6"/>
  <c r="N541" i="6"/>
  <c r="N505" i="6"/>
  <c r="N469" i="6"/>
  <c r="N433" i="6"/>
  <c r="N397" i="6"/>
  <c r="N373" i="6"/>
  <c r="N337" i="6"/>
  <c r="N301" i="6"/>
  <c r="N277" i="6"/>
  <c r="N253" i="6"/>
  <c r="N217" i="6"/>
  <c r="N181" i="6"/>
  <c r="N145" i="6"/>
  <c r="N61" i="6"/>
  <c r="N552" i="6"/>
  <c r="N444" i="6"/>
  <c r="N420" i="6"/>
  <c r="N372" i="6"/>
  <c r="N360" i="6"/>
  <c r="N312" i="6"/>
  <c r="N276" i="6"/>
  <c r="N192" i="6"/>
  <c r="N144" i="6"/>
  <c r="N540" i="6"/>
  <c r="N492" i="6"/>
  <c r="N288" i="6"/>
  <c r="N216" i="6"/>
  <c r="N156" i="6"/>
  <c r="N528" i="6"/>
  <c r="N504" i="6"/>
  <c r="N456" i="6"/>
  <c r="N432" i="6"/>
  <c r="N264" i="6"/>
  <c r="N132" i="6"/>
  <c r="N60" i="6"/>
  <c r="N96" i="6"/>
  <c r="N240" i="6"/>
  <c r="N84" i="6"/>
  <c r="N480" i="6"/>
  <c r="N384" i="6"/>
  <c r="N348" i="6"/>
  <c r="N252" i="6"/>
  <c r="N204" i="6"/>
  <c r="N180" i="6"/>
  <c r="N48" i="6"/>
  <c r="N516" i="6"/>
  <c r="N72" i="6"/>
  <c r="N554" i="6"/>
  <c r="N542" i="6"/>
  <c r="N530" i="6"/>
  <c r="N518" i="6"/>
  <c r="N506" i="6"/>
  <c r="N494" i="6"/>
  <c r="N482" i="6"/>
  <c r="N470" i="6"/>
  <c r="N458" i="6"/>
  <c r="N446" i="6"/>
  <c r="N434" i="6"/>
  <c r="N422" i="6"/>
  <c r="N410" i="6"/>
  <c r="N398" i="6"/>
  <c r="N386" i="6"/>
  <c r="N374" i="6"/>
  <c r="N362" i="6"/>
  <c r="N350" i="6"/>
  <c r="N338" i="6"/>
  <c r="N326" i="6"/>
  <c r="N314" i="6"/>
  <c r="N302" i="6"/>
  <c r="N290" i="6"/>
  <c r="N278" i="6"/>
  <c r="N266" i="6"/>
  <c r="N254" i="6"/>
  <c r="N242" i="6"/>
  <c r="N230" i="6"/>
  <c r="N218" i="6"/>
  <c r="N206" i="6"/>
  <c r="N194" i="6"/>
  <c r="N182" i="6"/>
  <c r="N170" i="6"/>
  <c r="N158" i="6"/>
  <c r="N146" i="6"/>
  <c r="N134" i="6"/>
  <c r="N122" i="6"/>
  <c r="N110" i="6"/>
  <c r="N98" i="6"/>
  <c r="N86" i="6"/>
  <c r="N74" i="6"/>
  <c r="N62" i="6"/>
  <c r="N50" i="6"/>
  <c r="N38" i="6"/>
  <c r="N26" i="6"/>
  <c r="I564" i="9" l="1"/>
  <c r="H564" i="9"/>
  <c r="L564" i="9"/>
  <c r="F564" i="9"/>
  <c r="N564" i="9"/>
  <c r="F12" i="9"/>
  <c r="F28" i="3" l="1"/>
  <c r="G28" i="3" s="1"/>
  <c r="F29" i="3"/>
  <c r="F30" i="3"/>
  <c r="F31" i="3"/>
  <c r="G31" i="3" s="1"/>
  <c r="F32" i="3"/>
  <c r="G32" i="3" s="1"/>
  <c r="F33" i="3"/>
  <c r="F34" i="3"/>
  <c r="F35" i="3"/>
  <c r="F36" i="3"/>
  <c r="F37" i="3"/>
  <c r="F38" i="3"/>
  <c r="F39" i="3"/>
  <c r="F40" i="3"/>
  <c r="F41" i="3"/>
  <c r="G41" i="3" s="1"/>
  <c r="F42" i="3"/>
  <c r="F43" i="3"/>
  <c r="F44" i="3"/>
  <c r="F45" i="3"/>
  <c r="F46" i="3"/>
  <c r="F47" i="3"/>
  <c r="F48" i="3"/>
  <c r="G48" i="3" s="1"/>
  <c r="F49" i="3"/>
  <c r="F50" i="3"/>
  <c r="F51" i="3"/>
  <c r="F52" i="3"/>
  <c r="G52" i="3" s="1"/>
  <c r="F53" i="3"/>
  <c r="G53" i="3" s="1"/>
  <c r="F54" i="3"/>
  <c r="F55" i="3"/>
  <c r="F56" i="3"/>
  <c r="F57" i="3"/>
  <c r="F58" i="3"/>
  <c r="F59" i="3"/>
  <c r="F60" i="3"/>
  <c r="F61" i="3"/>
  <c r="F62" i="3"/>
  <c r="F63" i="3"/>
  <c r="F64" i="3"/>
  <c r="F65" i="3"/>
  <c r="F66" i="3"/>
  <c r="F67" i="3"/>
  <c r="F68" i="3"/>
  <c r="F69" i="3"/>
  <c r="G69" i="3" s="1"/>
  <c r="F70" i="3"/>
  <c r="F71" i="3"/>
  <c r="F72" i="3"/>
  <c r="F73" i="3"/>
  <c r="F74" i="3"/>
  <c r="G74" i="3" s="1"/>
  <c r="F75" i="3"/>
  <c r="F76" i="3"/>
  <c r="G76" i="3" s="1"/>
  <c r="F77" i="3"/>
  <c r="G77" i="3" s="1"/>
  <c r="F78" i="3"/>
  <c r="F79" i="3"/>
  <c r="F80" i="3"/>
  <c r="F81" i="3"/>
  <c r="G81" i="3" s="1"/>
  <c r="F82" i="3"/>
  <c r="F83" i="3"/>
  <c r="F84" i="3"/>
  <c r="F85" i="3"/>
  <c r="F86" i="3"/>
  <c r="F87" i="3"/>
  <c r="F88" i="3"/>
  <c r="F89" i="3"/>
  <c r="F90" i="3"/>
  <c r="F91" i="3"/>
  <c r="F92" i="3"/>
  <c r="F93" i="3"/>
  <c r="F94" i="3"/>
  <c r="F95" i="3"/>
  <c r="F96" i="3"/>
  <c r="F97" i="3"/>
  <c r="F98" i="3"/>
  <c r="F99" i="3"/>
  <c r="F100" i="3"/>
  <c r="G100" i="3" s="1"/>
  <c r="F101" i="3"/>
  <c r="F102" i="3"/>
  <c r="F103" i="3"/>
  <c r="F104" i="3"/>
  <c r="F105" i="3"/>
  <c r="F106" i="3"/>
  <c r="F107" i="3"/>
  <c r="F108" i="3"/>
  <c r="F109" i="3"/>
  <c r="F110" i="3"/>
  <c r="F111" i="3"/>
  <c r="F112" i="3"/>
  <c r="F113" i="3"/>
  <c r="F114" i="3"/>
  <c r="G114" i="3" s="1"/>
  <c r="F115" i="3"/>
  <c r="F116" i="3"/>
  <c r="G116" i="3" s="1"/>
  <c r="F117" i="3"/>
  <c r="F118" i="3"/>
  <c r="F119" i="3"/>
  <c r="F120" i="3"/>
  <c r="F121" i="3"/>
  <c r="F122" i="3"/>
  <c r="F123" i="3"/>
  <c r="F124" i="3"/>
  <c r="F125" i="3"/>
  <c r="G125" i="3" s="1"/>
  <c r="F126" i="3"/>
  <c r="F127" i="3"/>
  <c r="F128" i="3"/>
  <c r="G128" i="3" s="1"/>
  <c r="F129" i="3"/>
  <c r="F130" i="3"/>
  <c r="G130" i="3" s="1"/>
  <c r="F131" i="3"/>
  <c r="F132" i="3"/>
  <c r="F133" i="3"/>
  <c r="F134" i="3"/>
  <c r="F135" i="3"/>
  <c r="F136" i="3"/>
  <c r="F137" i="3"/>
  <c r="G137" i="3" s="1"/>
  <c r="F138" i="3"/>
  <c r="F139" i="3"/>
  <c r="F140" i="3"/>
  <c r="F141" i="3"/>
  <c r="F142" i="3"/>
  <c r="F143" i="3"/>
  <c r="F144" i="3"/>
  <c r="F145" i="3"/>
  <c r="F146" i="3"/>
  <c r="F147" i="3"/>
  <c r="F148" i="3"/>
  <c r="F149" i="3"/>
  <c r="F150" i="3"/>
  <c r="F151" i="3"/>
  <c r="F152" i="3"/>
  <c r="F153" i="3"/>
  <c r="F154" i="3"/>
  <c r="F155" i="3"/>
  <c r="F156" i="3"/>
  <c r="G156" i="3" s="1"/>
  <c r="F157" i="3"/>
  <c r="F158" i="3"/>
  <c r="F159" i="3"/>
  <c r="F160" i="3"/>
  <c r="F161" i="3"/>
  <c r="F162" i="3"/>
  <c r="F163" i="3"/>
  <c r="G163" i="3" s="1"/>
  <c r="F164" i="3"/>
  <c r="G164" i="3" s="1"/>
  <c r="F165" i="3"/>
  <c r="F166" i="3"/>
  <c r="F167" i="3"/>
  <c r="F168" i="3"/>
  <c r="F169" i="3"/>
  <c r="F170" i="3"/>
  <c r="F171" i="3"/>
  <c r="F172" i="3"/>
  <c r="F173" i="3"/>
  <c r="F174" i="3"/>
  <c r="F175" i="3"/>
  <c r="F176" i="3"/>
  <c r="F177" i="3"/>
  <c r="F178" i="3"/>
  <c r="F179" i="3"/>
  <c r="F180" i="3"/>
  <c r="F181" i="3"/>
  <c r="F182" i="3"/>
  <c r="F183" i="3"/>
  <c r="F184" i="3"/>
  <c r="F185" i="3"/>
  <c r="F186" i="3"/>
  <c r="F187" i="3"/>
  <c r="F188" i="3"/>
  <c r="F189" i="3"/>
  <c r="F190" i="3"/>
  <c r="F191" i="3"/>
  <c r="F192" i="3"/>
  <c r="F193" i="3"/>
  <c r="F194" i="3"/>
  <c r="F195" i="3"/>
  <c r="F196" i="3"/>
  <c r="F197" i="3"/>
  <c r="F198" i="3"/>
  <c r="F199" i="3"/>
  <c r="F200" i="3"/>
  <c r="F201" i="3"/>
  <c r="F202" i="3"/>
  <c r="F203" i="3"/>
  <c r="F204" i="3"/>
  <c r="F205" i="3"/>
  <c r="F206" i="3"/>
  <c r="F207" i="3"/>
  <c r="F208" i="3"/>
  <c r="F209" i="3"/>
  <c r="F210" i="3"/>
  <c r="F211" i="3"/>
  <c r="F212" i="3"/>
  <c r="F213" i="3"/>
  <c r="F214" i="3"/>
  <c r="F215" i="3"/>
  <c r="F216" i="3"/>
  <c r="F217" i="3"/>
  <c r="F218" i="3"/>
  <c r="F219" i="3"/>
  <c r="F220" i="3"/>
  <c r="F221" i="3"/>
  <c r="F222" i="3"/>
  <c r="F223" i="3"/>
  <c r="F224" i="3"/>
  <c r="F225" i="3"/>
  <c r="F226" i="3"/>
  <c r="F227" i="3"/>
  <c r="F228" i="3"/>
  <c r="F229" i="3"/>
  <c r="F230" i="3"/>
  <c r="F231" i="3"/>
  <c r="F232" i="3"/>
  <c r="F233" i="3"/>
  <c r="F234" i="3"/>
  <c r="F235" i="3"/>
  <c r="F236" i="3"/>
  <c r="F237" i="3"/>
  <c r="F238" i="3"/>
  <c r="F239" i="3"/>
  <c r="G239" i="3" s="1"/>
  <c r="F240" i="3"/>
  <c r="F241" i="3"/>
  <c r="F242" i="3"/>
  <c r="F243" i="3"/>
  <c r="G243" i="3" s="1"/>
  <c r="F244" i="3"/>
  <c r="F245" i="3"/>
  <c r="G245" i="3" s="1"/>
  <c r="F246" i="3"/>
  <c r="F247" i="3"/>
  <c r="F248" i="3"/>
  <c r="F249" i="3"/>
  <c r="F250" i="3"/>
  <c r="F251" i="3"/>
  <c r="F252" i="3"/>
  <c r="F253" i="3"/>
  <c r="G253" i="3" s="1"/>
  <c r="F254" i="3"/>
  <c r="F255" i="3"/>
  <c r="F256" i="3"/>
  <c r="F257" i="3"/>
  <c r="F258" i="3"/>
  <c r="F259" i="3"/>
  <c r="F260" i="3"/>
  <c r="F261" i="3"/>
  <c r="F262" i="3"/>
  <c r="F263" i="3"/>
  <c r="F264" i="3"/>
  <c r="F265" i="3"/>
  <c r="F266" i="3"/>
  <c r="F267" i="3"/>
  <c r="F268" i="3"/>
  <c r="F269" i="3"/>
  <c r="F270" i="3"/>
  <c r="F271" i="3"/>
  <c r="F272" i="3"/>
  <c r="F273" i="3"/>
  <c r="F274" i="3"/>
  <c r="F275" i="3"/>
  <c r="F276" i="3"/>
  <c r="G276" i="3" s="1"/>
  <c r="F277" i="3"/>
  <c r="F278" i="3"/>
  <c r="F279" i="3"/>
  <c r="F280" i="3"/>
  <c r="G280" i="3" s="1"/>
  <c r="F281" i="3"/>
  <c r="F282" i="3"/>
  <c r="F283" i="3"/>
  <c r="F284" i="3"/>
  <c r="F285" i="3"/>
  <c r="F286" i="3"/>
  <c r="F287" i="3"/>
  <c r="F288" i="3"/>
  <c r="F289" i="3"/>
  <c r="F290" i="3"/>
  <c r="F291" i="3"/>
  <c r="F292" i="3"/>
  <c r="F293" i="3"/>
  <c r="F294" i="3"/>
  <c r="F295" i="3"/>
  <c r="F296" i="3"/>
  <c r="F297" i="3"/>
  <c r="F298" i="3"/>
  <c r="F299" i="3"/>
  <c r="F300" i="3"/>
  <c r="G300" i="3" s="1"/>
  <c r="F301" i="3"/>
  <c r="F302" i="3"/>
  <c r="F303" i="3"/>
  <c r="F304" i="3"/>
  <c r="F305" i="3"/>
  <c r="F306" i="3"/>
  <c r="F307" i="3"/>
  <c r="F308" i="3"/>
  <c r="F309" i="3"/>
  <c r="F310" i="3"/>
  <c r="F311" i="3"/>
  <c r="F312" i="3"/>
  <c r="F313" i="3"/>
  <c r="F314" i="3"/>
  <c r="F315" i="3"/>
  <c r="F316" i="3"/>
  <c r="G316" i="3" s="1"/>
  <c r="F317" i="3"/>
  <c r="F318" i="3"/>
  <c r="F319" i="3"/>
  <c r="F320" i="3"/>
  <c r="F321" i="3"/>
  <c r="F322" i="3"/>
  <c r="F323" i="3"/>
  <c r="F324" i="3"/>
  <c r="F325" i="3"/>
  <c r="F326" i="3"/>
  <c r="F327" i="3"/>
  <c r="F328" i="3"/>
  <c r="F329" i="3"/>
  <c r="F330" i="3"/>
  <c r="F331" i="3"/>
  <c r="F332" i="3"/>
  <c r="F333" i="3"/>
  <c r="F334" i="3"/>
  <c r="F335" i="3"/>
  <c r="F336" i="3"/>
  <c r="F337" i="3"/>
  <c r="F338" i="3"/>
  <c r="F339" i="3"/>
  <c r="F340" i="3"/>
  <c r="F341" i="3"/>
  <c r="F342" i="3"/>
  <c r="F343" i="3"/>
  <c r="F344" i="3"/>
  <c r="F345" i="3"/>
  <c r="F346" i="3"/>
  <c r="F347" i="3"/>
  <c r="F348" i="3"/>
  <c r="F349" i="3"/>
  <c r="F350" i="3"/>
  <c r="F351" i="3"/>
  <c r="F352" i="3"/>
  <c r="G352" i="3" s="1"/>
  <c r="F353" i="3"/>
  <c r="F354" i="3"/>
  <c r="F355" i="3"/>
  <c r="F356" i="3"/>
  <c r="F357" i="3"/>
  <c r="F358" i="3"/>
  <c r="F359" i="3"/>
  <c r="F360" i="3"/>
  <c r="F361" i="3"/>
  <c r="F362" i="3"/>
  <c r="F363" i="3"/>
  <c r="F364" i="3"/>
  <c r="G364" i="3" s="1"/>
  <c r="F365" i="3"/>
  <c r="G365" i="3" s="1"/>
  <c r="F366" i="3"/>
  <c r="F367" i="3"/>
  <c r="F368" i="3"/>
  <c r="F369" i="3"/>
  <c r="F370" i="3"/>
  <c r="F371" i="3"/>
  <c r="F372" i="3"/>
  <c r="F373" i="3"/>
  <c r="F374" i="3"/>
  <c r="F375" i="3"/>
  <c r="F376" i="3"/>
  <c r="F377" i="3"/>
  <c r="F378" i="3"/>
  <c r="F379" i="3"/>
  <c r="F380" i="3"/>
  <c r="F381" i="3"/>
  <c r="F382" i="3"/>
  <c r="F383" i="3"/>
  <c r="F384" i="3"/>
  <c r="F385" i="3"/>
  <c r="F386" i="3"/>
  <c r="F387" i="3"/>
  <c r="F388" i="3"/>
  <c r="G388" i="3" s="1"/>
  <c r="F389" i="3"/>
  <c r="F390" i="3"/>
  <c r="F391" i="3"/>
  <c r="G391" i="3" s="1"/>
  <c r="F392" i="3"/>
  <c r="F393" i="3"/>
  <c r="F394" i="3"/>
  <c r="F395" i="3"/>
  <c r="F396" i="3"/>
  <c r="F397" i="3"/>
  <c r="F398" i="3"/>
  <c r="F399" i="3"/>
  <c r="F400" i="3"/>
  <c r="F401" i="3"/>
  <c r="F402" i="3"/>
  <c r="F403" i="3"/>
  <c r="F404" i="3"/>
  <c r="F405" i="3"/>
  <c r="F406" i="3"/>
  <c r="F407" i="3"/>
  <c r="F408" i="3"/>
  <c r="F409" i="3"/>
  <c r="F410" i="3"/>
  <c r="F411" i="3"/>
  <c r="F412" i="3"/>
  <c r="F413" i="3"/>
  <c r="F414" i="3"/>
  <c r="F415" i="3"/>
  <c r="F416" i="3"/>
  <c r="F417" i="3"/>
  <c r="F418" i="3"/>
  <c r="F419" i="3"/>
  <c r="F420" i="3"/>
  <c r="F421" i="3"/>
  <c r="F422" i="3"/>
  <c r="F423" i="3"/>
  <c r="F424" i="3"/>
  <c r="F425" i="3"/>
  <c r="F426" i="3"/>
  <c r="F427" i="3"/>
  <c r="F428" i="3"/>
  <c r="F429" i="3"/>
  <c r="F430" i="3"/>
  <c r="F431" i="3"/>
  <c r="F432" i="3"/>
  <c r="F433" i="3"/>
  <c r="F434" i="3"/>
  <c r="F435" i="3"/>
  <c r="F436" i="3"/>
  <c r="F437" i="3"/>
  <c r="F438" i="3"/>
  <c r="F439" i="3"/>
  <c r="F440" i="3"/>
  <c r="F441" i="3"/>
  <c r="F442" i="3"/>
  <c r="F443" i="3"/>
  <c r="F444" i="3"/>
  <c r="F445" i="3"/>
  <c r="F446" i="3"/>
  <c r="F447" i="3"/>
  <c r="F448" i="3"/>
  <c r="F449" i="3"/>
  <c r="F450" i="3"/>
  <c r="F451" i="3"/>
  <c r="F452" i="3"/>
  <c r="F453" i="3"/>
  <c r="F454" i="3"/>
  <c r="F455" i="3"/>
  <c r="F456" i="3"/>
  <c r="F457" i="3"/>
  <c r="F458" i="3"/>
  <c r="F459" i="3"/>
  <c r="F460" i="3"/>
  <c r="F461" i="3"/>
  <c r="F462" i="3"/>
  <c r="F463" i="3"/>
  <c r="F464" i="3"/>
  <c r="F465" i="3"/>
  <c r="F466" i="3"/>
  <c r="F467" i="3"/>
  <c r="F468" i="3"/>
  <c r="F469" i="3"/>
  <c r="F470" i="3"/>
  <c r="F471" i="3"/>
  <c r="F472" i="3"/>
  <c r="F473" i="3"/>
  <c r="F474" i="3"/>
  <c r="F475" i="3"/>
  <c r="F476" i="3"/>
  <c r="F477" i="3"/>
  <c r="F478" i="3"/>
  <c r="F479" i="3"/>
  <c r="F480" i="3"/>
  <c r="F481" i="3"/>
  <c r="F482" i="3"/>
  <c r="F483" i="3"/>
  <c r="F484" i="3"/>
  <c r="F485" i="3"/>
  <c r="F486" i="3"/>
  <c r="F487" i="3"/>
  <c r="F488" i="3"/>
  <c r="F489" i="3"/>
  <c r="F490" i="3"/>
  <c r="F491" i="3"/>
  <c r="F492" i="3"/>
  <c r="F493" i="3"/>
  <c r="F494" i="3"/>
  <c r="F495" i="3"/>
  <c r="F496" i="3"/>
  <c r="F497" i="3"/>
  <c r="F498" i="3"/>
  <c r="F499" i="3"/>
  <c r="F500" i="3"/>
  <c r="F501" i="3"/>
  <c r="F502" i="3"/>
  <c r="F503" i="3"/>
  <c r="F504" i="3"/>
  <c r="F505" i="3"/>
  <c r="F506" i="3"/>
  <c r="F507" i="3"/>
  <c r="F508" i="3"/>
  <c r="F509" i="3"/>
  <c r="F510" i="3"/>
  <c r="F511" i="3"/>
  <c r="F512" i="3"/>
  <c r="F513" i="3"/>
  <c r="F514" i="3"/>
  <c r="F515" i="3"/>
  <c r="F516" i="3"/>
  <c r="F517" i="3"/>
  <c r="F518" i="3"/>
  <c r="F519" i="3"/>
  <c r="F520" i="3"/>
  <c r="F521" i="3"/>
  <c r="F522" i="3"/>
  <c r="F523" i="3"/>
  <c r="F524" i="3"/>
  <c r="F525" i="3"/>
  <c r="F526" i="3"/>
  <c r="F527" i="3"/>
  <c r="F528" i="3"/>
  <c r="F529" i="3"/>
  <c r="F530" i="3"/>
  <c r="F531" i="3"/>
  <c r="F532" i="3"/>
  <c r="F533" i="3"/>
  <c r="F534" i="3"/>
  <c r="F535" i="3"/>
  <c r="F536" i="3"/>
  <c r="F537" i="3"/>
  <c r="F538" i="3"/>
  <c r="F539" i="3"/>
  <c r="F540" i="3"/>
  <c r="F541" i="3"/>
  <c r="F542" i="3"/>
  <c r="F543" i="3"/>
  <c r="F544" i="3"/>
  <c r="F545" i="3"/>
  <c r="F546" i="3"/>
  <c r="F547" i="3"/>
  <c r="F548" i="3"/>
  <c r="F549" i="3"/>
  <c r="F550" i="3"/>
  <c r="F551" i="3"/>
  <c r="F552" i="3"/>
  <c r="F553" i="3"/>
  <c r="F554" i="3"/>
  <c r="F555" i="3"/>
  <c r="F556" i="3"/>
  <c r="F557" i="3"/>
  <c r="F558" i="3"/>
  <c r="F559" i="3"/>
  <c r="F560" i="3"/>
  <c r="F561" i="3"/>
  <c r="F562" i="3"/>
  <c r="F563" i="3"/>
  <c r="F564" i="3"/>
  <c r="F565" i="3"/>
  <c r="F566" i="3"/>
  <c r="F567" i="3"/>
  <c r="F568" i="3"/>
  <c r="F569" i="3"/>
  <c r="F570" i="3"/>
  <c r="F571" i="3"/>
  <c r="G571" i="3" s="1"/>
  <c r="F572" i="3"/>
  <c r="F27" i="3"/>
  <c r="G27" i="3" s="1"/>
  <c r="G18" i="9" s="1"/>
  <c r="D573" i="3"/>
  <c r="N573" i="3"/>
  <c r="J573" i="3"/>
  <c r="H14" i="6"/>
  <c r="I14" i="6" s="1"/>
  <c r="E14" i="6"/>
  <c r="D14" i="6"/>
  <c r="L14" i="6"/>
  <c r="K14" i="6"/>
  <c r="J14" i="6"/>
  <c r="F6" i="6" s="1"/>
  <c r="C14" i="6"/>
  <c r="G14" i="6" l="1"/>
  <c r="G562" i="9"/>
  <c r="G558" i="6"/>
  <c r="G234" i="9"/>
  <c r="G230" i="6"/>
  <c r="G154" i="9"/>
  <c r="G150" i="6"/>
  <c r="G121" i="9"/>
  <c r="G117" i="6"/>
  <c r="G105" i="9"/>
  <c r="G101" i="6"/>
  <c r="G65" i="9"/>
  <c r="G61" i="6"/>
  <c r="G128" i="9"/>
  <c r="G124" i="6"/>
  <c r="G72" i="9"/>
  <c r="G68" i="6"/>
  <c r="G32" i="9"/>
  <c r="G28" i="6"/>
  <c r="G343" i="9"/>
  <c r="G339" i="6"/>
  <c r="G271" i="9"/>
  <c r="G267" i="6"/>
  <c r="G119" i="9"/>
  <c r="G115" i="6"/>
  <c r="G39" i="9"/>
  <c r="G35" i="6"/>
  <c r="G23" i="9"/>
  <c r="G19" i="6"/>
  <c r="G382" i="9"/>
  <c r="G378" i="6"/>
  <c r="G230" i="9"/>
  <c r="G226" i="6"/>
  <c r="G22" i="9"/>
  <c r="G18" i="6"/>
  <c r="G356" i="9"/>
  <c r="G352" i="6"/>
  <c r="G244" i="9"/>
  <c r="G240" i="6"/>
  <c r="G236" i="9"/>
  <c r="G232" i="6"/>
  <c r="G116" i="9"/>
  <c r="G112" i="6"/>
  <c r="G68" i="9"/>
  <c r="G64" i="6"/>
  <c r="G60" i="9"/>
  <c r="G56" i="6"/>
  <c r="G44" i="9"/>
  <c r="G40" i="6"/>
  <c r="G379" i="9"/>
  <c r="G375" i="6"/>
  <c r="G355" i="9"/>
  <c r="G351" i="6"/>
  <c r="G307" i="9"/>
  <c r="G303" i="6"/>
  <c r="G291" i="9"/>
  <c r="G287" i="6"/>
  <c r="G267" i="9"/>
  <c r="G263" i="6"/>
  <c r="G155" i="9"/>
  <c r="G151" i="6"/>
  <c r="G147" i="9"/>
  <c r="G143" i="6"/>
  <c r="G107" i="9"/>
  <c r="G103" i="6"/>
  <c r="G91" i="9"/>
  <c r="G87" i="6"/>
  <c r="G67" i="9"/>
  <c r="G63" i="6"/>
  <c r="G43" i="9"/>
  <c r="G39" i="6"/>
  <c r="G19" i="9"/>
  <c r="G15" i="6"/>
  <c r="M573" i="3"/>
  <c r="F14" i="6" l="1"/>
  <c r="F560" i="6" s="1"/>
  <c r="N14" i="6" l="1"/>
  <c r="K6" i="6"/>
  <c r="F7" i="6" s="1"/>
  <c r="M560" i="6"/>
  <c r="J560" i="6"/>
  <c r="F8" i="6" l="1"/>
  <c r="K7" i="6"/>
  <c r="K8" i="6"/>
  <c r="N560" i="6"/>
  <c r="E577" i="3"/>
  <c r="H577" i="3" s="1"/>
  <c r="E578" i="3"/>
  <c r="E576" i="3"/>
  <c r="H576" i="3" s="1"/>
  <c r="F577" i="3" l="1"/>
  <c r="F576" i="3"/>
  <c r="F578" i="3"/>
  <c r="H578" i="3"/>
  <c r="L579" i="3"/>
  <c r="H581" i="3" s="1"/>
  <c r="L580" i="3"/>
  <c r="G539" i="3" l="1"/>
  <c r="G43" i="3"/>
  <c r="G514" i="3"/>
  <c r="G450" i="3"/>
  <c r="G386" i="3"/>
  <c r="G322" i="3"/>
  <c r="G258" i="3"/>
  <c r="G194" i="3"/>
  <c r="G122" i="3"/>
  <c r="G42" i="3"/>
  <c r="G521" i="3"/>
  <c r="G457" i="3"/>
  <c r="G393" i="3"/>
  <c r="G329" i="3"/>
  <c r="G265" i="3"/>
  <c r="G201" i="3"/>
  <c r="G129" i="3"/>
  <c r="G57" i="3"/>
  <c r="G323" i="3"/>
  <c r="G544" i="3"/>
  <c r="G480" i="3"/>
  <c r="G416" i="3"/>
  <c r="G344" i="3"/>
  <c r="G272" i="3"/>
  <c r="G208" i="3"/>
  <c r="G144" i="3"/>
  <c r="G72" i="3"/>
  <c r="G339" i="3"/>
  <c r="G543" i="3"/>
  <c r="G479" i="3"/>
  <c r="G415" i="3"/>
  <c r="G343" i="3"/>
  <c r="G279" i="3"/>
  <c r="G207" i="3"/>
  <c r="G143" i="3"/>
  <c r="G79" i="3"/>
  <c r="G435" i="3"/>
  <c r="G558" i="3"/>
  <c r="G494" i="3"/>
  <c r="G430" i="3"/>
  <c r="G366" i="3"/>
  <c r="G302" i="3"/>
  <c r="G238" i="3"/>
  <c r="G174" i="3"/>
  <c r="G110" i="3"/>
  <c r="G46" i="3"/>
  <c r="G291" i="3"/>
  <c r="G131" i="3"/>
  <c r="G565" i="3"/>
  <c r="G501" i="3"/>
  <c r="G437" i="3"/>
  <c r="G373" i="3"/>
  <c r="G301" i="3"/>
  <c r="G221" i="3"/>
  <c r="G157" i="3"/>
  <c r="G85" i="3"/>
  <c r="G427" i="3"/>
  <c r="G540" i="3"/>
  <c r="G476" i="3"/>
  <c r="G412" i="3"/>
  <c r="G332" i="3"/>
  <c r="G244" i="3"/>
  <c r="G180" i="3"/>
  <c r="G84" i="3"/>
  <c r="G491" i="3"/>
  <c r="G570" i="3"/>
  <c r="G506" i="3"/>
  <c r="G442" i="3"/>
  <c r="G378" i="3"/>
  <c r="G314" i="3"/>
  <c r="G250" i="3"/>
  <c r="G186" i="3"/>
  <c r="G106" i="3"/>
  <c r="G34" i="3"/>
  <c r="G513" i="3"/>
  <c r="G449" i="3"/>
  <c r="G385" i="3"/>
  <c r="G321" i="3"/>
  <c r="G257" i="3"/>
  <c r="G193" i="3"/>
  <c r="G121" i="3"/>
  <c r="G49" i="3"/>
  <c r="G275" i="3"/>
  <c r="G536" i="3"/>
  <c r="G472" i="3"/>
  <c r="G408" i="3"/>
  <c r="G336" i="3"/>
  <c r="G264" i="3"/>
  <c r="G200" i="3"/>
  <c r="G136" i="3"/>
  <c r="G64" i="3"/>
  <c r="G283" i="3"/>
  <c r="G535" i="3"/>
  <c r="G471" i="3"/>
  <c r="G407" i="3"/>
  <c r="G335" i="3"/>
  <c r="G271" i="3"/>
  <c r="G199" i="3"/>
  <c r="G135" i="3"/>
  <c r="G71" i="3"/>
  <c r="G387" i="3"/>
  <c r="G550" i="3"/>
  <c r="G486" i="3"/>
  <c r="G422" i="3"/>
  <c r="G358" i="3"/>
  <c r="G294" i="3"/>
  <c r="G230" i="3"/>
  <c r="G166" i="3"/>
  <c r="G102" i="3"/>
  <c r="G38" i="3"/>
  <c r="G267" i="3"/>
  <c r="G123" i="3"/>
  <c r="G557" i="3"/>
  <c r="G493" i="3"/>
  <c r="G429" i="3"/>
  <c r="G357" i="3"/>
  <c r="G293" i="3"/>
  <c r="G213" i="3"/>
  <c r="G149" i="3"/>
  <c r="G61" i="3"/>
  <c r="G379" i="3"/>
  <c r="G532" i="3"/>
  <c r="G468" i="3"/>
  <c r="G404" i="3"/>
  <c r="G324" i="3"/>
  <c r="G236" i="3"/>
  <c r="G172" i="3"/>
  <c r="G68" i="3"/>
  <c r="G443" i="3"/>
  <c r="G562" i="3"/>
  <c r="G498" i="3"/>
  <c r="G434" i="3"/>
  <c r="G370" i="3"/>
  <c r="G306" i="3"/>
  <c r="G242" i="3"/>
  <c r="G178" i="3"/>
  <c r="G98" i="3"/>
  <c r="G569" i="3"/>
  <c r="G505" i="3"/>
  <c r="G441" i="3"/>
  <c r="G377" i="3"/>
  <c r="G313" i="3"/>
  <c r="G249" i="3"/>
  <c r="G185" i="3"/>
  <c r="G113" i="3"/>
  <c r="G33" i="3"/>
  <c r="G227" i="3"/>
  <c r="G528" i="3"/>
  <c r="G464" i="3"/>
  <c r="G400" i="3"/>
  <c r="G328" i="3"/>
  <c r="G256" i="3"/>
  <c r="G192" i="3"/>
  <c r="G120" i="3"/>
  <c r="G56" i="3"/>
  <c r="G219" i="3"/>
  <c r="G527" i="3"/>
  <c r="G463" i="3"/>
  <c r="G399" i="3"/>
  <c r="G327" i="3"/>
  <c r="G263" i="3"/>
  <c r="G191" i="3"/>
  <c r="G127" i="3"/>
  <c r="G63" i="3"/>
  <c r="G347" i="3"/>
  <c r="G542" i="3"/>
  <c r="G478" i="3"/>
  <c r="G414" i="3"/>
  <c r="G350" i="3"/>
  <c r="G286" i="3"/>
  <c r="G222" i="3"/>
  <c r="G158" i="3"/>
  <c r="G94" i="3"/>
  <c r="G30" i="3"/>
  <c r="G235" i="3"/>
  <c r="G115" i="3"/>
  <c r="G549" i="3"/>
  <c r="G485" i="3"/>
  <c r="G421" i="3"/>
  <c r="G349" i="3"/>
  <c r="G285" i="3"/>
  <c r="G205" i="3"/>
  <c r="G141" i="3"/>
  <c r="G45" i="3"/>
  <c r="G307" i="3"/>
  <c r="G524" i="3"/>
  <c r="G460" i="3"/>
  <c r="G396" i="3"/>
  <c r="G308" i="3"/>
  <c r="G228" i="3"/>
  <c r="G148" i="3"/>
  <c r="G60" i="3"/>
  <c r="G403" i="3"/>
  <c r="G554" i="3"/>
  <c r="G490" i="3"/>
  <c r="G426" i="3"/>
  <c r="G362" i="3"/>
  <c r="G298" i="3"/>
  <c r="G234" i="3"/>
  <c r="G170" i="3"/>
  <c r="G90" i="3"/>
  <c r="G561" i="3"/>
  <c r="G497" i="3"/>
  <c r="G433" i="3"/>
  <c r="G369" i="3"/>
  <c r="G305" i="3"/>
  <c r="G241" i="3"/>
  <c r="G177" i="3"/>
  <c r="G105" i="3"/>
  <c r="G555" i="3"/>
  <c r="G179" i="3"/>
  <c r="G520" i="3"/>
  <c r="G456" i="3"/>
  <c r="G392" i="3"/>
  <c r="G320" i="3"/>
  <c r="G248" i="3"/>
  <c r="G184" i="3"/>
  <c r="G112" i="3"/>
  <c r="G40" i="3"/>
  <c r="G171" i="3"/>
  <c r="G519" i="3"/>
  <c r="G455" i="3"/>
  <c r="G383" i="3"/>
  <c r="G319" i="3"/>
  <c r="G255" i="3"/>
  <c r="G183" i="3"/>
  <c r="G119" i="3"/>
  <c r="G55" i="3"/>
  <c r="G299" i="3"/>
  <c r="G534" i="3"/>
  <c r="G470" i="3"/>
  <c r="G406" i="3"/>
  <c r="G342" i="3"/>
  <c r="G278" i="3"/>
  <c r="G214" i="3"/>
  <c r="G150" i="3"/>
  <c r="G86" i="3"/>
  <c r="G507" i="3"/>
  <c r="G211" i="3"/>
  <c r="G107" i="3"/>
  <c r="G541" i="3"/>
  <c r="G477" i="3"/>
  <c r="G413" i="3"/>
  <c r="G341" i="3"/>
  <c r="G277" i="3"/>
  <c r="G197" i="3"/>
  <c r="G133" i="3"/>
  <c r="G37" i="3"/>
  <c r="G75" i="3"/>
  <c r="G516" i="3"/>
  <c r="G452" i="3"/>
  <c r="G380" i="3"/>
  <c r="G292" i="3"/>
  <c r="G220" i="3"/>
  <c r="G140" i="3"/>
  <c r="G44" i="3"/>
  <c r="G355" i="3"/>
  <c r="G546" i="3"/>
  <c r="G482" i="3"/>
  <c r="G418" i="3"/>
  <c r="G354" i="3"/>
  <c r="G290" i="3"/>
  <c r="G226" i="3"/>
  <c r="G162" i="3"/>
  <c r="G82" i="3"/>
  <c r="G553" i="3"/>
  <c r="G489" i="3"/>
  <c r="G425" i="3"/>
  <c r="G361" i="3"/>
  <c r="G297" i="3"/>
  <c r="G233" i="3"/>
  <c r="G169" i="3"/>
  <c r="G97" i="3"/>
  <c r="G515" i="3"/>
  <c r="G51" i="3"/>
  <c r="G512" i="3"/>
  <c r="G448" i="3"/>
  <c r="G384" i="3"/>
  <c r="G312" i="3"/>
  <c r="G240" i="3"/>
  <c r="G176" i="3"/>
  <c r="G104" i="3"/>
  <c r="G547" i="3"/>
  <c r="G67" i="3"/>
  <c r="G511" i="3"/>
  <c r="G447" i="3"/>
  <c r="G375" i="3"/>
  <c r="G311" i="3"/>
  <c r="G247" i="3"/>
  <c r="G175" i="3"/>
  <c r="G111" i="3"/>
  <c r="G47" i="3"/>
  <c r="G251" i="3"/>
  <c r="G526" i="3"/>
  <c r="G462" i="3"/>
  <c r="G398" i="3"/>
  <c r="G334" i="3"/>
  <c r="G270" i="3"/>
  <c r="G206" i="3"/>
  <c r="G142" i="3"/>
  <c r="G78" i="3"/>
  <c r="G459" i="3"/>
  <c r="G187" i="3"/>
  <c r="G99" i="3"/>
  <c r="G533" i="3"/>
  <c r="G469" i="3"/>
  <c r="G405" i="3"/>
  <c r="G333" i="3"/>
  <c r="G269" i="3"/>
  <c r="G189" i="3"/>
  <c r="G117" i="3"/>
  <c r="G29" i="3"/>
  <c r="G572" i="3"/>
  <c r="G508" i="3"/>
  <c r="G444" i="3"/>
  <c r="G372" i="3"/>
  <c r="G284" i="3"/>
  <c r="G212" i="3"/>
  <c r="G132" i="3"/>
  <c r="G36" i="3"/>
  <c r="G315" i="3"/>
  <c r="G538" i="3"/>
  <c r="G474" i="3"/>
  <c r="G410" i="3"/>
  <c r="G346" i="3"/>
  <c r="G282" i="3"/>
  <c r="G218" i="3"/>
  <c r="G154" i="3"/>
  <c r="G66" i="3"/>
  <c r="G545" i="3"/>
  <c r="G481" i="3"/>
  <c r="G417" i="3"/>
  <c r="G353" i="3"/>
  <c r="G289" i="3"/>
  <c r="G225" i="3"/>
  <c r="G161" i="3"/>
  <c r="G89" i="3"/>
  <c r="G467" i="3"/>
  <c r="G568" i="3"/>
  <c r="G504" i="3"/>
  <c r="G440" i="3"/>
  <c r="G376" i="3"/>
  <c r="G304" i="3"/>
  <c r="G232" i="3"/>
  <c r="G168" i="3"/>
  <c r="G96" i="3"/>
  <c r="G499" i="3"/>
  <c r="G567" i="3"/>
  <c r="G503" i="3"/>
  <c r="G439" i="3"/>
  <c r="G367" i="3"/>
  <c r="G303" i="3"/>
  <c r="G231" i="3"/>
  <c r="G167" i="3"/>
  <c r="G103" i="3"/>
  <c r="G39" i="3"/>
  <c r="G195" i="3"/>
  <c r="G518" i="3"/>
  <c r="G454" i="3"/>
  <c r="G390" i="3"/>
  <c r="G326" i="3"/>
  <c r="G262" i="3"/>
  <c r="G198" i="3"/>
  <c r="G134" i="3"/>
  <c r="G70" i="3"/>
  <c r="G411" i="3"/>
  <c r="G155" i="3"/>
  <c r="G91" i="3"/>
  <c r="G525" i="3"/>
  <c r="G461" i="3"/>
  <c r="G397" i="3"/>
  <c r="G325" i="3"/>
  <c r="G261" i="3"/>
  <c r="G181" i="3"/>
  <c r="G109" i="3"/>
  <c r="G563" i="3"/>
  <c r="G564" i="3"/>
  <c r="G500" i="3"/>
  <c r="G436" i="3"/>
  <c r="G356" i="3"/>
  <c r="G268" i="3"/>
  <c r="G204" i="3"/>
  <c r="G124" i="3"/>
  <c r="G259" i="3"/>
  <c r="G530" i="3"/>
  <c r="G466" i="3"/>
  <c r="G402" i="3"/>
  <c r="G338" i="3"/>
  <c r="G274" i="3"/>
  <c r="G210" i="3"/>
  <c r="G146" i="3"/>
  <c r="G58" i="3"/>
  <c r="G537" i="3"/>
  <c r="G473" i="3"/>
  <c r="G409" i="3"/>
  <c r="G345" i="3"/>
  <c r="G281" i="3"/>
  <c r="G217" i="3"/>
  <c r="G153" i="3"/>
  <c r="G73" i="3"/>
  <c r="G419" i="3"/>
  <c r="G560" i="3"/>
  <c r="G496" i="3"/>
  <c r="G432" i="3"/>
  <c r="G368" i="3"/>
  <c r="G296" i="3"/>
  <c r="G224" i="3"/>
  <c r="G160" i="3"/>
  <c r="G88" i="3"/>
  <c r="G451" i="3"/>
  <c r="G559" i="3"/>
  <c r="G495" i="3"/>
  <c r="G431" i="3"/>
  <c r="G359" i="3"/>
  <c r="G295" i="3"/>
  <c r="G223" i="3"/>
  <c r="G159" i="3"/>
  <c r="G95" i="3"/>
  <c r="G531" i="3"/>
  <c r="G35" i="3"/>
  <c r="G510" i="3"/>
  <c r="G446" i="3"/>
  <c r="G382" i="3"/>
  <c r="G318" i="3"/>
  <c r="G254" i="3"/>
  <c r="G190" i="3"/>
  <c r="G126" i="3"/>
  <c r="G62" i="3"/>
  <c r="G363" i="3"/>
  <c r="G147" i="3"/>
  <c r="G83" i="3"/>
  <c r="G517" i="3"/>
  <c r="G453" i="3"/>
  <c r="G389" i="3"/>
  <c r="G317" i="3"/>
  <c r="G237" i="3"/>
  <c r="G173" i="3"/>
  <c r="G101" i="3"/>
  <c r="G523" i="3"/>
  <c r="G556" i="3"/>
  <c r="G492" i="3"/>
  <c r="G428" i="3"/>
  <c r="G348" i="3"/>
  <c r="G260" i="3"/>
  <c r="G196" i="3"/>
  <c r="G108" i="3"/>
  <c r="G203" i="3"/>
  <c r="G50" i="3"/>
  <c r="G65" i="3"/>
  <c r="G152" i="3"/>
  <c r="G215" i="3"/>
  <c r="G310" i="3"/>
  <c r="G509" i="3"/>
  <c r="G548" i="3"/>
  <c r="G522" i="3"/>
  <c r="G529" i="3"/>
  <c r="G371" i="3"/>
  <c r="G80" i="3"/>
  <c r="G151" i="3"/>
  <c r="G246" i="3"/>
  <c r="G445" i="3"/>
  <c r="G484" i="3"/>
  <c r="G458" i="3"/>
  <c r="G465" i="3"/>
  <c r="G552" i="3"/>
  <c r="G395" i="3"/>
  <c r="G87" i="3"/>
  <c r="G182" i="3"/>
  <c r="G381" i="3"/>
  <c r="G420" i="3"/>
  <c r="G394" i="3"/>
  <c r="G401" i="3"/>
  <c r="G488" i="3"/>
  <c r="G551" i="3"/>
  <c r="G483" i="3"/>
  <c r="G118" i="3"/>
  <c r="G309" i="3"/>
  <c r="G340" i="3"/>
  <c r="G330" i="3"/>
  <c r="G337" i="3"/>
  <c r="G424" i="3"/>
  <c r="G487" i="3"/>
  <c r="G566" i="3"/>
  <c r="G54" i="3"/>
  <c r="G229" i="3"/>
  <c r="G252" i="3"/>
  <c r="G266" i="3"/>
  <c r="G273" i="3"/>
  <c r="G360" i="3"/>
  <c r="G423" i="3"/>
  <c r="G502" i="3"/>
  <c r="G331" i="3"/>
  <c r="G165" i="3"/>
  <c r="G188" i="3"/>
  <c r="G138" i="3"/>
  <c r="G145" i="3"/>
  <c r="G216" i="3"/>
  <c r="G287" i="3"/>
  <c r="G374" i="3"/>
  <c r="G59" i="3"/>
  <c r="G475" i="3"/>
  <c r="G202" i="3"/>
  <c r="G209" i="3"/>
  <c r="G288" i="3"/>
  <c r="G351" i="3"/>
  <c r="G438" i="3"/>
  <c r="G92" i="3"/>
  <c r="G139" i="3"/>
  <c r="G93" i="3"/>
  <c r="I573" i="3"/>
  <c r="H580" i="3" s="1"/>
  <c r="F573" i="3"/>
  <c r="G385" i="9" l="1"/>
  <c r="G381" i="6"/>
  <c r="G286" i="9"/>
  <c r="G282" i="6"/>
  <c r="G146" i="9"/>
  <c r="G142" i="6"/>
  <c r="G104" i="6"/>
  <c r="G108" i="9"/>
  <c r="G124" i="9"/>
  <c r="G120" i="6"/>
  <c r="G226" i="9"/>
  <c r="G222" i="6"/>
  <c r="G136" i="6"/>
  <c r="G140" i="9"/>
  <c r="G406" i="9"/>
  <c r="G402" i="6"/>
  <c r="G278" i="9"/>
  <c r="G274" i="6"/>
  <c r="G542" i="9"/>
  <c r="G538" i="6"/>
  <c r="G67" i="6"/>
  <c r="G71" i="9"/>
  <c r="G380" i="9"/>
  <c r="G376" i="6"/>
  <c r="G442" i="9"/>
  <c r="G438" i="6"/>
  <c r="G457" i="9"/>
  <c r="G453" i="6"/>
  <c r="G253" i="9"/>
  <c r="G249" i="6"/>
  <c r="G87" i="9"/>
  <c r="G83" i="6"/>
  <c r="G525" i="6"/>
  <c r="G529" i="9"/>
  <c r="G537" i="9"/>
  <c r="G533" i="6"/>
  <c r="G342" i="9"/>
  <c r="G338" i="6"/>
  <c r="G351" i="9"/>
  <c r="G347" i="6"/>
  <c r="G479" i="9"/>
  <c r="G475" i="6"/>
  <c r="G362" i="9"/>
  <c r="G358" i="6"/>
  <c r="G56" i="9"/>
  <c r="G52" i="6"/>
  <c r="G444" i="9"/>
  <c r="G440" i="6"/>
  <c r="G150" i="9"/>
  <c r="G146" i="6"/>
  <c r="G279" i="9"/>
  <c r="G275" i="6"/>
  <c r="G136" i="9"/>
  <c r="G132" i="6"/>
  <c r="G264" i="9"/>
  <c r="G260" i="6"/>
  <c r="G328" i="9"/>
  <c r="G324" i="6"/>
  <c r="G392" i="9"/>
  <c r="G388" i="6"/>
  <c r="G456" i="9"/>
  <c r="G452" i="6"/>
  <c r="G520" i="9"/>
  <c r="G516" i="6"/>
  <c r="G41" i="9"/>
  <c r="G37" i="6"/>
  <c r="G547" i="9"/>
  <c r="G543" i="6"/>
  <c r="G508" i="9"/>
  <c r="G504" i="6"/>
  <c r="G309" i="9"/>
  <c r="G305" i="6"/>
  <c r="G214" i="9"/>
  <c r="G210" i="6"/>
  <c r="G151" i="9"/>
  <c r="G147" i="6"/>
  <c r="G64" i="9"/>
  <c r="G60" i="6"/>
  <c r="G49" i="9"/>
  <c r="G45" i="6"/>
  <c r="G250" i="9"/>
  <c r="G246" i="6"/>
  <c r="G554" i="9"/>
  <c r="G550" i="6"/>
  <c r="G82" i="9"/>
  <c r="G78" i="6"/>
  <c r="G381" i="9"/>
  <c r="G377" i="6"/>
  <c r="G290" i="6"/>
  <c r="G294" i="9"/>
  <c r="G223" i="9"/>
  <c r="G219" i="6"/>
  <c r="G152" i="9"/>
  <c r="G148" i="6"/>
  <c r="G145" i="9"/>
  <c r="G141" i="6"/>
  <c r="G23" i="6"/>
  <c r="G27" i="9"/>
  <c r="G20" i="9"/>
  <c r="G16" i="6"/>
  <c r="G90" i="9"/>
  <c r="G86" i="6"/>
  <c r="G385" i="6"/>
  <c r="G389" i="9"/>
  <c r="G302" i="9"/>
  <c r="G298" i="6"/>
  <c r="G227" i="6"/>
  <c r="G231" i="9"/>
  <c r="G160" i="9"/>
  <c r="G156" i="6"/>
  <c r="G149" i="6"/>
  <c r="G153" i="9"/>
  <c r="G35" i="9"/>
  <c r="G31" i="6"/>
  <c r="G28" i="9"/>
  <c r="G24" i="6"/>
  <c r="G98" i="9"/>
  <c r="G94" i="6"/>
  <c r="G397" i="9"/>
  <c r="G393" i="6"/>
  <c r="G310" i="9"/>
  <c r="G306" i="6"/>
  <c r="G239" i="9"/>
  <c r="G235" i="6"/>
  <c r="G168" i="9"/>
  <c r="G164" i="6"/>
  <c r="G161" i="9"/>
  <c r="G157" i="6"/>
  <c r="G51" i="9"/>
  <c r="G47" i="6"/>
  <c r="G36" i="9"/>
  <c r="G32" i="6"/>
  <c r="G106" i="9"/>
  <c r="G102" i="6"/>
  <c r="G405" i="9"/>
  <c r="G401" i="6"/>
  <c r="G318" i="9"/>
  <c r="G314" i="6"/>
  <c r="G247" i="9"/>
  <c r="G243" i="6"/>
  <c r="G172" i="6"/>
  <c r="G176" i="9"/>
  <c r="G169" i="9"/>
  <c r="G165" i="6"/>
  <c r="G55" i="6"/>
  <c r="G59" i="9"/>
  <c r="G52" i="9"/>
  <c r="G48" i="6"/>
  <c r="G114" i="9"/>
  <c r="G110" i="6"/>
  <c r="G413" i="9"/>
  <c r="G409" i="6"/>
  <c r="G322" i="6"/>
  <c r="G326" i="9"/>
  <c r="G255" i="9"/>
  <c r="G251" i="6"/>
  <c r="G184" i="9"/>
  <c r="G180" i="6"/>
  <c r="G177" i="9"/>
  <c r="G173" i="6"/>
  <c r="G71" i="6"/>
  <c r="G75" i="9"/>
  <c r="G72" i="6"/>
  <c r="G76" i="9"/>
  <c r="G122" i="9"/>
  <c r="G118" i="6"/>
  <c r="G417" i="6"/>
  <c r="G421" i="9"/>
  <c r="G334" i="9"/>
  <c r="G330" i="6"/>
  <c r="G259" i="6"/>
  <c r="G263" i="9"/>
  <c r="G192" i="9"/>
  <c r="G188" i="6"/>
  <c r="G181" i="6"/>
  <c r="G185" i="9"/>
  <c r="G514" i="9"/>
  <c r="G510" i="6"/>
  <c r="G354" i="6"/>
  <c r="G358" i="9"/>
  <c r="G224" i="9"/>
  <c r="G220" i="6"/>
  <c r="G232" i="9"/>
  <c r="G228" i="6"/>
  <c r="G233" i="9"/>
  <c r="G229" i="6"/>
  <c r="G323" i="6"/>
  <c r="G327" i="9"/>
  <c r="G241" i="9"/>
  <c r="G237" i="6"/>
  <c r="G167" i="6"/>
  <c r="G171" i="9"/>
  <c r="G245" i="6"/>
  <c r="G249" i="9"/>
  <c r="G193" i="9"/>
  <c r="G189" i="6"/>
  <c r="G179" i="9"/>
  <c r="G175" i="6"/>
  <c r="G243" i="9"/>
  <c r="G239" i="6"/>
  <c r="G327" i="6"/>
  <c r="G331" i="9"/>
  <c r="G407" i="6"/>
  <c r="G411" i="9"/>
  <c r="G475" i="9"/>
  <c r="G471" i="6"/>
  <c r="G535" i="6"/>
  <c r="G539" i="9"/>
  <c r="G99" i="9"/>
  <c r="G95" i="6"/>
  <c r="G92" i="9"/>
  <c r="G88" i="6"/>
  <c r="G138" i="9"/>
  <c r="G134" i="6"/>
  <c r="G437" i="9"/>
  <c r="G433" i="6"/>
  <c r="G350" i="9"/>
  <c r="G346" i="6"/>
  <c r="G287" i="9"/>
  <c r="G283" i="6"/>
  <c r="G204" i="6"/>
  <c r="G208" i="9"/>
  <c r="G201" i="9"/>
  <c r="G197" i="6"/>
  <c r="G195" i="9"/>
  <c r="G191" i="6"/>
  <c r="G168" i="6"/>
  <c r="G172" i="9"/>
  <c r="G402" i="9"/>
  <c r="G398" i="6"/>
  <c r="G509" i="9"/>
  <c r="G505" i="6"/>
  <c r="G430" i="9"/>
  <c r="G426" i="6"/>
  <c r="G367" i="9"/>
  <c r="G363" i="6"/>
  <c r="G280" i="9"/>
  <c r="G276" i="6"/>
  <c r="G273" i="9"/>
  <c r="G269" i="6"/>
  <c r="G199" i="6"/>
  <c r="G203" i="9"/>
  <c r="G180" i="9"/>
  <c r="G176" i="6"/>
  <c r="G450" i="9"/>
  <c r="G446" i="6"/>
  <c r="G513" i="6"/>
  <c r="G517" i="9"/>
  <c r="G438" i="9"/>
  <c r="G434" i="6"/>
  <c r="G375" i="9"/>
  <c r="G371" i="6"/>
  <c r="G288" i="9"/>
  <c r="G284" i="6"/>
  <c r="G277" i="6"/>
  <c r="G281" i="9"/>
  <c r="G211" i="9"/>
  <c r="G207" i="6"/>
  <c r="G188" i="9"/>
  <c r="G184" i="6"/>
  <c r="G498" i="9"/>
  <c r="G494" i="6"/>
  <c r="G525" i="9"/>
  <c r="G521" i="6"/>
  <c r="G446" i="9"/>
  <c r="G442" i="6"/>
  <c r="G383" i="9"/>
  <c r="G379" i="6"/>
  <c r="G296" i="9"/>
  <c r="G292" i="6"/>
  <c r="G289" i="9"/>
  <c r="G285" i="6"/>
  <c r="G219" i="9"/>
  <c r="G215" i="6"/>
  <c r="G196" i="9"/>
  <c r="G192" i="6"/>
  <c r="G21" i="9"/>
  <c r="G17" i="6"/>
  <c r="G533" i="9"/>
  <c r="G529" i="6"/>
  <c r="G450" i="6"/>
  <c r="G454" i="9"/>
  <c r="G387" i="6"/>
  <c r="G391" i="9"/>
  <c r="G300" i="6"/>
  <c r="G304" i="9"/>
  <c r="G297" i="9"/>
  <c r="G293" i="6"/>
  <c r="G227" i="9"/>
  <c r="G223" i="6"/>
  <c r="G200" i="6"/>
  <c r="G204" i="9"/>
  <c r="G29" i="9"/>
  <c r="G25" i="6"/>
  <c r="G541" i="9"/>
  <c r="G537" i="6"/>
  <c r="G462" i="9"/>
  <c r="G458" i="6"/>
  <c r="G399" i="9"/>
  <c r="G395" i="6"/>
  <c r="G312" i="9"/>
  <c r="G308" i="6"/>
  <c r="G305" i="9"/>
  <c r="G301" i="6"/>
  <c r="G231" i="6"/>
  <c r="G235" i="9"/>
  <c r="G212" i="9"/>
  <c r="G208" i="6"/>
  <c r="G37" i="9"/>
  <c r="G33" i="6"/>
  <c r="G545" i="6"/>
  <c r="G549" i="9"/>
  <c r="G470" i="9"/>
  <c r="G466" i="6"/>
  <c r="G407" i="9"/>
  <c r="G403" i="6"/>
  <c r="G320" i="9"/>
  <c r="G316" i="6"/>
  <c r="G309" i="6"/>
  <c r="G313" i="9"/>
  <c r="G257" i="9"/>
  <c r="G253" i="6"/>
  <c r="G74" i="9"/>
  <c r="G70" i="6"/>
  <c r="G100" i="9"/>
  <c r="G96" i="6"/>
  <c r="G123" i="9"/>
  <c r="G119" i="6"/>
  <c r="G213" i="6"/>
  <c r="G217" i="9"/>
  <c r="G311" i="9"/>
  <c r="G307" i="6"/>
  <c r="G386" i="6"/>
  <c r="G390" i="9"/>
  <c r="G398" i="9"/>
  <c r="G394" i="6"/>
  <c r="G335" i="9"/>
  <c r="G331" i="6"/>
  <c r="G156" i="9"/>
  <c r="G152" i="6"/>
  <c r="G436" i="9"/>
  <c r="G432" i="6"/>
  <c r="G501" i="9"/>
  <c r="G497" i="6"/>
  <c r="G268" i="6"/>
  <c r="G272" i="9"/>
  <c r="G252" i="9"/>
  <c r="G248" i="6"/>
  <c r="G494" i="9"/>
  <c r="G490" i="6"/>
  <c r="G337" i="9"/>
  <c r="G333" i="6"/>
  <c r="G69" i="9"/>
  <c r="G65" i="6"/>
  <c r="G242" i="9"/>
  <c r="G238" i="6"/>
  <c r="G502" i="9"/>
  <c r="G498" i="6"/>
  <c r="G341" i="6"/>
  <c r="G345" i="9"/>
  <c r="G283" i="9"/>
  <c r="G279" i="6"/>
  <c r="G264" i="6"/>
  <c r="G268" i="9"/>
  <c r="G73" i="6"/>
  <c r="G77" i="9"/>
  <c r="G290" i="9"/>
  <c r="G286" i="6"/>
  <c r="G510" i="9"/>
  <c r="G506" i="6"/>
  <c r="G447" i="9"/>
  <c r="G443" i="6"/>
  <c r="G360" i="9"/>
  <c r="G356" i="6"/>
  <c r="G353" i="9"/>
  <c r="G349" i="6"/>
  <c r="G295" i="6"/>
  <c r="G299" i="9"/>
  <c r="G276" i="9"/>
  <c r="G272" i="6"/>
  <c r="G85" i="9"/>
  <c r="G81" i="6"/>
  <c r="G338" i="9"/>
  <c r="G334" i="6"/>
  <c r="G514" i="6"/>
  <c r="G518" i="9"/>
  <c r="G451" i="6"/>
  <c r="G455" i="9"/>
  <c r="G364" i="6"/>
  <c r="G368" i="9"/>
  <c r="G361" i="9"/>
  <c r="G357" i="6"/>
  <c r="G311" i="6"/>
  <c r="G315" i="9"/>
  <c r="G284" i="9"/>
  <c r="G280" i="6"/>
  <c r="G93" i="9"/>
  <c r="G89" i="6"/>
  <c r="G378" i="9"/>
  <c r="G374" i="6"/>
  <c r="G526" i="9"/>
  <c r="G522" i="6"/>
  <c r="G463" i="9"/>
  <c r="G459" i="6"/>
  <c r="G376" i="9"/>
  <c r="G372" i="6"/>
  <c r="G369" i="9"/>
  <c r="G365" i="6"/>
  <c r="G323" i="9"/>
  <c r="G319" i="6"/>
  <c r="G292" i="9"/>
  <c r="G288" i="6"/>
  <c r="G101" i="9"/>
  <c r="G97" i="6"/>
  <c r="G426" i="9"/>
  <c r="G422" i="6"/>
  <c r="G534" i="9"/>
  <c r="G530" i="6"/>
  <c r="G471" i="9"/>
  <c r="G467" i="6"/>
  <c r="G384" i="9"/>
  <c r="G380" i="6"/>
  <c r="G373" i="6"/>
  <c r="G377" i="9"/>
  <c r="G200" i="9"/>
  <c r="G196" i="6"/>
  <c r="G509" i="6"/>
  <c r="G513" i="9"/>
  <c r="G140" i="6"/>
  <c r="G144" i="9"/>
  <c r="G291" i="6"/>
  <c r="G295" i="9"/>
  <c r="G449" i="6"/>
  <c r="G453" i="9"/>
  <c r="G131" i="9"/>
  <c r="G127" i="6"/>
  <c r="G225" i="9"/>
  <c r="G221" i="6"/>
  <c r="G236" i="6"/>
  <c r="G240" i="9"/>
  <c r="G248" i="9"/>
  <c r="G244" i="6"/>
  <c r="G148" i="9"/>
  <c r="G144" i="6"/>
  <c r="G84" i="9"/>
  <c r="G80" i="6"/>
  <c r="G220" i="9"/>
  <c r="G216" i="6"/>
  <c r="G372" i="9"/>
  <c r="G368" i="6"/>
  <c r="G183" i="6"/>
  <c r="G187" i="9"/>
  <c r="G354" i="9"/>
  <c r="G350" i="6"/>
  <c r="G355" i="6"/>
  <c r="G359" i="9"/>
  <c r="G259" i="9"/>
  <c r="G255" i="6"/>
  <c r="G186" i="9"/>
  <c r="G182" i="6"/>
  <c r="G344" i="9"/>
  <c r="G340" i="6"/>
  <c r="G260" i="9"/>
  <c r="G256" i="6"/>
  <c r="G439" i="9"/>
  <c r="G435" i="6"/>
  <c r="G50" i="9"/>
  <c r="G46" i="6"/>
  <c r="G105" i="6"/>
  <c r="G109" i="9"/>
  <c r="G237" i="9"/>
  <c r="G233" i="6"/>
  <c r="G228" i="9"/>
  <c r="G224" i="6"/>
  <c r="G26" i="9"/>
  <c r="G22" i="6"/>
  <c r="G482" i="6"/>
  <c r="G486" i="9"/>
  <c r="G419" i="6"/>
  <c r="G423" i="9"/>
  <c r="G332" i="6"/>
  <c r="G336" i="9"/>
  <c r="G329" i="9"/>
  <c r="G325" i="6"/>
  <c r="G343" i="6"/>
  <c r="G347" i="9"/>
  <c r="G316" i="9"/>
  <c r="G312" i="6"/>
  <c r="G125" i="9"/>
  <c r="G121" i="6"/>
  <c r="G30" i="9"/>
  <c r="G26" i="6"/>
  <c r="G558" i="9"/>
  <c r="G554" i="6"/>
  <c r="G495" i="9"/>
  <c r="G491" i="6"/>
  <c r="G408" i="9"/>
  <c r="G404" i="6"/>
  <c r="G401" i="9"/>
  <c r="G397" i="6"/>
  <c r="G359" i="6"/>
  <c r="G363" i="9"/>
  <c r="G324" i="9"/>
  <c r="G320" i="6"/>
  <c r="G133" i="9"/>
  <c r="G129" i="6"/>
  <c r="G34" i="6"/>
  <c r="G38" i="9"/>
  <c r="G58" i="9"/>
  <c r="G54" i="6"/>
  <c r="G503" i="9"/>
  <c r="G499" i="6"/>
  <c r="G416" i="9"/>
  <c r="G412" i="6"/>
  <c r="G409" i="9"/>
  <c r="G405" i="6"/>
  <c r="G371" i="9"/>
  <c r="G367" i="6"/>
  <c r="G328" i="6"/>
  <c r="G332" i="9"/>
  <c r="G137" i="6"/>
  <c r="G141" i="9"/>
  <c r="G46" i="9"/>
  <c r="G42" i="6"/>
  <c r="G162" i="9"/>
  <c r="G158" i="6"/>
  <c r="G511" i="9"/>
  <c r="G507" i="6"/>
  <c r="G424" i="9"/>
  <c r="G420" i="6"/>
  <c r="G413" i="6"/>
  <c r="G417" i="9"/>
  <c r="G387" i="9"/>
  <c r="G383" i="6"/>
  <c r="G340" i="9"/>
  <c r="G336" i="6"/>
  <c r="G149" i="9"/>
  <c r="G145" i="6"/>
  <c r="G54" i="9"/>
  <c r="G50" i="6"/>
  <c r="G210" i="9"/>
  <c r="G206" i="6"/>
  <c r="G515" i="6"/>
  <c r="G519" i="9"/>
  <c r="G428" i="6"/>
  <c r="G432" i="9"/>
  <c r="G425" i="9"/>
  <c r="G421" i="6"/>
  <c r="G391" i="6"/>
  <c r="G395" i="9"/>
  <c r="G348" i="9"/>
  <c r="G344" i="6"/>
  <c r="G157" i="9"/>
  <c r="G153" i="6"/>
  <c r="G62" i="9"/>
  <c r="G58" i="6"/>
  <c r="G274" i="9"/>
  <c r="G270" i="6"/>
  <c r="G527" i="9"/>
  <c r="G523" i="6"/>
  <c r="G440" i="9"/>
  <c r="G436" i="6"/>
  <c r="G429" i="6"/>
  <c r="G433" i="9"/>
  <c r="G403" i="9"/>
  <c r="G399" i="6"/>
  <c r="G360" i="6"/>
  <c r="G364" i="9"/>
  <c r="G165" i="9"/>
  <c r="G161" i="6"/>
  <c r="G66" i="6"/>
  <c r="G70" i="9"/>
  <c r="G330" i="9"/>
  <c r="G326" i="6"/>
  <c r="G535" i="9"/>
  <c r="G531" i="6"/>
  <c r="G448" i="9"/>
  <c r="G444" i="6"/>
  <c r="G441" i="9"/>
  <c r="G437" i="6"/>
  <c r="G445" i="6"/>
  <c r="G449" i="9"/>
  <c r="G215" i="9"/>
  <c r="G211" i="6"/>
  <c r="G445" i="9"/>
  <c r="G441" i="6"/>
  <c r="G178" i="9"/>
  <c r="G174" i="6"/>
  <c r="G202" i="9"/>
  <c r="G198" i="6"/>
  <c r="G132" i="9"/>
  <c r="G128" i="6"/>
  <c r="G163" i="9"/>
  <c r="G159" i="6"/>
  <c r="G256" i="9"/>
  <c r="G252" i="6"/>
  <c r="G466" i="9"/>
  <c r="G462" i="6"/>
  <c r="G296" i="6"/>
  <c r="G300" i="9"/>
  <c r="G500" i="9"/>
  <c r="G496" i="6"/>
  <c r="G164" i="9"/>
  <c r="G160" i="6"/>
  <c r="G418" i="6"/>
  <c r="G422" i="9"/>
  <c r="G265" i="9"/>
  <c r="G261" i="6"/>
  <c r="G61" i="9"/>
  <c r="G57" i="6"/>
  <c r="G431" i="9"/>
  <c r="G427" i="6"/>
  <c r="G275" i="9"/>
  <c r="G271" i="6"/>
  <c r="G352" i="9"/>
  <c r="G348" i="6"/>
  <c r="G130" i="9"/>
  <c r="G126" i="6"/>
  <c r="G322" i="9"/>
  <c r="G318" i="6"/>
  <c r="G41" i="6"/>
  <c r="G45" i="9"/>
  <c r="G169" i="6"/>
  <c r="G173" i="9"/>
  <c r="G301" i="9"/>
  <c r="G297" i="6"/>
  <c r="G247" i="6"/>
  <c r="G251" i="9"/>
  <c r="G53" i="9"/>
  <c r="G49" i="6"/>
  <c r="G83" i="9"/>
  <c r="G79" i="6"/>
  <c r="G365" i="9"/>
  <c r="G361" i="6"/>
  <c r="G493" i="9"/>
  <c r="G489" i="6"/>
  <c r="G557" i="9"/>
  <c r="G553" i="6"/>
  <c r="G474" i="9"/>
  <c r="G470" i="6"/>
  <c r="G78" i="9"/>
  <c r="G74" i="6"/>
  <c r="G142" i="9"/>
  <c r="G138" i="6"/>
  <c r="G206" i="9"/>
  <c r="G202" i="6"/>
  <c r="G339" i="9"/>
  <c r="G335" i="6"/>
  <c r="G308" i="9"/>
  <c r="G304" i="6"/>
  <c r="G117" i="9"/>
  <c r="G113" i="6"/>
  <c r="G522" i="9"/>
  <c r="G518" i="6"/>
  <c r="G546" i="6"/>
  <c r="G550" i="9"/>
  <c r="G483" i="6"/>
  <c r="G487" i="9"/>
  <c r="G396" i="6"/>
  <c r="G400" i="9"/>
  <c r="G393" i="9"/>
  <c r="G389" i="6"/>
  <c r="G423" i="6"/>
  <c r="G427" i="9"/>
  <c r="G388" i="9"/>
  <c r="G384" i="6"/>
  <c r="G189" i="9"/>
  <c r="G185" i="6"/>
  <c r="G94" i="9"/>
  <c r="G90" i="6"/>
  <c r="G490" i="9"/>
  <c r="G486" i="6"/>
  <c r="G559" i="9"/>
  <c r="G555" i="6"/>
  <c r="G472" i="9"/>
  <c r="G468" i="6"/>
  <c r="G461" i="6"/>
  <c r="G465" i="9"/>
  <c r="G435" i="9"/>
  <c r="G431" i="6"/>
  <c r="G392" i="6"/>
  <c r="G396" i="9"/>
  <c r="G193" i="6"/>
  <c r="G197" i="9"/>
  <c r="G98" i="6"/>
  <c r="G102" i="9"/>
  <c r="G538" i="9"/>
  <c r="G534" i="6"/>
  <c r="G42" i="9"/>
  <c r="G38" i="6"/>
  <c r="G480" i="9"/>
  <c r="G476" i="6"/>
  <c r="G473" i="9"/>
  <c r="G469" i="6"/>
  <c r="G439" i="6"/>
  <c r="G443" i="9"/>
  <c r="G404" i="9"/>
  <c r="G400" i="6"/>
  <c r="G205" i="9"/>
  <c r="G201" i="6"/>
  <c r="G110" i="9"/>
  <c r="G106" i="6"/>
  <c r="G31" i="9"/>
  <c r="G27" i="6"/>
  <c r="G170" i="9"/>
  <c r="G166" i="6"/>
  <c r="G488" i="9"/>
  <c r="G484" i="6"/>
  <c r="G477" i="6"/>
  <c r="G481" i="9"/>
  <c r="G451" i="9"/>
  <c r="G447" i="6"/>
  <c r="G412" i="9"/>
  <c r="G408" i="6"/>
  <c r="G213" i="9"/>
  <c r="G209" i="6"/>
  <c r="G118" i="9"/>
  <c r="G114" i="6"/>
  <c r="G47" i="9"/>
  <c r="G43" i="6"/>
  <c r="G218" i="9"/>
  <c r="G214" i="6"/>
  <c r="G492" i="6"/>
  <c r="G496" i="9"/>
  <c r="G489" i="9"/>
  <c r="G485" i="6"/>
  <c r="G455" i="6"/>
  <c r="G459" i="9"/>
  <c r="G420" i="9"/>
  <c r="G416" i="6"/>
  <c r="G221" i="9"/>
  <c r="G217" i="6"/>
  <c r="G126" i="9"/>
  <c r="G122" i="6"/>
  <c r="G55" i="9"/>
  <c r="G51" i="6"/>
  <c r="G266" i="9"/>
  <c r="G262" i="6"/>
  <c r="G504" i="9"/>
  <c r="G500" i="6"/>
  <c r="G493" i="6"/>
  <c r="G497" i="9"/>
  <c r="G467" i="9"/>
  <c r="G463" i="6"/>
  <c r="G424" i="6"/>
  <c r="G428" i="9"/>
  <c r="G225" i="6"/>
  <c r="G229" i="9"/>
  <c r="G130" i="6"/>
  <c r="G134" i="9"/>
  <c r="G63" i="9"/>
  <c r="G59" i="6"/>
  <c r="G314" i="9"/>
  <c r="G310" i="6"/>
  <c r="G512" i="9"/>
  <c r="G508" i="6"/>
  <c r="G505" i="9"/>
  <c r="G501" i="6"/>
  <c r="G321" i="9"/>
  <c r="G317" i="6"/>
  <c r="G373" i="9"/>
  <c r="G369" i="6"/>
  <c r="G115" i="9"/>
  <c r="G111" i="6"/>
  <c r="G209" i="9"/>
  <c r="G205" i="6"/>
  <c r="G299" i="6"/>
  <c r="G303" i="9"/>
  <c r="G374" i="9"/>
  <c r="G370" i="6"/>
  <c r="G469" i="9"/>
  <c r="G465" i="6"/>
  <c r="G477" i="9"/>
  <c r="G473" i="6"/>
  <c r="G481" i="6"/>
  <c r="G485" i="9"/>
  <c r="G414" i="9"/>
  <c r="G410" i="6"/>
  <c r="G143" i="9"/>
  <c r="G139" i="6"/>
  <c r="G86" i="9"/>
  <c r="G82" i="6"/>
  <c r="G460" i="6"/>
  <c r="G464" i="9"/>
  <c r="G452" i="9"/>
  <c r="G448" i="6"/>
  <c r="G458" i="9"/>
  <c r="G454" i="6"/>
  <c r="G499" i="9"/>
  <c r="G495" i="6"/>
  <c r="G257" i="6"/>
  <c r="G261" i="9"/>
  <c r="G162" i="6"/>
  <c r="G166" i="9"/>
  <c r="G95" i="9"/>
  <c r="G91" i="6"/>
  <c r="G544" i="9"/>
  <c r="G540" i="6"/>
  <c r="G507" i="9"/>
  <c r="G503" i="6"/>
  <c r="G468" i="9"/>
  <c r="G464" i="6"/>
  <c r="G269" i="9"/>
  <c r="G265" i="6"/>
  <c r="G174" i="9"/>
  <c r="G170" i="6"/>
  <c r="G99" i="6"/>
  <c r="G103" i="9"/>
  <c r="G546" i="9"/>
  <c r="G542" i="6"/>
  <c r="G552" i="9"/>
  <c r="G548" i="6"/>
  <c r="G541" i="6"/>
  <c r="G545" i="9"/>
  <c r="G515" i="9"/>
  <c r="G511" i="6"/>
  <c r="G476" i="9"/>
  <c r="G472" i="6"/>
  <c r="G277" i="9"/>
  <c r="G273" i="6"/>
  <c r="G182" i="9"/>
  <c r="G178" i="6"/>
  <c r="G111" i="9"/>
  <c r="G107" i="6"/>
  <c r="G24" i="9"/>
  <c r="G20" i="6"/>
  <c r="G556" i="6"/>
  <c r="G560" i="9"/>
  <c r="G553" i="9"/>
  <c r="G549" i="6"/>
  <c r="G519" i="6"/>
  <c r="G523" i="9"/>
  <c r="G484" i="9"/>
  <c r="G480" i="6"/>
  <c r="G285" i="9"/>
  <c r="G281" i="6"/>
  <c r="G186" i="6"/>
  <c r="G190" i="9"/>
  <c r="G127" i="9"/>
  <c r="G123" i="6"/>
  <c r="G40" i="9"/>
  <c r="G36" i="6"/>
  <c r="G21" i="6"/>
  <c r="G25" i="9"/>
  <c r="G557" i="6"/>
  <c r="G561" i="9"/>
  <c r="G531" i="9"/>
  <c r="G527" i="6"/>
  <c r="G488" i="6"/>
  <c r="G492" i="9"/>
  <c r="G289" i="6"/>
  <c r="G293" i="9"/>
  <c r="G194" i="6"/>
  <c r="G198" i="9"/>
  <c r="G131" i="6"/>
  <c r="G135" i="9"/>
  <c r="G44" i="6"/>
  <c r="G48" i="9"/>
  <c r="G33" i="9"/>
  <c r="G29" i="6"/>
  <c r="G34" i="9"/>
  <c r="G30" i="6"/>
  <c r="G129" i="9"/>
  <c r="G125" i="6"/>
  <c r="G194" i="9"/>
  <c r="G190" i="6"/>
  <c r="G137" i="9"/>
  <c r="G133" i="6"/>
  <c r="G216" i="9"/>
  <c r="G212" i="6"/>
  <c r="G366" i="9"/>
  <c r="G362" i="6"/>
  <c r="G461" i="9"/>
  <c r="G457" i="6"/>
  <c r="G135" i="6"/>
  <c r="G139" i="9"/>
  <c r="G319" i="9"/>
  <c r="G315" i="6"/>
  <c r="G258" i="9"/>
  <c r="G254" i="6"/>
  <c r="G282" i="9"/>
  <c r="G278" i="6"/>
  <c r="G429" i="9"/>
  <c r="G425" i="6"/>
  <c r="G478" i="9"/>
  <c r="G474" i="6"/>
  <c r="G386" i="9"/>
  <c r="G382" i="6"/>
  <c r="G419" i="9"/>
  <c r="G415" i="6"/>
  <c r="G181" i="9"/>
  <c r="G177" i="6"/>
  <c r="G547" i="6"/>
  <c r="G551" i="9"/>
  <c r="G487" i="6"/>
  <c r="G491" i="9"/>
  <c r="G158" i="9"/>
  <c r="G154" i="6"/>
  <c r="G536" i="9"/>
  <c r="G532" i="6"/>
  <c r="G456" i="6"/>
  <c r="G460" i="9"/>
  <c r="G506" i="9"/>
  <c r="G502" i="6"/>
  <c r="G207" i="9"/>
  <c r="G203" i="6"/>
  <c r="G415" i="9"/>
  <c r="G411" i="6"/>
  <c r="G543" i="9"/>
  <c r="G539" i="6"/>
  <c r="G483" i="9"/>
  <c r="G479" i="6"/>
  <c r="G245" i="9"/>
  <c r="G241" i="6"/>
  <c r="G79" i="9"/>
  <c r="G75" i="6"/>
  <c r="G410" i="9"/>
  <c r="G406" i="6"/>
  <c r="G524" i="6"/>
  <c r="G528" i="9"/>
  <c r="G521" i="9"/>
  <c r="G517" i="6"/>
  <c r="G551" i="6"/>
  <c r="G555" i="9"/>
  <c r="G516" i="9"/>
  <c r="G512" i="6"/>
  <c r="G317" i="9"/>
  <c r="G313" i="6"/>
  <c r="G222" i="9"/>
  <c r="G218" i="6"/>
  <c r="G159" i="9"/>
  <c r="G155" i="6"/>
  <c r="G76" i="6"/>
  <c r="G80" i="9"/>
  <c r="G53" i="6"/>
  <c r="G57" i="9"/>
  <c r="G306" i="9"/>
  <c r="G302" i="6"/>
  <c r="G563" i="9"/>
  <c r="G559" i="6"/>
  <c r="G520" i="6"/>
  <c r="G524" i="9"/>
  <c r="G321" i="6"/>
  <c r="G325" i="9"/>
  <c r="G238" i="9"/>
  <c r="G234" i="6"/>
  <c r="G163" i="6"/>
  <c r="G167" i="9"/>
  <c r="G88" i="9"/>
  <c r="G84" i="6"/>
  <c r="G73" i="9"/>
  <c r="G69" i="6"/>
  <c r="G346" i="9"/>
  <c r="G342" i="6"/>
  <c r="G66" i="9"/>
  <c r="G62" i="6"/>
  <c r="G532" i="9"/>
  <c r="G528" i="6"/>
  <c r="G333" i="9"/>
  <c r="G329" i="6"/>
  <c r="G246" i="9"/>
  <c r="G242" i="6"/>
  <c r="G175" i="9"/>
  <c r="G171" i="6"/>
  <c r="G96" i="9"/>
  <c r="G92" i="6"/>
  <c r="G81" i="9"/>
  <c r="G77" i="6"/>
  <c r="G394" i="9"/>
  <c r="G390" i="6"/>
  <c r="G298" i="9"/>
  <c r="G294" i="6"/>
  <c r="G540" i="9"/>
  <c r="G536" i="6"/>
  <c r="G341" i="9"/>
  <c r="G337" i="6"/>
  <c r="G254" i="9"/>
  <c r="G250" i="6"/>
  <c r="G183" i="9"/>
  <c r="G179" i="6"/>
  <c r="G104" i="9"/>
  <c r="G100" i="6"/>
  <c r="G85" i="6"/>
  <c r="G89" i="9"/>
  <c r="G434" i="9"/>
  <c r="G430" i="6"/>
  <c r="G370" i="9"/>
  <c r="G366" i="6"/>
  <c r="G548" i="9"/>
  <c r="G544" i="6"/>
  <c r="G349" i="9"/>
  <c r="G345" i="6"/>
  <c r="G258" i="6"/>
  <c r="G262" i="9"/>
  <c r="G191" i="9"/>
  <c r="G187" i="6"/>
  <c r="G108" i="6"/>
  <c r="G112" i="9"/>
  <c r="G97" i="9"/>
  <c r="G93" i="6"/>
  <c r="G482" i="9"/>
  <c r="G478" i="6"/>
  <c r="G418" i="9"/>
  <c r="G414" i="6"/>
  <c r="G552" i="6"/>
  <c r="G556" i="9"/>
  <c r="G353" i="6"/>
  <c r="G357" i="9"/>
  <c r="G270" i="9"/>
  <c r="G266" i="6"/>
  <c r="G195" i="6"/>
  <c r="G199" i="9"/>
  <c r="G120" i="9"/>
  <c r="G116" i="6"/>
  <c r="G113" i="9"/>
  <c r="G109" i="6"/>
  <c r="G530" i="9"/>
  <c r="G526" i="6"/>
  <c r="G573" i="3"/>
  <c r="G564" i="9" l="1"/>
  <c r="H579" i="3"/>
  <c r="I560" i="6" s="1"/>
  <c r="G560" i="6"/>
  <c r="H582" i="3"/>
  <c r="D23" i="3" l="1"/>
  <c r="D22" i="3"/>
  <c r="O326" i="6" l="1"/>
  <c r="O134" i="6"/>
  <c r="O230" i="6"/>
  <c r="O180" i="6"/>
  <c r="O382" i="6"/>
  <c r="O169" i="6"/>
  <c r="O19" i="9"/>
  <c r="O31" i="9"/>
  <c r="O43" i="9"/>
  <c r="O55" i="9"/>
  <c r="O67" i="9"/>
  <c r="O79" i="9"/>
  <c r="O91" i="9"/>
  <c r="O20" i="9"/>
  <c r="O32" i="9"/>
  <c r="O44" i="9"/>
  <c r="O56" i="9"/>
  <c r="O68" i="9"/>
  <c r="O80" i="9"/>
  <c r="O92" i="9"/>
  <c r="O104" i="9"/>
  <c r="O116" i="9"/>
  <c r="O128" i="9"/>
  <c r="O21" i="9"/>
  <c r="O33" i="9"/>
  <c r="O45" i="9"/>
  <c r="O57" i="9"/>
  <c r="O69" i="9"/>
  <c r="O81" i="9"/>
  <c r="O93" i="9"/>
  <c r="O105" i="9"/>
  <c r="O117" i="9"/>
  <c r="O129" i="9"/>
  <c r="O141" i="9"/>
  <c r="O153" i="9"/>
  <c r="O165" i="9"/>
  <c r="O177" i="9"/>
  <c r="O189" i="9"/>
  <c r="O201" i="9"/>
  <c r="O213" i="9"/>
  <c r="O225" i="9"/>
  <c r="O237" i="9"/>
  <c r="O249" i="9"/>
  <c r="O261" i="9"/>
  <c r="O273" i="9"/>
  <c r="O285" i="9"/>
  <c r="O297" i="9"/>
  <c r="O309" i="9"/>
  <c r="O321" i="9"/>
  <c r="O333" i="9"/>
  <c r="O345" i="9"/>
  <c r="O357" i="9"/>
  <c r="O369" i="9"/>
  <c r="O381" i="9"/>
  <c r="O393" i="9"/>
  <c r="O405" i="9"/>
  <c r="O417" i="9"/>
  <c r="O429" i="9"/>
  <c r="O441" i="9"/>
  <c r="O453" i="9"/>
  <c r="O465" i="9"/>
  <c r="O477" i="9"/>
  <c r="O489" i="9"/>
  <c r="O501" i="9"/>
  <c r="O22" i="9"/>
  <c r="O34" i="9"/>
  <c r="O46" i="9"/>
  <c r="O58" i="9"/>
  <c r="O70" i="9"/>
  <c r="O82" i="9"/>
  <c r="O94" i="9"/>
  <c r="O106" i="9"/>
  <c r="O118" i="9"/>
  <c r="O130" i="9"/>
  <c r="O142" i="9"/>
  <c r="O154" i="9"/>
  <c r="O166" i="9"/>
  <c r="O178" i="9"/>
  <c r="O190" i="9"/>
  <c r="O202" i="9"/>
  <c r="O214" i="9"/>
  <c r="O226" i="9"/>
  <c r="O238" i="9"/>
  <c r="O250" i="9"/>
  <c r="O262" i="9"/>
  <c r="O274" i="9"/>
  <c r="O286" i="9"/>
  <c r="O298" i="9"/>
  <c r="O310" i="9"/>
  <c r="O322" i="9"/>
  <c r="O334" i="9"/>
  <c r="O346" i="9"/>
  <c r="O358" i="9"/>
  <c r="O370" i="9"/>
  <c r="O382" i="9"/>
  <c r="O394" i="9"/>
  <c r="O406" i="9"/>
  <c r="O418" i="9"/>
  <c r="O430" i="9"/>
  <c r="O442" i="9"/>
  <c r="O454" i="9"/>
  <c r="O466" i="9"/>
  <c r="O478" i="9"/>
  <c r="O490" i="9"/>
  <c r="O502" i="9"/>
  <c r="O514" i="9"/>
  <c r="O526" i="9"/>
  <c r="O538" i="9"/>
  <c r="O550" i="9"/>
  <c r="O562" i="9"/>
  <c r="O23" i="9"/>
  <c r="O35" i="9"/>
  <c r="O47" i="9"/>
  <c r="O59" i="9"/>
  <c r="O71" i="9"/>
  <c r="O83" i="9"/>
  <c r="O95" i="9"/>
  <c r="O107" i="9"/>
  <c r="O119" i="9"/>
  <c r="O131" i="9"/>
  <c r="O143" i="9"/>
  <c r="O155" i="9"/>
  <c r="O167" i="9"/>
  <c r="O179" i="9"/>
  <c r="O191" i="9"/>
  <c r="O203" i="9"/>
  <c r="O215" i="9"/>
  <c r="O227" i="9"/>
  <c r="O239" i="9"/>
  <c r="O251" i="9"/>
  <c r="O263" i="9"/>
  <c r="O275" i="9"/>
  <c r="O287" i="9"/>
  <c r="O299" i="9"/>
  <c r="O311" i="9"/>
  <c r="O323" i="9"/>
  <c r="O335" i="9"/>
  <c r="O347" i="9"/>
  <c r="O359" i="9"/>
  <c r="O371" i="9"/>
  <c r="O383" i="9"/>
  <c r="O395" i="9"/>
  <c r="O407" i="9"/>
  <c r="O419" i="9"/>
  <c r="O431" i="9"/>
  <c r="O443" i="9"/>
  <c r="O455" i="9"/>
  <c r="O467" i="9"/>
  <c r="O479" i="9"/>
  <c r="O491" i="9"/>
  <c r="O503" i="9"/>
  <c r="O515" i="9"/>
  <c r="O527" i="9"/>
  <c r="O539" i="9"/>
  <c r="O551" i="9"/>
  <c r="O563" i="9"/>
  <c r="O24" i="9"/>
  <c r="O36" i="9"/>
  <c r="O48" i="9"/>
  <c r="O60" i="9"/>
  <c r="O72" i="9"/>
  <c r="O84" i="9"/>
  <c r="O96" i="9"/>
  <c r="O108" i="9"/>
  <c r="O120" i="9"/>
  <c r="O132" i="9"/>
  <c r="O144" i="9"/>
  <c r="O156" i="9"/>
  <c r="O168" i="9"/>
  <c r="O180" i="9"/>
  <c r="O192" i="9"/>
  <c r="O204" i="9"/>
  <c r="O216" i="9"/>
  <c r="O228" i="9"/>
  <c r="O240" i="9"/>
  <c r="O252" i="9"/>
  <c r="O264" i="9"/>
  <c r="O276" i="9"/>
  <c r="O288" i="9"/>
  <c r="O300" i="9"/>
  <c r="O312" i="9"/>
  <c r="O324" i="9"/>
  <c r="O336" i="9"/>
  <c r="O348" i="9"/>
  <c r="O360" i="9"/>
  <c r="O372" i="9"/>
  <c r="O384" i="9"/>
  <c r="O396" i="9"/>
  <c r="O408" i="9"/>
  <c r="O420" i="9"/>
  <c r="O432" i="9"/>
  <c r="O444" i="9"/>
  <c r="O456" i="9"/>
  <c r="O468" i="9"/>
  <c r="O25" i="9"/>
  <c r="O37" i="9"/>
  <c r="O49" i="9"/>
  <c r="O61" i="9"/>
  <c r="O73" i="9"/>
  <c r="O85" i="9"/>
  <c r="O97" i="9"/>
  <c r="O109" i="9"/>
  <c r="O121" i="9"/>
  <c r="O133" i="9"/>
  <c r="O145" i="9"/>
  <c r="O157" i="9"/>
  <c r="O169" i="9"/>
  <c r="O181" i="9"/>
  <c r="O193" i="9"/>
  <c r="O205" i="9"/>
  <c r="O217" i="9"/>
  <c r="O229" i="9"/>
  <c r="O241" i="9"/>
  <c r="O253" i="9"/>
  <c r="O265" i="9"/>
  <c r="O277" i="9"/>
  <c r="O289" i="9"/>
  <c r="O301" i="9"/>
  <c r="O313" i="9"/>
  <c r="O325" i="9"/>
  <c r="O337" i="9"/>
  <c r="O349" i="9"/>
  <c r="O361" i="9"/>
  <c r="O373" i="9"/>
  <c r="O385" i="9"/>
  <c r="O397" i="9"/>
  <c r="O409" i="9"/>
  <c r="O421" i="9"/>
  <c r="O433" i="9"/>
  <c r="O445" i="9"/>
  <c r="O457" i="9"/>
  <c r="O469" i="9"/>
  <c r="O481" i="9"/>
  <c r="O493" i="9"/>
  <c r="O505" i="9"/>
  <c r="O517" i="9"/>
  <c r="O529" i="9"/>
  <c r="O541" i="9"/>
  <c r="O553" i="9"/>
  <c r="O26" i="9"/>
  <c r="O38" i="9"/>
  <c r="O50" i="9"/>
  <c r="O62" i="9"/>
  <c r="O74" i="9"/>
  <c r="O86" i="9"/>
  <c r="O98" i="9"/>
  <c r="O110" i="9"/>
  <c r="O122" i="9"/>
  <c r="O134" i="9"/>
  <c r="O146" i="9"/>
  <c r="O158" i="9"/>
  <c r="O170" i="9"/>
  <c r="O182" i="9"/>
  <c r="O194" i="9"/>
  <c r="O206" i="9"/>
  <c r="O218" i="9"/>
  <c r="O230" i="9"/>
  <c r="O242" i="9"/>
  <c r="O254" i="9"/>
  <c r="O266" i="9"/>
  <c r="O278" i="9"/>
  <c r="O290" i="9"/>
  <c r="O302" i="9"/>
  <c r="O314" i="9"/>
  <c r="O326" i="9"/>
  <c r="O338" i="9"/>
  <c r="O350" i="9"/>
  <c r="O362" i="9"/>
  <c r="O374" i="9"/>
  <c r="O386" i="9"/>
  <c r="O398" i="9"/>
  <c r="O410" i="9"/>
  <c r="O422" i="9"/>
  <c r="O434" i="9"/>
  <c r="O446" i="9"/>
  <c r="O458" i="9"/>
  <c r="O470" i="9"/>
  <c r="O482" i="9"/>
  <c r="O494" i="9"/>
  <c r="O506" i="9"/>
  <c r="O518" i="9"/>
  <c r="O530" i="9"/>
  <c r="O542" i="9"/>
  <c r="O554" i="9"/>
  <c r="O27" i="9"/>
  <c r="O39" i="9"/>
  <c r="O51" i="9"/>
  <c r="O63" i="9"/>
  <c r="O75" i="9"/>
  <c r="O87" i="9"/>
  <c r="O99" i="9"/>
  <c r="O28" i="9"/>
  <c r="O40" i="9"/>
  <c r="O52" i="9"/>
  <c r="O64" i="9"/>
  <c r="O76" i="9"/>
  <c r="O88" i="9"/>
  <c r="O29" i="9"/>
  <c r="O41" i="9"/>
  <c r="O53" i="9"/>
  <c r="O65" i="9"/>
  <c r="O77" i="9"/>
  <c r="O89" i="9"/>
  <c r="O101" i="9"/>
  <c r="O113" i="9"/>
  <c r="O125" i="9"/>
  <c r="O137" i="9"/>
  <c r="O149" i="9"/>
  <c r="O161" i="9"/>
  <c r="O30" i="9"/>
  <c r="O42" i="9"/>
  <c r="O54" i="9"/>
  <c r="O66" i="9"/>
  <c r="O78" i="9"/>
  <c r="O90" i="9"/>
  <c r="O102" i="9"/>
  <c r="O114" i="9"/>
  <c r="O126" i="9"/>
  <c r="O138" i="9"/>
  <c r="O150" i="9"/>
  <c r="O100" i="9"/>
  <c r="O147" i="9"/>
  <c r="O174" i="9"/>
  <c r="O198" i="9"/>
  <c r="O222" i="9"/>
  <c r="O246" i="9"/>
  <c r="O270" i="9"/>
  <c r="O294" i="9"/>
  <c r="O318" i="9"/>
  <c r="O342" i="9"/>
  <c r="O366" i="9"/>
  <c r="O390" i="9"/>
  <c r="O414" i="9"/>
  <c r="O438" i="9"/>
  <c r="O462" i="9"/>
  <c r="O485" i="9"/>
  <c r="O507" i="9"/>
  <c r="O523" i="9"/>
  <c r="O543" i="9"/>
  <c r="O559" i="9"/>
  <c r="O103" i="9"/>
  <c r="O148" i="9"/>
  <c r="O175" i="9"/>
  <c r="O199" i="9"/>
  <c r="O223" i="9"/>
  <c r="O247" i="9"/>
  <c r="O271" i="9"/>
  <c r="O295" i="9"/>
  <c r="O319" i="9"/>
  <c r="O343" i="9"/>
  <c r="O367" i="9"/>
  <c r="O391" i="9"/>
  <c r="O415" i="9"/>
  <c r="O439" i="9"/>
  <c r="O463" i="9"/>
  <c r="O486" i="9"/>
  <c r="O508" i="9"/>
  <c r="O524" i="9"/>
  <c r="O544" i="9"/>
  <c r="O560" i="9"/>
  <c r="O111" i="9"/>
  <c r="O151" i="9"/>
  <c r="O176" i="9"/>
  <c r="O200" i="9"/>
  <c r="O224" i="9"/>
  <c r="O248" i="9"/>
  <c r="O272" i="9"/>
  <c r="O296" i="9"/>
  <c r="O320" i="9"/>
  <c r="O344" i="9"/>
  <c r="O368" i="9"/>
  <c r="O392" i="9"/>
  <c r="O416" i="9"/>
  <c r="O440" i="9"/>
  <c r="O464" i="9"/>
  <c r="O487" i="9"/>
  <c r="O509" i="9"/>
  <c r="O525" i="9"/>
  <c r="O545" i="9"/>
  <c r="O561" i="9"/>
  <c r="O112" i="9"/>
  <c r="O152" i="9"/>
  <c r="O183" i="9"/>
  <c r="O207" i="9"/>
  <c r="O231" i="9"/>
  <c r="O255" i="9"/>
  <c r="O279" i="9"/>
  <c r="O303" i="9"/>
  <c r="O327" i="9"/>
  <c r="O351" i="9"/>
  <c r="O375" i="9"/>
  <c r="O399" i="9"/>
  <c r="O423" i="9"/>
  <c r="O447" i="9"/>
  <c r="O471" i="9"/>
  <c r="O488" i="9"/>
  <c r="O510" i="9"/>
  <c r="O528" i="9"/>
  <c r="O546" i="9"/>
  <c r="O115" i="9"/>
  <c r="O159" i="9"/>
  <c r="O184" i="9"/>
  <c r="O208" i="9"/>
  <c r="O232" i="9"/>
  <c r="O256" i="9"/>
  <c r="O280" i="9"/>
  <c r="O304" i="9"/>
  <c r="O328" i="9"/>
  <c r="O352" i="9"/>
  <c r="O376" i="9"/>
  <c r="O400" i="9"/>
  <c r="O424" i="9"/>
  <c r="O448" i="9"/>
  <c r="O472" i="9"/>
  <c r="O492" i="9"/>
  <c r="O511" i="9"/>
  <c r="O531" i="9"/>
  <c r="O547" i="9"/>
  <c r="O123" i="9"/>
  <c r="O160" i="9"/>
  <c r="O185" i="9"/>
  <c r="O209" i="9"/>
  <c r="O233" i="9"/>
  <c r="O257" i="9"/>
  <c r="O281" i="9"/>
  <c r="O305" i="9"/>
  <c r="O329" i="9"/>
  <c r="O353" i="9"/>
  <c r="O377" i="9"/>
  <c r="O401" i="9"/>
  <c r="O425" i="9"/>
  <c r="O449" i="9"/>
  <c r="O473" i="9"/>
  <c r="O495" i="9"/>
  <c r="O512" i="9"/>
  <c r="O532" i="9"/>
  <c r="O548" i="9"/>
  <c r="O124" i="9"/>
  <c r="O186" i="9"/>
  <c r="O234" i="9"/>
  <c r="O282" i="9"/>
  <c r="O330" i="9"/>
  <c r="O378" i="9"/>
  <c r="O426" i="9"/>
  <c r="O474" i="9"/>
  <c r="O513" i="9"/>
  <c r="O549" i="9"/>
  <c r="O127" i="9"/>
  <c r="O187" i="9"/>
  <c r="O235" i="9"/>
  <c r="O283" i="9"/>
  <c r="O331" i="9"/>
  <c r="O379" i="9"/>
  <c r="O427" i="9"/>
  <c r="O475" i="9"/>
  <c r="O516" i="9"/>
  <c r="O552" i="9"/>
  <c r="O135" i="9"/>
  <c r="O188" i="9"/>
  <c r="O236" i="9"/>
  <c r="O284" i="9"/>
  <c r="O332" i="9"/>
  <c r="O380" i="9"/>
  <c r="O428" i="9"/>
  <c r="O476" i="9"/>
  <c r="O519" i="9"/>
  <c r="O555" i="9"/>
  <c r="O136" i="9"/>
  <c r="O195" i="9"/>
  <c r="O243" i="9"/>
  <c r="O291" i="9"/>
  <c r="O339" i="9"/>
  <c r="O387" i="9"/>
  <c r="O435" i="9"/>
  <c r="O480" i="9"/>
  <c r="O520" i="9"/>
  <c r="O556" i="9"/>
  <c r="O140" i="9"/>
  <c r="O197" i="9"/>
  <c r="O245" i="9"/>
  <c r="O293" i="9"/>
  <c r="O341" i="9"/>
  <c r="O389" i="9"/>
  <c r="O437" i="9"/>
  <c r="O484" i="9"/>
  <c r="O522" i="9"/>
  <c r="O558" i="9"/>
  <c r="O164" i="9"/>
  <c r="O212" i="9"/>
  <c r="O260" i="9"/>
  <c r="O308" i="9"/>
  <c r="O356" i="9"/>
  <c r="O404" i="9"/>
  <c r="O452" i="9"/>
  <c r="O498" i="9"/>
  <c r="O535" i="9"/>
  <c r="O139" i="9"/>
  <c r="O244" i="9"/>
  <c r="O340" i="9"/>
  <c r="O436" i="9"/>
  <c r="O521" i="9"/>
  <c r="O162" i="9"/>
  <c r="O258" i="9"/>
  <c r="O354" i="9"/>
  <c r="O450" i="9"/>
  <c r="O533" i="9"/>
  <c r="O163" i="9"/>
  <c r="O259" i="9"/>
  <c r="O355" i="9"/>
  <c r="O451" i="9"/>
  <c r="O534" i="9"/>
  <c r="O171" i="9"/>
  <c r="O267" i="9"/>
  <c r="O363" i="9"/>
  <c r="O459" i="9"/>
  <c r="O536" i="9"/>
  <c r="O172" i="9"/>
  <c r="O268" i="9"/>
  <c r="O364" i="9"/>
  <c r="O460" i="9"/>
  <c r="O537" i="9"/>
  <c r="O173" i="9"/>
  <c r="O269" i="9"/>
  <c r="O365" i="9"/>
  <c r="O461" i="9"/>
  <c r="O540" i="9"/>
  <c r="O196" i="9"/>
  <c r="O388" i="9"/>
  <c r="O557" i="9"/>
  <c r="O210" i="9"/>
  <c r="O402" i="9"/>
  <c r="O211" i="9"/>
  <c r="O403" i="9"/>
  <c r="O219" i="9"/>
  <c r="O411" i="9"/>
  <c r="O221" i="9"/>
  <c r="O413" i="9"/>
  <c r="O307" i="9"/>
  <c r="O497" i="9"/>
  <c r="O220" i="9"/>
  <c r="O292" i="9"/>
  <c r="O306" i="9"/>
  <c r="O315" i="9"/>
  <c r="O316" i="9"/>
  <c r="O317" i="9"/>
  <c r="O496" i="9"/>
  <c r="O504" i="9"/>
  <c r="O412" i="9"/>
  <c r="O483" i="9"/>
  <c r="O499" i="9"/>
  <c r="O500" i="9"/>
  <c r="O18" i="9"/>
  <c r="O28" i="6"/>
  <c r="O261" i="6"/>
  <c r="O15" i="6"/>
  <c r="O233" i="6"/>
  <c r="O249" i="6"/>
  <c r="O508" i="6"/>
  <c r="O231" i="6"/>
  <c r="O489" i="6"/>
  <c r="O223" i="6"/>
  <c r="O452" i="6"/>
  <c r="O171" i="6"/>
  <c r="O436" i="6"/>
  <c r="O138" i="6"/>
  <c r="O419" i="6"/>
  <c r="O149" i="6"/>
  <c r="O425" i="6"/>
  <c r="O269" i="6"/>
  <c r="O353" i="6"/>
  <c r="O40" i="6"/>
  <c r="O403" i="6"/>
  <c r="O438" i="6"/>
  <c r="O287" i="6"/>
  <c r="O303" i="6"/>
  <c r="O44" i="6"/>
  <c r="O29" i="6"/>
  <c r="O32" i="6"/>
  <c r="O16" i="6"/>
  <c r="O251" i="6"/>
  <c r="O272" i="6"/>
  <c r="O527" i="6"/>
  <c r="O255" i="6"/>
  <c r="O509" i="6"/>
  <c r="O232" i="6"/>
  <c r="O473" i="6"/>
  <c r="O196" i="6"/>
  <c r="O454" i="6"/>
  <c r="O172" i="6"/>
  <c r="O437" i="6"/>
  <c r="O175" i="6"/>
  <c r="O440" i="6"/>
  <c r="O308" i="6"/>
  <c r="O391" i="6"/>
  <c r="O95" i="6"/>
  <c r="O467" i="6"/>
  <c r="O476" i="6"/>
  <c r="O65" i="6"/>
  <c r="O45" i="6"/>
  <c r="O52" i="6"/>
  <c r="O33" i="6"/>
  <c r="O270" i="6"/>
  <c r="O293" i="6"/>
  <c r="O547" i="6"/>
  <c r="O275" i="6"/>
  <c r="O531" i="6"/>
  <c r="O256" i="6"/>
  <c r="O491" i="6"/>
  <c r="O234" i="6"/>
  <c r="O474" i="6"/>
  <c r="O197" i="6"/>
  <c r="O455" i="6"/>
  <c r="O209" i="6"/>
  <c r="O461" i="6"/>
  <c r="O352" i="6"/>
  <c r="O431" i="6"/>
  <c r="O151" i="6"/>
  <c r="O507" i="6"/>
  <c r="O515" i="6"/>
  <c r="O81" i="6"/>
  <c r="O66" i="6"/>
  <c r="O69" i="6"/>
  <c r="O53" i="6"/>
  <c r="O18" i="6"/>
  <c r="O315" i="6"/>
  <c r="O294" i="6"/>
  <c r="O548" i="6"/>
  <c r="O279" i="6"/>
  <c r="O510" i="6"/>
  <c r="O257" i="6"/>
  <c r="O495" i="6"/>
  <c r="O235" i="6"/>
  <c r="O475" i="6"/>
  <c r="O243" i="6"/>
  <c r="O483" i="6"/>
  <c r="O390" i="6"/>
  <c r="O463" i="6"/>
  <c r="O211" i="6"/>
  <c r="O546" i="6"/>
  <c r="O42" i="6"/>
  <c r="O557" i="6"/>
  <c r="O407" i="6"/>
  <c r="O423" i="6"/>
  <c r="O248" i="6"/>
  <c r="O64" i="6"/>
  <c r="O102" i="6"/>
  <c r="O83" i="6"/>
  <c r="O89" i="6"/>
  <c r="O71" i="6"/>
  <c r="O43" i="6"/>
  <c r="O332" i="6"/>
  <c r="O19" i="6"/>
  <c r="O316" i="6"/>
  <c r="O295" i="6"/>
  <c r="O532" i="6"/>
  <c r="O280" i="6"/>
  <c r="O511" i="6"/>
  <c r="O258" i="6"/>
  <c r="O496" i="6"/>
  <c r="O263" i="6"/>
  <c r="O499" i="6"/>
  <c r="O428" i="6"/>
  <c r="O501" i="6"/>
  <c r="O236" i="6"/>
  <c r="O41" i="6"/>
  <c r="O100" i="6"/>
  <c r="O439" i="6"/>
  <c r="O448" i="6"/>
  <c r="O347" i="6"/>
  <c r="O188" i="6"/>
  <c r="O119" i="6"/>
  <c r="O103" i="6"/>
  <c r="O107" i="6"/>
  <c r="O90" i="6"/>
  <c r="O76" i="6"/>
  <c r="O354" i="6"/>
  <c r="O47" i="6"/>
  <c r="O335" i="6"/>
  <c r="O20" i="6"/>
  <c r="O317" i="6"/>
  <c r="O551" i="6"/>
  <c r="O296" i="6"/>
  <c r="O533" i="6"/>
  <c r="O281" i="6"/>
  <c r="O512" i="6"/>
  <c r="O284" i="6"/>
  <c r="O520" i="6"/>
  <c r="O462" i="6"/>
  <c r="O39" i="6"/>
  <c r="O544" i="6"/>
  <c r="O282" i="6"/>
  <c r="O99" i="6"/>
  <c r="O155" i="6"/>
  <c r="O479" i="6"/>
  <c r="O486" i="6"/>
  <c r="O139" i="6"/>
  <c r="O123" i="6"/>
  <c r="O126" i="6"/>
  <c r="O111" i="6"/>
  <c r="O101" i="6"/>
  <c r="O375" i="6"/>
  <c r="O77" i="6"/>
  <c r="O355" i="6"/>
  <c r="O51" i="6"/>
  <c r="O339" i="6"/>
  <c r="O318" i="6"/>
  <c r="O555" i="6"/>
  <c r="O299" i="6"/>
  <c r="O534" i="6"/>
  <c r="O305" i="6"/>
  <c r="O539" i="6"/>
  <c r="O500" i="6"/>
  <c r="O92" i="6"/>
  <c r="O320" i="6"/>
  <c r="O152" i="6"/>
  <c r="O215" i="6"/>
  <c r="O160" i="6"/>
  <c r="O140" i="6"/>
  <c r="O147" i="6"/>
  <c r="O127" i="6"/>
  <c r="O131" i="6"/>
  <c r="O392" i="6"/>
  <c r="O104" i="6"/>
  <c r="O376" i="6"/>
  <c r="O78" i="6"/>
  <c r="O356" i="6"/>
  <c r="O23" i="6"/>
  <c r="O340" i="6"/>
  <c r="O319" i="6"/>
  <c r="O556" i="6"/>
  <c r="O327" i="6"/>
  <c r="O559" i="6"/>
  <c r="O543" i="6"/>
  <c r="O150" i="6"/>
  <c r="O364" i="6"/>
  <c r="O212" i="6"/>
  <c r="O244" i="6"/>
  <c r="O558" i="6"/>
  <c r="O522" i="6"/>
  <c r="O179" i="6"/>
  <c r="O161" i="6"/>
  <c r="O164" i="6"/>
  <c r="O148" i="6"/>
  <c r="O159" i="6"/>
  <c r="O413" i="6"/>
  <c r="O135" i="6"/>
  <c r="O395" i="6"/>
  <c r="O105" i="6"/>
  <c r="O377" i="6"/>
  <c r="O54" i="6"/>
  <c r="O359" i="6"/>
  <c r="O27" i="6"/>
  <c r="O341" i="6"/>
  <c r="O35" i="6"/>
  <c r="O344" i="6"/>
  <c r="O31" i="6"/>
  <c r="O210" i="6"/>
  <c r="O402" i="6"/>
  <c r="O239" i="6"/>
  <c r="O285" i="6"/>
  <c r="O56" i="6"/>
  <c r="O67" i="6"/>
  <c r="O245" i="6"/>
  <c r="O221" i="6"/>
  <c r="O224" i="6"/>
  <c r="O208" i="6"/>
  <c r="O227" i="6"/>
  <c r="O488" i="6"/>
  <c r="O222" i="6"/>
  <c r="O472" i="6"/>
  <c r="O195" i="6"/>
  <c r="O435" i="6"/>
  <c r="O137" i="6"/>
  <c r="O416" i="6"/>
  <c r="O113" i="6"/>
  <c r="O401" i="6"/>
  <c r="O116" i="6"/>
  <c r="O404" i="6"/>
  <c r="O203" i="6"/>
  <c r="O311" i="6"/>
  <c r="O545" i="6"/>
  <c r="O365" i="6"/>
  <c r="O405" i="6"/>
  <c r="O198" i="6"/>
  <c r="O55" i="6"/>
  <c r="O366" i="6"/>
  <c r="O246" i="6"/>
  <c r="O259" i="6"/>
  <c r="O351" i="6"/>
  <c r="O369" i="6"/>
  <c r="O268" i="6"/>
  <c r="O485" i="6"/>
  <c r="O247" i="6"/>
  <c r="O498" i="6"/>
  <c r="O331" i="6"/>
  <c r="O193" i="6"/>
  <c r="O165" i="6"/>
  <c r="O253" i="6"/>
  <c r="O220" i="6"/>
  <c r="O80" i="6"/>
  <c r="O387" i="6"/>
  <c r="O329" i="6"/>
  <c r="O342" i="6"/>
  <c r="O443" i="6"/>
  <c r="O371" i="6"/>
  <c r="O87" i="6"/>
  <c r="O487" i="6"/>
  <c r="O343" i="6"/>
  <c r="O183" i="6"/>
  <c r="O79" i="6"/>
  <c r="O363" i="6"/>
  <c r="O368" i="6"/>
  <c r="O380" i="6"/>
  <c r="O524" i="6"/>
  <c r="O447" i="6"/>
  <c r="O291" i="6"/>
  <c r="O199" i="6"/>
  <c r="O112" i="6"/>
  <c r="O379" i="6"/>
  <c r="O519" i="6"/>
  <c r="O523" i="6"/>
  <c r="O535" i="6"/>
  <c r="O383" i="6"/>
  <c r="O115" i="6"/>
  <c r="O106" i="6"/>
  <c r="O229" i="6"/>
  <c r="O85" i="6"/>
  <c r="O526" i="6"/>
  <c r="O312" i="6"/>
  <c r="O186" i="6"/>
  <c r="O136" i="6"/>
  <c r="O378" i="6"/>
  <c r="O449" i="6"/>
  <c r="O292" i="6"/>
  <c r="O30" i="6"/>
  <c r="O141" i="6"/>
  <c r="O207" i="6"/>
  <c r="O163" i="6"/>
  <c r="O400" i="6"/>
  <c r="O536" i="6"/>
  <c r="O388" i="6"/>
  <c r="O167" i="6"/>
  <c r="O162" i="6"/>
  <c r="O399" i="6"/>
  <c r="O459" i="6"/>
  <c r="O117" i="6"/>
  <c r="O187" i="6"/>
  <c r="O191" i="6"/>
  <c r="O415" i="6"/>
  <c r="O304" i="6"/>
  <c r="O189" i="6"/>
  <c r="O414" i="6"/>
  <c r="O88" i="6"/>
  <c r="O225" i="6"/>
  <c r="O389" i="6"/>
  <c r="O219" i="6"/>
  <c r="O451" i="6"/>
  <c r="O143" i="6"/>
  <c r="O271" i="6"/>
  <c r="O59" i="6"/>
  <c r="O68" i="6"/>
  <c r="O460" i="6"/>
  <c r="O128" i="6"/>
  <c r="O306" i="6"/>
  <c r="O426" i="6"/>
  <c r="O450" i="6"/>
  <c r="O185" i="6"/>
  <c r="O174" i="6"/>
  <c r="O262" i="6"/>
  <c r="O433" i="6"/>
  <c r="O153" i="6"/>
  <c r="O58" i="6"/>
  <c r="O336" i="6"/>
  <c r="O37" i="6"/>
  <c r="O289" i="6"/>
  <c r="O345" i="6"/>
  <c r="O409" i="6"/>
  <c r="O457" i="6"/>
  <c r="O36" i="6"/>
  <c r="O420" i="6"/>
  <c r="O298" i="6"/>
  <c r="O205" i="6"/>
  <c r="O252" i="6"/>
  <c r="O386" i="6"/>
  <c r="O194" i="6"/>
  <c r="O530" i="6"/>
  <c r="O518" i="6"/>
  <c r="O471" i="6"/>
  <c r="O521" i="6"/>
  <c r="O17" i="6"/>
  <c r="O330" i="6"/>
  <c r="O176" i="6"/>
  <c r="O441" i="6"/>
  <c r="O465" i="6"/>
  <c r="O478" i="6"/>
  <c r="O34" i="6"/>
  <c r="O325" i="6"/>
  <c r="O442" i="6"/>
  <c r="O453" i="6"/>
  <c r="O21" i="6"/>
  <c r="O133" i="6"/>
  <c r="O444" i="6"/>
  <c r="O513" i="6"/>
  <c r="O313" i="6"/>
  <c r="O73" i="6"/>
  <c r="O550" i="6"/>
  <c r="O204" i="6"/>
  <c r="O98" i="6"/>
  <c r="O254" i="6"/>
  <c r="O446" i="6"/>
  <c r="O464" i="6"/>
  <c r="O484" i="6"/>
  <c r="O497" i="6"/>
  <c r="O177" i="6"/>
  <c r="O538" i="6"/>
  <c r="O202" i="6"/>
  <c r="O492" i="6"/>
  <c r="O118" i="6"/>
  <c r="O276" i="6"/>
  <c r="O70" i="6"/>
  <c r="O181" i="6"/>
  <c r="O358" i="6"/>
  <c r="O61" i="6"/>
  <c r="O240" i="6"/>
  <c r="O192" i="6"/>
  <c r="O322" i="6"/>
  <c r="O49" i="6"/>
  <c r="O297" i="6"/>
  <c r="O503" i="6"/>
  <c r="O226" i="6"/>
  <c r="O394" i="6"/>
  <c r="O360" i="6"/>
  <c r="O481" i="6"/>
  <c r="O490" i="6"/>
  <c r="O142" i="6"/>
  <c r="O537" i="6"/>
  <c r="O168" i="6"/>
  <c r="O529" i="6"/>
  <c r="O456" i="6"/>
  <c r="O468" i="6"/>
  <c r="O346" i="6"/>
  <c r="O505" i="6"/>
  <c r="O273" i="6"/>
  <c r="O466" i="6"/>
  <c r="O26" i="6"/>
  <c r="O384" i="6"/>
  <c r="O542" i="6"/>
  <c r="O86" i="6"/>
  <c r="O283" i="6"/>
  <c r="O124" i="6"/>
  <c r="O307" i="6"/>
  <c r="O424" i="6"/>
  <c r="O286" i="6"/>
  <c r="O166" i="6"/>
  <c r="O217" i="6"/>
  <c r="O514" i="6"/>
  <c r="O502" i="6"/>
  <c r="O120" i="6"/>
  <c r="O370" i="6"/>
  <c r="O216" i="6"/>
  <c r="O94" i="6"/>
  <c r="O421" i="6"/>
  <c r="O323" i="6"/>
  <c r="O184" i="6"/>
  <c r="O75" i="6"/>
  <c r="O412" i="6"/>
  <c r="O427" i="6"/>
  <c r="O324" i="6"/>
  <c r="O361" i="6"/>
  <c r="O540" i="6"/>
  <c r="O406" i="6"/>
  <c r="O97" i="6"/>
  <c r="O333" i="6"/>
  <c r="O264" i="6"/>
  <c r="O22" i="6"/>
  <c r="O241" i="6"/>
  <c r="O310" i="6"/>
  <c r="O528" i="6"/>
  <c r="O434" i="6"/>
  <c r="O506" i="6"/>
  <c r="O458" i="6"/>
  <c r="O182" i="6"/>
  <c r="O302" i="6"/>
  <c r="O494" i="6"/>
  <c r="O328" i="6"/>
  <c r="O200" i="6"/>
  <c r="O109" i="6"/>
  <c r="O108" i="6"/>
  <c r="O357" i="6"/>
  <c r="O25" i="6"/>
  <c r="O337" i="6"/>
  <c r="O349" i="6"/>
  <c r="O367" i="6"/>
  <c r="O267" i="6"/>
  <c r="O125" i="6"/>
  <c r="O430" i="6"/>
  <c r="O178" i="6"/>
  <c r="O552" i="6"/>
  <c r="O57" i="6"/>
  <c r="O549" i="6"/>
  <c r="O121" i="6"/>
  <c r="O144" i="6"/>
  <c r="O63" i="6"/>
  <c r="O411" i="6"/>
  <c r="O334" i="6"/>
  <c r="O96" i="6"/>
  <c r="O504" i="6"/>
  <c r="O228" i="6"/>
  <c r="O445" i="6"/>
  <c r="O213" i="6"/>
  <c r="O493" i="6"/>
  <c r="O396" i="6"/>
  <c r="O46" i="6"/>
  <c r="O541" i="6"/>
  <c r="O309" i="6"/>
  <c r="O418" i="6"/>
  <c r="O156" i="6"/>
  <c r="O91" i="6"/>
  <c r="O260" i="6"/>
  <c r="O393" i="6"/>
  <c r="O381" i="6"/>
  <c r="O130" i="6"/>
  <c r="O157" i="6"/>
  <c r="O432" i="6"/>
  <c r="O145" i="6"/>
  <c r="O477" i="6"/>
  <c r="O48" i="6"/>
  <c r="O72" i="6"/>
  <c r="O266" i="6"/>
  <c r="O206" i="6"/>
  <c r="O277" i="6"/>
  <c r="O301" i="6"/>
  <c r="O265" i="6"/>
  <c r="O82" i="6"/>
  <c r="O517" i="6"/>
  <c r="O410" i="6"/>
  <c r="O398" i="6"/>
  <c r="O480" i="6"/>
  <c r="O422" i="6"/>
  <c r="O74" i="6"/>
  <c r="O132" i="6"/>
  <c r="O250" i="6"/>
  <c r="O373" i="6"/>
  <c r="O525" i="6"/>
  <c r="O93" i="6"/>
  <c r="O190" i="6"/>
  <c r="O154" i="6"/>
  <c r="O278" i="6"/>
  <c r="O84" i="6"/>
  <c r="O218" i="6"/>
  <c r="O385" i="6"/>
  <c r="O408" i="6"/>
  <c r="O214" i="6"/>
  <c r="O170" i="6"/>
  <c r="O288" i="6"/>
  <c r="O129" i="6"/>
  <c r="O350" i="6"/>
  <c r="O158" i="6"/>
  <c r="O242" i="6"/>
  <c r="O201" i="6"/>
  <c r="O38" i="6"/>
  <c r="O122" i="6"/>
  <c r="O290" i="6"/>
  <c r="O516" i="6"/>
  <c r="O417" i="6"/>
  <c r="O173" i="6"/>
  <c r="O50" i="6"/>
  <c r="O469" i="6"/>
  <c r="O274" i="6"/>
  <c r="O397" i="6"/>
  <c r="O429" i="6"/>
  <c r="O114" i="6"/>
  <c r="O374" i="6"/>
  <c r="O62" i="6"/>
  <c r="O146" i="6"/>
  <c r="O372" i="6"/>
  <c r="O110" i="6"/>
  <c r="O554" i="6"/>
  <c r="O338" i="6"/>
  <c r="O314" i="6"/>
  <c r="O482" i="6"/>
  <c r="O60" i="6"/>
  <c r="O362" i="6"/>
  <c r="O470" i="6"/>
  <c r="O348" i="6"/>
  <c r="O300" i="6"/>
  <c r="O238" i="6"/>
  <c r="O237" i="6"/>
  <c r="O553" i="6"/>
  <c r="O24" i="6"/>
  <c r="O321" i="6"/>
  <c r="O14" i="6"/>
  <c r="O564" i="9" l="1"/>
  <c r="F13" i="9"/>
  <c r="F9" i="6"/>
  <c r="O560"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Gemmell, Judah (AssetMark)</author>
  </authors>
  <commentList>
    <comment ref="M26" authorId="0" shapeId="0" xr:uid="{00000000-0006-0000-0000-000001000000}">
      <text>
        <r>
          <rPr>
            <b/>
            <sz val="9"/>
            <color indexed="81"/>
            <rFont val="Tahoma"/>
            <family val="2"/>
          </rPr>
          <t xml:space="preserve"> (AssetMark): Use this box if you do not know recurring vs non-recurring revenue
</t>
        </r>
        <r>
          <rPr>
            <sz val="9"/>
            <color indexed="81"/>
            <rFont val="Tahoma"/>
            <family val="2"/>
          </rPr>
          <t xml:space="preserve">
</t>
        </r>
      </text>
    </comment>
  </commentList>
</comments>
</file>

<file path=xl/sharedStrings.xml><?xml version="1.0" encoding="utf-8"?>
<sst xmlns="http://schemas.openxmlformats.org/spreadsheetml/2006/main" count="648" uniqueCount="617">
  <si>
    <t xml:space="preserve"> </t>
  </si>
  <si>
    <t>MODIFY YELLOW CELLS ONLY</t>
  </si>
  <si>
    <t>Client 1 Age</t>
  </si>
  <si>
    <t>Avg Age</t>
  </si>
  <si>
    <t>Recurring Revenue Multiple</t>
  </si>
  <si>
    <t>Risk Adjustment: Reactive Service Model</t>
  </si>
  <si>
    <t>Risk Adjustment: &lt;5% YOY Growth last 3</t>
  </si>
  <si>
    <t>Recurring Revenue Adjusted Multiple:</t>
  </si>
  <si>
    <t>Years w/ Firm</t>
  </si>
  <si>
    <t>Tranche Averages</t>
  </si>
  <si>
    <t>HH AUM</t>
  </si>
  <si>
    <t>If AUM Average is under $250k</t>
  </si>
  <si>
    <t>HOUSEHOLD ADJUSTMENT TO MULTIPLE</t>
  </si>
  <si>
    <t>Gross Value</t>
  </si>
  <si>
    <t>Adjusted Value</t>
  </si>
  <si>
    <t>Year Starting as Client</t>
  </si>
  <si>
    <t>Total Revenue</t>
  </si>
  <si>
    <t>Total AUM</t>
  </si>
  <si>
    <t>Client 2 Age (Leave Blank if No Client 2)</t>
  </si>
  <si>
    <t>ROA</t>
  </si>
  <si>
    <t>If AUM Weighted Average Age of all HH is 65+</t>
  </si>
  <si>
    <t>Non-Recurring Revenue Multiple</t>
  </si>
  <si>
    <t>% of Advisor's Ownership</t>
  </si>
  <si>
    <t>12 Month Trailing Revenue</t>
  </si>
  <si>
    <t>Non-Recurring Revenue Adjusted Multiple:</t>
  </si>
  <si>
    <t>% of Revenue Recurring</t>
  </si>
  <si>
    <t>% of Revenue Non-Recurring</t>
  </si>
  <si>
    <t>Client / Household Name</t>
  </si>
  <si>
    <t>Informal Adjustment Based Valuation</t>
  </si>
  <si>
    <t>If AUM Weighted Average Age of all HH is &lt;50</t>
  </si>
  <si>
    <t>Recurring Revenue</t>
  </si>
  <si>
    <t>Non-Recurring Revenue</t>
  </si>
  <si>
    <t>Risk Adjustment: Proactice Service Model</t>
  </si>
  <si>
    <t>Adjustments</t>
  </si>
  <si>
    <t>Applied automatically if true</t>
  </si>
  <si>
    <t>Average Age (hidden cell)</t>
  </si>
  <si>
    <t>Age Factor Based on AUM (hidden cell)</t>
  </si>
  <si>
    <t>average AUM</t>
  </si>
  <si>
    <t>total AUM</t>
  </si>
  <si>
    <t>AUM Weighted Average Age is 65+</t>
  </si>
  <si>
    <t>Years w/firm (hidden cell)</t>
  </si>
  <si>
    <t>Average Years with Firm is 4 or less</t>
  </si>
  <si>
    <t>After Adjustments to Multiple (see above)</t>
  </si>
  <si>
    <t xml:space="preserve">Estimated Gross Value </t>
  </si>
  <si>
    <t xml:space="preserve">Estimated Adjusted Value </t>
  </si>
  <si>
    <t xml:space="preserve">Total Revenue </t>
  </si>
  <si>
    <t xml:space="preserve">% Recurring Revenue </t>
  </si>
  <si>
    <t xml:space="preserve">% Non-recurring revenue </t>
  </si>
  <si>
    <t>Revenue Summary:</t>
  </si>
  <si>
    <t>Valuation Summary:</t>
  </si>
  <si>
    <t>AUM weighted average age</t>
  </si>
  <si>
    <t xml:space="preserve">AUM weighted average age (see last line) </t>
  </si>
  <si>
    <t>Averages</t>
  </si>
  <si>
    <t>If Average Years with Firm is 5 or less</t>
  </si>
  <si>
    <t>only use estimate if exact data is not available</t>
  </si>
  <si>
    <t>Estimated Adjusted Value</t>
  </si>
  <si>
    <t>DESCRIPTION:</t>
  </si>
  <si>
    <t>IMPORTANT INFORMATION</t>
  </si>
  <si>
    <t xml:space="preserve">Investing involves risk, including the possible loss of principal. Past performance does not guarantee future results. </t>
  </si>
  <si>
    <t>For financial advisor use only.</t>
  </si>
  <si>
    <r>
      <t xml:space="preserve">Value Modeling </t>
    </r>
    <r>
      <rPr>
        <sz val="22"/>
        <rFont val="Arial"/>
        <family val="2"/>
      </rPr>
      <t>Calculator</t>
    </r>
  </si>
  <si>
    <t>Informal Value - Average</t>
  </si>
  <si>
    <r>
      <t xml:space="preserve">Instructions: </t>
    </r>
    <r>
      <rPr>
        <sz val="11"/>
        <color theme="1"/>
        <rFont val="Arial"/>
        <family val="2"/>
      </rPr>
      <t xml:space="preserve">Use this sheet if you do not know the amount of recurring and non-recurring revenue for each client.
In the cells highlighted yellow below, estimate the percent of revenue that is recurring vs. non-recurring. </t>
    </r>
  </si>
  <si>
    <t>This resource will help you create a value model of your firm based on your knowledge of recurring and non-recurring revenue and other risk adjustments.</t>
  </si>
  <si>
    <r>
      <t xml:space="preserve">Instructions: </t>
    </r>
    <r>
      <rPr>
        <sz val="11"/>
        <color theme="1"/>
        <rFont val="Arial"/>
        <family val="2"/>
      </rPr>
      <t xml:space="preserve">To begin, modify the yellow cells below to create an adjusted revenue multiple. Then, input your client data in the yellow columns. </t>
    </r>
    <r>
      <rPr>
        <b/>
        <sz val="11"/>
        <color theme="1"/>
        <rFont val="Arial"/>
        <family val="2"/>
      </rPr>
      <t xml:space="preserve">
Do you know the amount of recurring and non-recurring revenue for each client?
</t>
    </r>
    <r>
      <rPr>
        <sz val="11"/>
        <color theme="1"/>
        <rFont val="Arial"/>
        <family val="2"/>
      </rPr>
      <t xml:space="preserve">If YES, input in the yellow cells below and then use the </t>
    </r>
    <r>
      <rPr>
        <sz val="11"/>
        <color rgb="FF00B050"/>
        <rFont val="Arial"/>
        <family val="2"/>
      </rPr>
      <t>"Informal Valuation - Exact" tab</t>
    </r>
    <r>
      <rPr>
        <sz val="11"/>
        <color theme="1"/>
        <rFont val="Arial"/>
        <family val="2"/>
      </rPr>
      <t xml:space="preserve"> to see your informal valuation.
If NO, then use the </t>
    </r>
    <r>
      <rPr>
        <sz val="11"/>
        <color theme="5"/>
        <rFont val="Arial"/>
        <family val="2"/>
      </rPr>
      <t>"Informal Value - Average" tab</t>
    </r>
    <r>
      <rPr>
        <sz val="11"/>
        <color theme="1"/>
        <rFont val="Arial"/>
        <family val="2"/>
      </rPr>
      <t xml:space="preserve"> to see your informal valuation. </t>
    </r>
  </si>
  <si>
    <t>Informal Valuation</t>
  </si>
  <si>
    <t>This is for informational purposes only, is not a solicitation, and should not be considered investment, legal, or tax advice. The information has been drawn from sources believed to be reliable, but its accuracy is not guaranteed, and is subject to change. Valuation ranges shown are for illustrative purposes only and in no way constitutes a guarantee of individual practice valuation by Investment Center Advisor Group. Actual practice valuation may vary from tool results.</t>
  </si>
  <si>
    <t>Investment Center Advisor Group LLC. is an investment adviser registered with the U.S. Securities and Exchange Commission. ICAG and third-party service providers are separate and unaffiliated companies, and each party is responsible for their own content and services.</t>
  </si>
  <si>
    <t>©2023 Investment Center Advisor Group, LLC. All rights reserved.</t>
  </si>
  <si>
    <t>Risk Adjustment: Proactive Service Model</t>
  </si>
  <si>
    <t>PP1</t>
  </si>
  <si>
    <t>Client Household Name</t>
  </si>
  <si>
    <t>PP2</t>
  </si>
  <si>
    <t>PP3</t>
  </si>
  <si>
    <t>PP4</t>
  </si>
  <si>
    <t>PP5</t>
  </si>
  <si>
    <t>PP6</t>
  </si>
  <si>
    <t>PP7</t>
  </si>
  <si>
    <t>PP8</t>
  </si>
  <si>
    <t>PP9</t>
  </si>
  <si>
    <t>PP10</t>
  </si>
  <si>
    <t>PP11</t>
  </si>
  <si>
    <t>PP12</t>
  </si>
  <si>
    <t>PP13</t>
  </si>
  <si>
    <t>PP14</t>
  </si>
  <si>
    <t>PP15</t>
  </si>
  <si>
    <t>PP16</t>
  </si>
  <si>
    <t>PP17</t>
  </si>
  <si>
    <t>PP18</t>
  </si>
  <si>
    <t>PP19</t>
  </si>
  <si>
    <t>PP20</t>
  </si>
  <si>
    <t>PP21</t>
  </si>
  <si>
    <t>PP22</t>
  </si>
  <si>
    <t>PP23</t>
  </si>
  <si>
    <t>PP24</t>
  </si>
  <si>
    <t>PP25</t>
  </si>
  <si>
    <t>PP26</t>
  </si>
  <si>
    <t>PP27</t>
  </si>
  <si>
    <t>PP28</t>
  </si>
  <si>
    <t>PP29</t>
  </si>
  <si>
    <t>PP30</t>
  </si>
  <si>
    <t>PP31</t>
  </si>
  <si>
    <t>PP32</t>
  </si>
  <si>
    <t>PP33</t>
  </si>
  <si>
    <t>PP34</t>
  </si>
  <si>
    <t>PP35</t>
  </si>
  <si>
    <t>PP36</t>
  </si>
  <si>
    <t>PP37</t>
  </si>
  <si>
    <t>PP38</t>
  </si>
  <si>
    <t>PP39</t>
  </si>
  <si>
    <t>PP40</t>
  </si>
  <si>
    <t>PP41</t>
  </si>
  <si>
    <t>PP42</t>
  </si>
  <si>
    <t>PP43</t>
  </si>
  <si>
    <t>PP44</t>
  </si>
  <si>
    <t>PP45</t>
  </si>
  <si>
    <t>PP46</t>
  </si>
  <si>
    <t>PP47</t>
  </si>
  <si>
    <t>PP48</t>
  </si>
  <si>
    <t>PP49</t>
  </si>
  <si>
    <t>PP50</t>
  </si>
  <si>
    <t>PP51</t>
  </si>
  <si>
    <t>PP52</t>
  </si>
  <si>
    <t>PP53</t>
  </si>
  <si>
    <t>PP54</t>
  </si>
  <si>
    <t>PP55</t>
  </si>
  <si>
    <t>PP56</t>
  </si>
  <si>
    <t>PP57</t>
  </si>
  <si>
    <t>PP58</t>
  </si>
  <si>
    <t>PP59</t>
  </si>
  <si>
    <t>PP60</t>
  </si>
  <si>
    <t>PP61</t>
  </si>
  <si>
    <t>PP62</t>
  </si>
  <si>
    <t>PP63</t>
  </si>
  <si>
    <t>PP64</t>
  </si>
  <si>
    <t>PP65</t>
  </si>
  <si>
    <t>PP66</t>
  </si>
  <si>
    <t>PP67</t>
  </si>
  <si>
    <t>PP68</t>
  </si>
  <si>
    <t>PP69</t>
  </si>
  <si>
    <t>PP70</t>
  </si>
  <si>
    <t>PP71</t>
  </si>
  <si>
    <t>PP72</t>
  </si>
  <si>
    <t>PP73</t>
  </si>
  <si>
    <t>PP74</t>
  </si>
  <si>
    <t>PP75</t>
  </si>
  <si>
    <t>PP76</t>
  </si>
  <si>
    <t>PP77</t>
  </si>
  <si>
    <t>PP78</t>
  </si>
  <si>
    <t>PP79</t>
  </si>
  <si>
    <t>PP80</t>
  </si>
  <si>
    <t>PP81</t>
  </si>
  <si>
    <t>PP82</t>
  </si>
  <si>
    <t>PP83</t>
  </si>
  <si>
    <t>PP84</t>
  </si>
  <si>
    <t>PP85</t>
  </si>
  <si>
    <t>PP86</t>
  </si>
  <si>
    <t>PP87</t>
  </si>
  <si>
    <t>PP88</t>
  </si>
  <si>
    <t>PP89</t>
  </si>
  <si>
    <t>PP90</t>
  </si>
  <si>
    <t>PP91</t>
  </si>
  <si>
    <t>PP92</t>
  </si>
  <si>
    <t>PP93</t>
  </si>
  <si>
    <t>PP94</t>
  </si>
  <si>
    <t>PP95</t>
  </si>
  <si>
    <t>PP96</t>
  </si>
  <si>
    <t>PP97</t>
  </si>
  <si>
    <t>PP98</t>
  </si>
  <si>
    <t>PP99</t>
  </si>
  <si>
    <t>PP100</t>
  </si>
  <si>
    <t>PP101</t>
  </si>
  <si>
    <t>PP102</t>
  </si>
  <si>
    <t>PP103</t>
  </si>
  <si>
    <t>PP104</t>
  </si>
  <si>
    <t>PP105</t>
  </si>
  <si>
    <t>PP106</t>
  </si>
  <si>
    <t>PP107</t>
  </si>
  <si>
    <t>PP108</t>
  </si>
  <si>
    <t>PP109</t>
  </si>
  <si>
    <t>PP110</t>
  </si>
  <si>
    <t>PP111</t>
  </si>
  <si>
    <t>PP112</t>
  </si>
  <si>
    <t>PP113</t>
  </si>
  <si>
    <t>PP114</t>
  </si>
  <si>
    <t>PP115</t>
  </si>
  <si>
    <t>PP116</t>
  </si>
  <si>
    <t>PP117</t>
  </si>
  <si>
    <t>PP118</t>
  </si>
  <si>
    <t>PP119</t>
  </si>
  <si>
    <t>PP120</t>
  </si>
  <si>
    <t>PP121</t>
  </si>
  <si>
    <t>PP122</t>
  </si>
  <si>
    <t>PP123</t>
  </si>
  <si>
    <t>PP124</t>
  </si>
  <si>
    <t>PP125</t>
  </si>
  <si>
    <t>PP126</t>
  </si>
  <si>
    <t>PP127</t>
  </si>
  <si>
    <t>PP128</t>
  </si>
  <si>
    <t>PP129</t>
  </si>
  <si>
    <t>PP130</t>
  </si>
  <si>
    <t>PP131</t>
  </si>
  <si>
    <t>PP132</t>
  </si>
  <si>
    <t>PP133</t>
  </si>
  <si>
    <t>PP134</t>
  </si>
  <si>
    <t>PP135</t>
  </si>
  <si>
    <t>PP136</t>
  </si>
  <si>
    <t>PP137</t>
  </si>
  <si>
    <t>PP138</t>
  </si>
  <si>
    <t>PP139</t>
  </si>
  <si>
    <t>PP140</t>
  </si>
  <si>
    <t>PP141</t>
  </si>
  <si>
    <t>PP142</t>
  </si>
  <si>
    <t>PP143</t>
  </si>
  <si>
    <t>PP144</t>
  </si>
  <si>
    <t>PP145</t>
  </si>
  <si>
    <t>PP146</t>
  </si>
  <si>
    <t>PP147</t>
  </si>
  <si>
    <t>PP148</t>
  </si>
  <si>
    <t>PP149</t>
  </si>
  <si>
    <t>PP150</t>
  </si>
  <si>
    <t>PP151</t>
  </si>
  <si>
    <t>PP152</t>
  </si>
  <si>
    <t>PP153</t>
  </si>
  <si>
    <t>PP154</t>
  </si>
  <si>
    <t>PP155</t>
  </si>
  <si>
    <t>PP156</t>
  </si>
  <si>
    <t>PP157</t>
  </si>
  <si>
    <t>PP158</t>
  </si>
  <si>
    <t>PP159</t>
  </si>
  <si>
    <t>PP160</t>
  </si>
  <si>
    <t>PP161</t>
  </si>
  <si>
    <t>PP162</t>
  </si>
  <si>
    <t>PP163</t>
  </si>
  <si>
    <t>PP164</t>
  </si>
  <si>
    <t>PP165</t>
  </si>
  <si>
    <t>PP166</t>
  </si>
  <si>
    <t>PP167</t>
  </si>
  <si>
    <t>PP168</t>
  </si>
  <si>
    <t>PP169</t>
  </si>
  <si>
    <t>PP170</t>
  </si>
  <si>
    <t>PP171</t>
  </si>
  <si>
    <t>PP172</t>
  </si>
  <si>
    <t>PP173</t>
  </si>
  <si>
    <t>PP174</t>
  </si>
  <si>
    <t>PP175</t>
  </si>
  <si>
    <t>PP176</t>
  </si>
  <si>
    <t>PP177</t>
  </si>
  <si>
    <t>PP178</t>
  </si>
  <si>
    <t>PP179</t>
  </si>
  <si>
    <t>PP180</t>
  </si>
  <si>
    <t>PP181</t>
  </si>
  <si>
    <t>PP182</t>
  </si>
  <si>
    <t>PP183</t>
  </si>
  <si>
    <t>PP184</t>
  </si>
  <si>
    <t>PP185</t>
  </si>
  <si>
    <t>PP186</t>
  </si>
  <si>
    <t>PP187</t>
  </si>
  <si>
    <t>PP188</t>
  </si>
  <si>
    <t>PP189</t>
  </si>
  <si>
    <t>PP190</t>
  </si>
  <si>
    <t>PP191</t>
  </si>
  <si>
    <t>PP192</t>
  </si>
  <si>
    <t>PP193</t>
  </si>
  <si>
    <t>PP194</t>
  </si>
  <si>
    <t>PP195</t>
  </si>
  <si>
    <t>PP196</t>
  </si>
  <si>
    <t>PP197</t>
  </si>
  <si>
    <t>PP198</t>
  </si>
  <si>
    <t>PP199</t>
  </si>
  <si>
    <t>PP200</t>
  </si>
  <si>
    <t>PP201</t>
  </si>
  <si>
    <t>PP202</t>
  </si>
  <si>
    <t>PP203</t>
  </si>
  <si>
    <t>PP204</t>
  </si>
  <si>
    <t>PP205</t>
  </si>
  <si>
    <t>PP206</t>
  </si>
  <si>
    <t>PP207</t>
  </si>
  <si>
    <t>PP208</t>
  </si>
  <si>
    <t>PP209</t>
  </si>
  <si>
    <t>PP210</t>
  </si>
  <si>
    <t>PP211</t>
  </si>
  <si>
    <t>PP212</t>
  </si>
  <si>
    <t>PP213</t>
  </si>
  <si>
    <t>PP214</t>
  </si>
  <si>
    <t>PP215</t>
  </si>
  <si>
    <t>PP216</t>
  </si>
  <si>
    <t>PP217</t>
  </si>
  <si>
    <t>PP218</t>
  </si>
  <si>
    <t>PP219</t>
  </si>
  <si>
    <t>PP220</t>
  </si>
  <si>
    <t>PP221</t>
  </si>
  <si>
    <t>PP222</t>
  </si>
  <si>
    <t>PP223</t>
  </si>
  <si>
    <t>PP224</t>
  </si>
  <si>
    <t>PP225</t>
  </si>
  <si>
    <t>PP226</t>
  </si>
  <si>
    <t>PP227</t>
  </si>
  <si>
    <t>PP228</t>
  </si>
  <si>
    <t>PP229</t>
  </si>
  <si>
    <t>PP230</t>
  </si>
  <si>
    <t>PP231</t>
  </si>
  <si>
    <t>PP232</t>
  </si>
  <si>
    <t>PP233</t>
  </si>
  <si>
    <t>PP234</t>
  </si>
  <si>
    <t>PP235</t>
  </si>
  <si>
    <t>PP236</t>
  </si>
  <si>
    <t>PP237</t>
  </si>
  <si>
    <t>PP238</t>
  </si>
  <si>
    <t>PP239</t>
  </si>
  <si>
    <t>PP240</t>
  </si>
  <si>
    <t>PP241</t>
  </si>
  <si>
    <t>PP242</t>
  </si>
  <si>
    <t>PP243</t>
  </si>
  <si>
    <t>PP244</t>
  </si>
  <si>
    <t>PP245</t>
  </si>
  <si>
    <t>PP246</t>
  </si>
  <si>
    <t>PP247</t>
  </si>
  <si>
    <t>PP248</t>
  </si>
  <si>
    <t>PP249</t>
  </si>
  <si>
    <t>PP250</t>
  </si>
  <si>
    <t>PP251</t>
  </si>
  <si>
    <t>PP252</t>
  </si>
  <si>
    <t>PP253</t>
  </si>
  <si>
    <t>PP254</t>
  </si>
  <si>
    <t>PP255</t>
  </si>
  <si>
    <t>PP256</t>
  </si>
  <si>
    <t>PP257</t>
  </si>
  <si>
    <t>PP258</t>
  </si>
  <si>
    <t>PP259</t>
  </si>
  <si>
    <t>PP260</t>
  </si>
  <si>
    <t>PP261</t>
  </si>
  <si>
    <t>PP262</t>
  </si>
  <si>
    <t>PP263</t>
  </si>
  <si>
    <t>PP264</t>
  </si>
  <si>
    <t>PP265</t>
  </si>
  <si>
    <t>PP266</t>
  </si>
  <si>
    <t>PP267</t>
  </si>
  <si>
    <t>PP268</t>
  </si>
  <si>
    <t>PP269</t>
  </si>
  <si>
    <t>PP270</t>
  </si>
  <si>
    <t>PP271</t>
  </si>
  <si>
    <t>PP272</t>
  </si>
  <si>
    <t>PP273</t>
  </si>
  <si>
    <t>PP274</t>
  </si>
  <si>
    <t>PP275</t>
  </si>
  <si>
    <t>PP276</t>
  </si>
  <si>
    <t>PP277</t>
  </si>
  <si>
    <t>PP278</t>
  </si>
  <si>
    <t>PP279</t>
  </si>
  <si>
    <t>PP280</t>
  </si>
  <si>
    <t>PP281</t>
  </si>
  <si>
    <t>PP282</t>
  </si>
  <si>
    <t>PP283</t>
  </si>
  <si>
    <t>PP284</t>
  </si>
  <si>
    <t>PP285</t>
  </si>
  <si>
    <t>PP286</t>
  </si>
  <si>
    <t>PP287</t>
  </si>
  <si>
    <t>PP288</t>
  </si>
  <si>
    <t>PP289</t>
  </si>
  <si>
    <t>PP290</t>
  </si>
  <si>
    <t>PP291</t>
  </si>
  <si>
    <t>PP292</t>
  </si>
  <si>
    <t>PP293</t>
  </si>
  <si>
    <t>PP294</t>
  </si>
  <si>
    <t>PP295</t>
  </si>
  <si>
    <t>PP296</t>
  </si>
  <si>
    <t>PP297</t>
  </si>
  <si>
    <t>PP298</t>
  </si>
  <si>
    <t>PP299</t>
  </si>
  <si>
    <t>PP300</t>
  </si>
  <si>
    <t>PP301</t>
  </si>
  <si>
    <t>PP302</t>
  </si>
  <si>
    <t>PP303</t>
  </si>
  <si>
    <t>PP304</t>
  </si>
  <si>
    <t>PP305</t>
  </si>
  <si>
    <t>PP306</t>
  </si>
  <si>
    <t>PP307</t>
  </si>
  <si>
    <t>PP308</t>
  </si>
  <si>
    <t>PP309</t>
  </si>
  <si>
    <t>PP310</t>
  </si>
  <si>
    <t>PP311</t>
  </si>
  <si>
    <t>PP312</t>
  </si>
  <si>
    <t>PP313</t>
  </si>
  <si>
    <t>PP314</t>
  </si>
  <si>
    <t>PP315</t>
  </si>
  <si>
    <t>PP316</t>
  </si>
  <si>
    <t>PP317</t>
  </si>
  <si>
    <t>PP318</t>
  </si>
  <si>
    <t>PP319</t>
  </si>
  <si>
    <t>PP320</t>
  </si>
  <si>
    <t>PP321</t>
  </si>
  <si>
    <t>PP322</t>
  </si>
  <si>
    <t>PP323</t>
  </si>
  <si>
    <t>PP324</t>
  </si>
  <si>
    <t>PP325</t>
  </si>
  <si>
    <t>PP326</t>
  </si>
  <si>
    <t>PP327</t>
  </si>
  <si>
    <t>PP328</t>
  </si>
  <si>
    <t>PP329</t>
  </si>
  <si>
    <t>PP330</t>
  </si>
  <si>
    <t>PP331</t>
  </si>
  <si>
    <t>PP332</t>
  </si>
  <si>
    <t>PP333</t>
  </si>
  <si>
    <t>PP334</t>
  </si>
  <si>
    <t>PP335</t>
  </si>
  <si>
    <t>PP336</t>
  </si>
  <si>
    <t>PP337</t>
  </si>
  <si>
    <t>PP338</t>
  </si>
  <si>
    <t>PP339</t>
  </si>
  <si>
    <t>PP340</t>
  </si>
  <si>
    <t>PP341</t>
  </si>
  <si>
    <t>PP342</t>
  </si>
  <si>
    <t>PP343</t>
  </si>
  <si>
    <t>PP344</t>
  </si>
  <si>
    <t>PP345</t>
  </si>
  <si>
    <t>PP346</t>
  </si>
  <si>
    <t>PP347</t>
  </si>
  <si>
    <t>PP348</t>
  </si>
  <si>
    <t>PP349</t>
  </si>
  <si>
    <t>PP350</t>
  </si>
  <si>
    <t>PP351</t>
  </si>
  <si>
    <t>PP352</t>
  </si>
  <si>
    <t>PP353</t>
  </si>
  <si>
    <t>PP354</t>
  </si>
  <si>
    <t>PP355</t>
  </si>
  <si>
    <t>PP356</t>
  </si>
  <si>
    <t>PP357</t>
  </si>
  <si>
    <t>PP358</t>
  </si>
  <si>
    <t>PP359</t>
  </si>
  <si>
    <t>PP360</t>
  </si>
  <si>
    <t>PP361</t>
  </si>
  <si>
    <t>PP362</t>
  </si>
  <si>
    <t>PP363</t>
  </si>
  <si>
    <t>PP364</t>
  </si>
  <si>
    <t>PP365</t>
  </si>
  <si>
    <t>PP366</t>
  </si>
  <si>
    <t>PP367</t>
  </si>
  <si>
    <t>PP368</t>
  </si>
  <si>
    <t>PP369</t>
  </si>
  <si>
    <t>PP370</t>
  </si>
  <si>
    <t>PP371</t>
  </si>
  <si>
    <t>PP372</t>
  </si>
  <si>
    <t>PP373</t>
  </si>
  <si>
    <t>PP374</t>
  </si>
  <si>
    <t>PP375</t>
  </si>
  <si>
    <t>PP376</t>
  </si>
  <si>
    <t>PP377</t>
  </si>
  <si>
    <t>PP378</t>
  </si>
  <si>
    <t>PP379</t>
  </si>
  <si>
    <t>PP380</t>
  </si>
  <si>
    <t>PP381</t>
  </si>
  <si>
    <t>PP382</t>
  </si>
  <si>
    <t>PP383</t>
  </si>
  <si>
    <t>PP384</t>
  </si>
  <si>
    <t>PP385</t>
  </si>
  <si>
    <t>PP386</t>
  </si>
  <si>
    <t>PP387</t>
  </si>
  <si>
    <t>PP388</t>
  </si>
  <si>
    <t>PP389</t>
  </si>
  <si>
    <t>PP390</t>
  </si>
  <si>
    <t>PP391</t>
  </si>
  <si>
    <t>PP392</t>
  </si>
  <si>
    <t>PP393</t>
  </si>
  <si>
    <t>PP394</t>
  </si>
  <si>
    <t>PP395</t>
  </si>
  <si>
    <t>PP396</t>
  </si>
  <si>
    <t>PP397</t>
  </si>
  <si>
    <t>PP398</t>
  </si>
  <si>
    <t>PP399</t>
  </si>
  <si>
    <t>PP400</t>
  </si>
  <si>
    <t>PP401</t>
  </si>
  <si>
    <t>PP402</t>
  </si>
  <si>
    <t>PP403</t>
  </si>
  <si>
    <t>PP404</t>
  </si>
  <si>
    <t>PP405</t>
  </si>
  <si>
    <t>PP406</t>
  </si>
  <si>
    <t>PP407</t>
  </si>
  <si>
    <t>PP408</t>
  </si>
  <si>
    <t>PP409</t>
  </si>
  <si>
    <t>PP410</t>
  </si>
  <si>
    <t>PP411</t>
  </si>
  <si>
    <t>PP412</t>
  </si>
  <si>
    <t>PP413</t>
  </si>
  <si>
    <t>PP414</t>
  </si>
  <si>
    <t>PP415</t>
  </si>
  <si>
    <t>PP416</t>
  </si>
  <si>
    <t>PP417</t>
  </si>
  <si>
    <t>PP418</t>
  </si>
  <si>
    <t>PP419</t>
  </si>
  <si>
    <t>PP420</t>
  </si>
  <si>
    <t>PP421</t>
  </si>
  <si>
    <t>PP422</t>
  </si>
  <si>
    <t>PP423</t>
  </si>
  <si>
    <t>PP424</t>
  </si>
  <si>
    <t>PP425</t>
  </si>
  <si>
    <t>PP426</t>
  </si>
  <si>
    <t>PP427</t>
  </si>
  <si>
    <t>PP428</t>
  </si>
  <si>
    <t>PP429</t>
  </si>
  <si>
    <t>PP430</t>
  </si>
  <si>
    <t>PP431</t>
  </si>
  <si>
    <t>PP432</t>
  </si>
  <si>
    <t>PP433</t>
  </si>
  <si>
    <t>PP434</t>
  </si>
  <si>
    <t>PP435</t>
  </si>
  <si>
    <t>PP436</t>
  </si>
  <si>
    <t>PP437</t>
  </si>
  <si>
    <t>PP438</t>
  </si>
  <si>
    <t>PP439</t>
  </si>
  <si>
    <t>PP440</t>
  </si>
  <si>
    <t>PP441</t>
  </si>
  <si>
    <t>PP442</t>
  </si>
  <si>
    <t>PP443</t>
  </si>
  <si>
    <t>PP444</t>
  </si>
  <si>
    <t>PP445</t>
  </si>
  <si>
    <t>PP446</t>
  </si>
  <si>
    <t>PP447</t>
  </si>
  <si>
    <t>PP448</t>
  </si>
  <si>
    <t>PP449</t>
  </si>
  <si>
    <t>PP450</t>
  </si>
  <si>
    <t>PP451</t>
  </si>
  <si>
    <t>PP452</t>
  </si>
  <si>
    <t>PP453</t>
  </si>
  <si>
    <t>PP454</t>
  </si>
  <si>
    <t>PP455</t>
  </si>
  <si>
    <t>PP456</t>
  </si>
  <si>
    <t>PP457</t>
  </si>
  <si>
    <t>PP458</t>
  </si>
  <si>
    <t>PP459</t>
  </si>
  <si>
    <t>PP460</t>
  </si>
  <si>
    <t>PP461</t>
  </si>
  <si>
    <t>PP462</t>
  </si>
  <si>
    <t>PP463</t>
  </si>
  <si>
    <t>PP464</t>
  </si>
  <si>
    <t>PP465</t>
  </si>
  <si>
    <t>PP466</t>
  </si>
  <si>
    <t>PP467</t>
  </si>
  <si>
    <t>PP468</t>
  </si>
  <si>
    <t>PP469</t>
  </si>
  <si>
    <t>PP470</t>
  </si>
  <si>
    <t>PP471</t>
  </si>
  <si>
    <t>PP472</t>
  </si>
  <si>
    <t>PP473</t>
  </si>
  <si>
    <t>PP474</t>
  </si>
  <si>
    <t>PP475</t>
  </si>
  <si>
    <t>PP476</t>
  </si>
  <si>
    <t>PP477</t>
  </si>
  <si>
    <t>PP478</t>
  </si>
  <si>
    <t>PP479</t>
  </si>
  <si>
    <t>PP480</t>
  </si>
  <si>
    <t>PP481</t>
  </si>
  <si>
    <t>PP482</t>
  </si>
  <si>
    <t>PP483</t>
  </si>
  <si>
    <t>PP484</t>
  </si>
  <si>
    <t>PP485</t>
  </si>
  <si>
    <t>PP486</t>
  </si>
  <si>
    <t>PP487</t>
  </si>
  <si>
    <t>PP488</t>
  </si>
  <si>
    <t>PP489</t>
  </si>
  <si>
    <t>PP490</t>
  </si>
  <si>
    <t>PP491</t>
  </si>
  <si>
    <t>PP492</t>
  </si>
  <si>
    <t>PP493</t>
  </si>
  <si>
    <t>PP494</t>
  </si>
  <si>
    <t>PP495</t>
  </si>
  <si>
    <t>PP496</t>
  </si>
  <si>
    <t>PP497</t>
  </si>
  <si>
    <t>PP498</t>
  </si>
  <si>
    <t>PP499</t>
  </si>
  <si>
    <t>PP500</t>
  </si>
  <si>
    <t>PP501</t>
  </si>
  <si>
    <t>PP502</t>
  </si>
  <si>
    <t>PP503</t>
  </si>
  <si>
    <t>PP504</t>
  </si>
  <si>
    <t>PP505</t>
  </si>
  <si>
    <t>PP506</t>
  </si>
  <si>
    <t>PP507</t>
  </si>
  <si>
    <t>PP508</t>
  </si>
  <si>
    <t>PP509</t>
  </si>
  <si>
    <t>PP510</t>
  </si>
  <si>
    <t>PP511</t>
  </si>
  <si>
    <t>PP512</t>
  </si>
  <si>
    <t>PP513</t>
  </si>
  <si>
    <t>PP514</t>
  </si>
  <si>
    <t>PP515</t>
  </si>
  <si>
    <t>PP516</t>
  </si>
  <si>
    <t>PP517</t>
  </si>
  <si>
    <t>PP518</t>
  </si>
  <si>
    <t>PP519</t>
  </si>
  <si>
    <t>PP520</t>
  </si>
  <si>
    <t>PP521</t>
  </si>
  <si>
    <t>PP522</t>
  </si>
  <si>
    <t>PP523</t>
  </si>
  <si>
    <t>PP524</t>
  </si>
  <si>
    <t>PP525</t>
  </si>
  <si>
    <t>PP526</t>
  </si>
  <si>
    <t>PP527</t>
  </si>
  <si>
    <t>PP528</t>
  </si>
  <si>
    <t>PP529</t>
  </si>
  <si>
    <t>PP530</t>
  </si>
  <si>
    <t>PP531</t>
  </si>
  <si>
    <t>PP532</t>
  </si>
  <si>
    <t>PP533</t>
  </si>
  <si>
    <t>PP534</t>
  </si>
  <si>
    <t>PP535</t>
  </si>
  <si>
    <t>PP536</t>
  </si>
  <si>
    <t>PP537</t>
  </si>
  <si>
    <t>PP538</t>
  </si>
  <si>
    <t>PP539</t>
  </si>
  <si>
    <t>PP540</t>
  </si>
  <si>
    <t>PP541</t>
  </si>
  <si>
    <t>PP542</t>
  </si>
  <si>
    <t>PP543</t>
  </si>
  <si>
    <t>PP544</t>
  </si>
  <si>
    <t>PP545</t>
  </si>
  <si>
    <t>PP546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</si>
</sst>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_(&quot;$&quot;* #,##0_);_(&quot;$&quot;* \(#,##0\);_(&quot;$&quot;* &quot;-&quot;??_);_(@_)"/>
    <numFmt numFmtId="165" formatCode="&quot;$&quot;#,##0"/>
  </numFmts>
  <fonts count="39" x14ac:knownFonts="1">
    <font>
      <sz val="12"/>
      <color theme="1"/>
      <name val="Calibri"/>
      <family val="2"/>
      <scheme val="minor"/>
    </font>
    <font>
      <sz val="11"/>
      <color theme="1"/>
      <name val="Arial"/>
      <family val="2"/>
    </font>
    <font>
      <sz val="11"/>
      <color theme="1"/>
      <name val="Arial"/>
      <family val="2"/>
    </font>
    <font>
      <sz val="12"/>
      <color theme="1"/>
      <name val="Calibri"/>
      <family val="2"/>
      <scheme val="minor"/>
    </font>
    <font>
      <sz val="8"/>
      <color rgb="FF000000"/>
      <name val="Segoe UI"/>
      <family val="2"/>
    </font>
    <font>
      <sz val="9"/>
      <color indexed="81"/>
      <name val="Tahoma"/>
      <family val="2"/>
    </font>
    <font>
      <b/>
      <sz val="9"/>
      <color indexed="81"/>
      <name val="Tahoma"/>
      <family val="2"/>
    </font>
    <font>
      <b/>
      <sz val="11"/>
      <color theme="0"/>
      <name val="Arial"/>
      <family val="2"/>
    </font>
    <font>
      <b/>
      <sz val="11"/>
      <color theme="1"/>
      <name val="Arial"/>
      <family val="2"/>
    </font>
    <font>
      <sz val="11"/>
      <color theme="0"/>
      <name val="Arial"/>
      <family val="2"/>
    </font>
    <font>
      <sz val="10"/>
      <name val="Arial"/>
      <family val="2"/>
    </font>
    <font>
      <b/>
      <sz val="22"/>
      <name val="Arial"/>
      <family val="2"/>
    </font>
    <font>
      <sz val="12"/>
      <name val="Arial"/>
      <family val="2"/>
    </font>
    <font>
      <u/>
      <sz val="12"/>
      <name val="Arial"/>
      <family val="2"/>
    </font>
    <font>
      <i/>
      <sz val="11"/>
      <name val="Arial"/>
      <family val="2"/>
    </font>
    <font>
      <b/>
      <sz val="9"/>
      <name val="Arial"/>
      <family val="2"/>
    </font>
    <font>
      <sz val="9"/>
      <name val="Arial"/>
      <family val="2"/>
    </font>
    <font>
      <sz val="22"/>
      <name val="Arial"/>
      <family val="2"/>
    </font>
    <font>
      <sz val="12"/>
      <color theme="1"/>
      <name val="Arial"/>
      <family val="2"/>
    </font>
    <font>
      <sz val="24"/>
      <color theme="1"/>
      <name val="Arial"/>
      <family val="2"/>
    </font>
    <font>
      <b/>
      <sz val="14"/>
      <color rgb="FFC00000"/>
      <name val="Arial"/>
      <family val="2"/>
    </font>
    <font>
      <b/>
      <sz val="12"/>
      <color theme="1"/>
      <name val="Arial"/>
      <family val="2"/>
    </font>
    <font>
      <b/>
      <sz val="12"/>
      <color theme="0"/>
      <name val="Arial"/>
      <family val="2"/>
    </font>
    <font>
      <b/>
      <sz val="12"/>
      <name val="Arial"/>
      <family val="2"/>
    </font>
    <font>
      <sz val="8"/>
      <color theme="1"/>
      <name val="Arial"/>
      <family val="2"/>
    </font>
    <font>
      <sz val="8"/>
      <color theme="8"/>
      <name val="Arial"/>
      <family val="2"/>
    </font>
    <font>
      <b/>
      <sz val="10"/>
      <color theme="0"/>
      <name val="Arial"/>
      <family val="2"/>
    </font>
    <font>
      <b/>
      <sz val="10"/>
      <name val="Arial"/>
      <family val="2"/>
    </font>
    <font>
      <b/>
      <sz val="11"/>
      <name val="Arial"/>
      <family val="2"/>
    </font>
    <font>
      <b/>
      <sz val="12"/>
      <color rgb="FFC00000"/>
      <name val="Arial"/>
      <family val="2"/>
    </font>
    <font>
      <sz val="11"/>
      <color theme="5"/>
      <name val="Arial"/>
      <family val="2"/>
    </font>
    <font>
      <sz val="11"/>
      <color rgb="FF00B050"/>
      <name val="Arial"/>
      <family val="2"/>
    </font>
    <font>
      <sz val="12"/>
      <color theme="0"/>
      <name val="Arial"/>
      <family val="2"/>
    </font>
    <font>
      <sz val="8"/>
      <color rgb="FFFF0000"/>
      <name val="Arial"/>
      <family val="2"/>
    </font>
    <font>
      <sz val="8"/>
      <name val="Calibri"/>
      <family val="2"/>
      <scheme val="minor"/>
    </font>
    <font>
      <b/>
      <sz val="11"/>
      <color rgb="FFC00000"/>
      <name val="Arial"/>
      <family val="2"/>
    </font>
    <font>
      <sz val="9"/>
      <color theme="1"/>
      <name val="Arial"/>
      <family val="2"/>
    </font>
    <font>
      <b/>
      <sz val="10"/>
      <color rgb="FF0070C0"/>
      <name val="Arial"/>
      <family val="2"/>
    </font>
    <font>
      <sz val="11"/>
      <color theme="1"/>
      <name val="Calibri"/>
      <family val="2"/>
    </font>
  </fonts>
  <fills count="14">
    <fill>
      <patternFill patternType="none"/>
    </fill>
    <fill>
      <patternFill patternType="gray125"/>
    </fill>
    <fill>
      <patternFill patternType="solid">
        <fgColor theme="0" tint="-0.249977111117893"/>
        <bgColor indexed="64"/>
      </patternFill>
    </fill>
    <fill>
      <patternFill patternType="solid">
        <fgColor theme="0"/>
        <bgColor indexed="64"/>
      </patternFill>
    </fill>
    <fill>
      <patternFill patternType="solid">
        <fgColor rgb="FFFFFF66"/>
        <bgColor indexed="64"/>
      </patternFill>
    </fill>
    <fill>
      <patternFill patternType="solid">
        <fgColor theme="0" tint="-0.14999847407452621"/>
        <bgColor indexed="64"/>
      </patternFill>
    </fill>
    <fill>
      <patternFill patternType="solid">
        <fgColor rgb="FF0070C0"/>
        <bgColor indexed="64"/>
      </patternFill>
    </fill>
    <fill>
      <patternFill patternType="solid">
        <fgColor theme="3" tint="0.79998168889431442"/>
        <bgColor indexed="64"/>
      </patternFill>
    </fill>
    <fill>
      <patternFill patternType="solid">
        <fgColor theme="0" tint="-4.9989318521683403E-2"/>
        <bgColor indexed="64"/>
      </patternFill>
    </fill>
    <fill>
      <patternFill patternType="solid">
        <fgColor theme="3"/>
        <bgColor indexed="64"/>
      </patternFill>
    </fill>
    <fill>
      <patternFill patternType="solid">
        <fgColor theme="4" tint="0.79998168889431442"/>
        <bgColor indexed="64"/>
      </patternFill>
    </fill>
    <fill>
      <patternFill patternType="solid">
        <fgColor theme="2"/>
        <bgColor indexed="64"/>
      </patternFill>
    </fill>
    <fill>
      <patternFill patternType="solid">
        <fgColor theme="0" tint="-0.34998626667073579"/>
        <bgColor indexed="64"/>
      </patternFill>
    </fill>
    <fill>
      <patternFill patternType="solid">
        <fgColor rgb="FFFFFF00"/>
        <bgColor indexed="64"/>
      </patternFill>
    </fill>
  </fills>
  <borders count="42">
    <border>
      <left/>
      <right/>
      <top/>
      <bottom/>
      <diagonal/>
    </border>
    <border>
      <left/>
      <right/>
      <top style="medium">
        <color auto="1"/>
      </top>
      <bottom/>
      <diagonal/>
    </border>
    <border>
      <left/>
      <right style="medium">
        <color auto="1"/>
      </right>
      <top style="medium">
        <color auto="1"/>
      </top>
      <bottom/>
      <diagonal/>
    </border>
    <border>
      <left/>
      <right style="medium">
        <color auto="1"/>
      </right>
      <top/>
      <bottom/>
      <diagonal/>
    </border>
    <border>
      <left style="medium">
        <color auto="1"/>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bottom style="medium">
        <color auto="1"/>
      </bottom>
      <diagonal/>
    </border>
    <border>
      <left/>
      <right style="medium">
        <color auto="1"/>
      </right>
      <top/>
      <bottom style="medium">
        <color auto="1"/>
      </bottom>
      <diagonal/>
    </border>
    <border>
      <left style="medium">
        <color auto="1"/>
      </left>
      <right/>
      <top style="medium">
        <color auto="1"/>
      </top>
      <bottom/>
      <diagonal/>
    </border>
    <border>
      <left/>
      <right/>
      <top/>
      <bottom style="medium">
        <color indexed="64"/>
      </bottom>
      <diagonal/>
    </border>
    <border>
      <left style="thin">
        <color theme="0"/>
      </left>
      <right style="thin">
        <color theme="0"/>
      </right>
      <top style="thin">
        <color theme="0"/>
      </top>
      <bottom style="thin">
        <color theme="0"/>
      </bottom>
      <diagonal/>
    </border>
    <border>
      <left style="medium">
        <color theme="0"/>
      </left>
      <right/>
      <top style="medium">
        <color theme="0"/>
      </top>
      <bottom style="medium">
        <color theme="0"/>
      </bottom>
      <diagonal/>
    </border>
    <border>
      <left/>
      <right/>
      <top style="medium">
        <color theme="0"/>
      </top>
      <bottom style="medium">
        <color theme="0"/>
      </bottom>
      <diagonal/>
    </border>
    <border>
      <left/>
      <right/>
      <top/>
      <bottom style="medium">
        <color theme="0"/>
      </bottom>
      <diagonal/>
    </border>
    <border>
      <left style="medium">
        <color theme="0" tint="-0.24994659260841701"/>
      </left>
      <right/>
      <top style="medium">
        <color theme="0" tint="-0.24994659260841701"/>
      </top>
      <bottom style="medium">
        <color theme="0" tint="-0.24994659260841701"/>
      </bottom>
      <diagonal/>
    </border>
    <border>
      <left/>
      <right/>
      <top style="medium">
        <color theme="0" tint="-0.24994659260841701"/>
      </top>
      <bottom style="medium">
        <color theme="0" tint="-0.24994659260841701"/>
      </bottom>
      <diagonal/>
    </border>
    <border>
      <left/>
      <right style="medium">
        <color theme="0" tint="-0.24994659260841701"/>
      </right>
      <top style="medium">
        <color theme="0" tint="-0.24994659260841701"/>
      </top>
      <bottom style="medium">
        <color theme="0" tint="-0.24994659260841701"/>
      </bottom>
      <diagonal/>
    </border>
    <border>
      <left/>
      <right style="medium">
        <color theme="1"/>
      </right>
      <top style="medium">
        <color theme="1"/>
      </top>
      <bottom/>
      <diagonal/>
    </border>
    <border>
      <left style="medium">
        <color theme="0" tint="-0.24994659260841701"/>
      </left>
      <right/>
      <top/>
      <bottom/>
      <diagonal/>
    </border>
    <border>
      <left style="medium">
        <color theme="0" tint="-0.24994659260841701"/>
      </left>
      <right/>
      <top style="medium">
        <color theme="0" tint="-0.24994659260841701"/>
      </top>
      <bottom/>
      <diagonal/>
    </border>
    <border>
      <left/>
      <right/>
      <top style="medium">
        <color theme="0" tint="-0.24994659260841701"/>
      </top>
      <bottom/>
      <diagonal/>
    </border>
    <border>
      <left/>
      <right style="medium">
        <color theme="0" tint="-0.24994659260841701"/>
      </right>
      <top style="medium">
        <color theme="0" tint="-0.24994659260841701"/>
      </top>
      <bottom/>
      <diagonal/>
    </border>
    <border>
      <left/>
      <right style="medium">
        <color theme="0" tint="-0.24994659260841701"/>
      </right>
      <top/>
      <bottom/>
      <diagonal/>
    </border>
    <border>
      <left style="medium">
        <color theme="0" tint="-0.24994659260841701"/>
      </left>
      <right/>
      <top/>
      <bottom style="medium">
        <color theme="0" tint="-0.24994659260841701"/>
      </bottom>
      <diagonal/>
    </border>
    <border>
      <left/>
      <right/>
      <top/>
      <bottom style="medium">
        <color theme="0" tint="-0.24994659260841701"/>
      </bottom>
      <diagonal/>
    </border>
    <border>
      <left/>
      <right style="medium">
        <color theme="0" tint="-0.24994659260841701"/>
      </right>
      <top/>
      <bottom style="medium">
        <color theme="0" tint="-0.24994659260841701"/>
      </bottom>
      <diagonal/>
    </border>
    <border>
      <left style="medium">
        <color auto="1"/>
      </left>
      <right/>
      <top style="medium">
        <color theme="1"/>
      </top>
      <bottom/>
      <diagonal/>
    </border>
    <border>
      <left/>
      <right/>
      <top style="medium">
        <color theme="1"/>
      </top>
      <bottom/>
      <diagonal/>
    </border>
    <border>
      <left/>
      <right style="medium">
        <color theme="1"/>
      </right>
      <top style="medium">
        <color auto="1"/>
      </top>
      <bottom/>
      <diagonal/>
    </border>
    <border>
      <left style="medium">
        <color auto="1"/>
      </left>
      <right style="medium">
        <color auto="1"/>
      </right>
      <top/>
      <bottom style="medium">
        <color auto="1"/>
      </bottom>
      <diagonal/>
    </border>
    <border>
      <left style="medium">
        <color theme="1"/>
      </left>
      <right style="medium">
        <color theme="1"/>
      </right>
      <top/>
      <bottom style="medium">
        <color auto="1"/>
      </bottom>
      <diagonal/>
    </border>
    <border>
      <left/>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auto="1"/>
      </left>
      <right style="medium">
        <color auto="1"/>
      </right>
      <top style="medium">
        <color auto="1"/>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0" fillId="0" borderId="0"/>
    <xf numFmtId="44" fontId="3" fillId="0" borderId="0" applyFont="0" applyFill="0" applyBorder="0" applyAlignment="0" applyProtection="0"/>
    <xf numFmtId="0" fontId="10" fillId="0" borderId="0"/>
  </cellStyleXfs>
  <cellXfs count="203">
    <xf numFmtId="0" fontId="0" fillId="0" borderId="0" xfId="0"/>
    <xf numFmtId="0" fontId="0" fillId="3" borderId="0" xfId="0" applyFill="1"/>
    <xf numFmtId="0" fontId="0" fillId="3" borderId="0" xfId="0" applyFill="1" applyAlignment="1">
      <alignment horizontal="center"/>
    </xf>
    <xf numFmtId="10" fontId="0" fillId="3" borderId="0" xfId="0" applyNumberFormat="1" applyFill="1" applyAlignment="1">
      <alignment horizontal="center"/>
    </xf>
    <xf numFmtId="0" fontId="10" fillId="3" borderId="33" xfId="2" applyFill="1" applyBorder="1"/>
    <xf numFmtId="0" fontId="10" fillId="0" borderId="0" xfId="2"/>
    <xf numFmtId="0" fontId="10" fillId="3" borderId="0" xfId="2" applyFill="1"/>
    <xf numFmtId="0" fontId="11" fillId="3" borderId="0" xfId="2" applyFont="1" applyFill="1" applyAlignment="1">
      <alignment vertical="center"/>
    </xf>
    <xf numFmtId="0" fontId="12" fillId="3" borderId="0" xfId="2" applyFont="1" applyFill="1" applyAlignment="1">
      <alignment vertical="center"/>
    </xf>
    <xf numFmtId="0" fontId="13" fillId="3" borderId="0" xfId="2" applyFont="1" applyFill="1" applyAlignment="1">
      <alignment vertical="center"/>
    </xf>
    <xf numFmtId="0" fontId="14" fillId="3" borderId="0" xfId="2" applyFont="1" applyFill="1" applyAlignment="1">
      <alignment vertical="top" wrapText="1"/>
    </xf>
    <xf numFmtId="0" fontId="10" fillId="0" borderId="0" xfId="2" applyAlignment="1">
      <alignment vertical="top"/>
    </xf>
    <xf numFmtId="0" fontId="15" fillId="8" borderId="0" xfId="2" applyFont="1" applyFill="1" applyAlignment="1">
      <alignment vertical="center" wrapText="1"/>
    </xf>
    <xf numFmtId="0" fontId="16" fillId="8" borderId="0" xfId="2" applyFont="1" applyFill="1" applyAlignment="1">
      <alignment vertical="center" wrapText="1"/>
    </xf>
    <xf numFmtId="0" fontId="16" fillId="3" borderId="0" xfId="2" applyFont="1" applyFill="1" applyAlignment="1">
      <alignment vertical="center" wrapText="1"/>
    </xf>
    <xf numFmtId="0" fontId="18" fillId="3" borderId="0" xfId="0" applyFont="1" applyFill="1"/>
    <xf numFmtId="0" fontId="18" fillId="3" borderId="0" xfId="0" applyFont="1" applyFill="1" applyAlignment="1">
      <alignment horizontal="center"/>
    </xf>
    <xf numFmtId="0" fontId="19" fillId="3" borderId="0" xfId="0" applyFont="1" applyFill="1" applyAlignment="1">
      <alignment horizontal="right"/>
    </xf>
    <xf numFmtId="0" fontId="18" fillId="3" borderId="16" xfId="0" applyFont="1" applyFill="1" applyBorder="1"/>
    <xf numFmtId="0" fontId="18" fillId="3" borderId="13" xfId="0" applyFont="1" applyFill="1" applyBorder="1"/>
    <xf numFmtId="0" fontId="18" fillId="3" borderId="15" xfId="0" applyFont="1" applyFill="1" applyBorder="1"/>
    <xf numFmtId="0" fontId="19" fillId="3" borderId="15" xfId="0" applyFont="1" applyFill="1" applyBorder="1" applyAlignment="1">
      <alignment horizontal="right"/>
    </xf>
    <xf numFmtId="0" fontId="18" fillId="3" borderId="14" xfId="0" applyFont="1" applyFill="1" applyBorder="1"/>
    <xf numFmtId="0" fontId="18" fillId="3" borderId="21" xfId="0" applyFont="1" applyFill="1" applyBorder="1"/>
    <xf numFmtId="0" fontId="19" fillId="3" borderId="22" xfId="0" applyFont="1" applyFill="1" applyBorder="1" applyAlignment="1">
      <alignment horizontal="right"/>
    </xf>
    <xf numFmtId="0" fontId="19" fillId="3" borderId="23" xfId="0" applyFont="1" applyFill="1" applyBorder="1" applyAlignment="1">
      <alignment horizontal="right"/>
    </xf>
    <xf numFmtId="0" fontId="18" fillId="3" borderId="20" xfId="0" applyFont="1" applyFill="1" applyBorder="1"/>
    <xf numFmtId="0" fontId="18" fillId="3" borderId="24" xfId="0" applyFont="1" applyFill="1" applyBorder="1" applyAlignment="1">
      <alignment horizontal="center"/>
    </xf>
    <xf numFmtId="0" fontId="21" fillId="3" borderId="0" xfId="0" applyFont="1" applyFill="1"/>
    <xf numFmtId="9" fontId="21" fillId="3" borderId="0" xfId="0" applyNumberFormat="1" applyFont="1" applyFill="1" applyAlignment="1">
      <alignment horizontal="center"/>
    </xf>
    <xf numFmtId="0" fontId="21" fillId="3" borderId="24" xfId="0" applyFont="1" applyFill="1" applyBorder="1"/>
    <xf numFmtId="0" fontId="22" fillId="3" borderId="0" xfId="0" applyFont="1" applyFill="1" applyAlignment="1">
      <alignment horizontal="center"/>
    </xf>
    <xf numFmtId="0" fontId="23" fillId="3" borderId="0" xfId="0" applyFont="1" applyFill="1"/>
    <xf numFmtId="0" fontId="24" fillId="3" borderId="0" xfId="0" applyFont="1" applyFill="1" applyAlignment="1">
      <alignment horizontal="left"/>
    </xf>
    <xf numFmtId="0" fontId="21" fillId="3" borderId="0" xfId="0" applyFont="1" applyFill="1" applyAlignment="1">
      <alignment horizontal="left"/>
    </xf>
    <xf numFmtId="0" fontId="21" fillId="3" borderId="24" xfId="0" applyFont="1" applyFill="1" applyBorder="1" applyAlignment="1">
      <alignment horizontal="center"/>
    </xf>
    <xf numFmtId="0" fontId="23" fillId="3" borderId="0" xfId="0" applyFont="1" applyFill="1" applyAlignment="1">
      <alignment horizontal="center"/>
    </xf>
    <xf numFmtId="0" fontId="18" fillId="3" borderId="25" xfId="0" applyFont="1" applyFill="1" applyBorder="1"/>
    <xf numFmtId="0" fontId="18" fillId="3" borderId="26" xfId="0" applyFont="1" applyFill="1" applyBorder="1"/>
    <xf numFmtId="0" fontId="18" fillId="3" borderId="26" xfId="0" applyFont="1" applyFill="1" applyBorder="1" applyAlignment="1">
      <alignment horizontal="center"/>
    </xf>
    <xf numFmtId="0" fontId="18" fillId="3" borderId="27" xfId="0" applyFont="1" applyFill="1" applyBorder="1" applyAlignment="1">
      <alignment horizontal="center"/>
    </xf>
    <xf numFmtId="0" fontId="18" fillId="3" borderId="0" xfId="0" applyFont="1" applyFill="1" applyAlignment="1">
      <alignment horizontal="center" vertical="center" wrapText="1"/>
    </xf>
    <xf numFmtId="0" fontId="18" fillId="3" borderId="0" xfId="0" applyFont="1" applyFill="1" applyAlignment="1">
      <alignment horizontal="left"/>
    </xf>
    <xf numFmtId="0" fontId="21" fillId="3" borderId="0" xfId="0" applyFont="1" applyFill="1" applyAlignment="1">
      <alignment horizontal="center" vertical="center"/>
    </xf>
    <xf numFmtId="0" fontId="21" fillId="7" borderId="12" xfId="0" applyFont="1" applyFill="1" applyBorder="1"/>
    <xf numFmtId="0" fontId="18" fillId="7" borderId="0" xfId="0" applyFont="1" applyFill="1" applyAlignment="1">
      <alignment horizontal="center"/>
    </xf>
    <xf numFmtId="0" fontId="18" fillId="7" borderId="0" xfId="0" applyFont="1" applyFill="1"/>
    <xf numFmtId="0" fontId="18" fillId="7" borderId="12" xfId="0" applyFont="1" applyFill="1" applyBorder="1" applyAlignment="1">
      <alignment horizontal="left"/>
    </xf>
    <xf numFmtId="165" fontId="18" fillId="3" borderId="0" xfId="0" applyNumberFormat="1" applyFont="1" applyFill="1"/>
    <xf numFmtId="164" fontId="18" fillId="3" borderId="0" xfId="0" applyNumberFormat="1" applyFont="1" applyFill="1" applyAlignment="1">
      <alignment horizontal="center"/>
    </xf>
    <xf numFmtId="0" fontId="26" fillId="3" borderId="0" xfId="0" applyFont="1" applyFill="1"/>
    <xf numFmtId="0" fontId="26" fillId="3" borderId="0" xfId="0" applyFont="1" applyFill="1" applyAlignment="1">
      <alignment horizontal="center"/>
    </xf>
    <xf numFmtId="0" fontId="27" fillId="3" borderId="0" xfId="0" applyFont="1" applyFill="1"/>
    <xf numFmtId="0" fontId="27" fillId="3" borderId="0" xfId="0" applyFont="1" applyFill="1" applyAlignment="1">
      <alignment horizontal="center"/>
    </xf>
    <xf numFmtId="0" fontId="7" fillId="3" borderId="0" xfId="0" applyFont="1" applyFill="1"/>
    <xf numFmtId="0" fontId="7" fillId="3" borderId="0" xfId="0" applyFont="1" applyFill="1" applyAlignment="1">
      <alignment horizontal="center"/>
    </xf>
    <xf numFmtId="0" fontId="18" fillId="3" borderId="20" xfId="0" applyFont="1" applyFill="1" applyBorder="1" applyAlignment="1">
      <alignment vertical="center"/>
    </xf>
    <xf numFmtId="0" fontId="24" fillId="3" borderId="0" xfId="0" applyFont="1" applyFill="1" applyAlignment="1">
      <alignment horizontal="left" vertical="center"/>
    </xf>
    <xf numFmtId="0" fontId="18" fillId="3" borderId="0" xfId="0" applyFont="1" applyFill="1" applyAlignment="1">
      <alignment horizontal="center" vertical="center"/>
    </xf>
    <xf numFmtId="0" fontId="21" fillId="3" borderId="24" xfId="0" applyFont="1" applyFill="1" applyBorder="1" applyAlignment="1">
      <alignment horizontal="center" vertical="center"/>
    </xf>
    <xf numFmtId="0" fontId="18" fillId="3" borderId="0" xfId="0" applyFont="1" applyFill="1" applyAlignment="1">
      <alignment vertical="center"/>
    </xf>
    <xf numFmtId="0" fontId="24" fillId="3" borderId="0" xfId="0" applyFont="1" applyFill="1" applyAlignment="1">
      <alignment vertical="center"/>
    </xf>
    <xf numFmtId="0" fontId="18" fillId="3" borderId="24" xfId="0" applyFont="1" applyFill="1" applyBorder="1" applyAlignment="1">
      <alignment horizontal="center" vertical="center"/>
    </xf>
    <xf numFmtId="0" fontId="26" fillId="3" borderId="0" xfId="0" applyFont="1" applyFill="1" applyAlignment="1">
      <alignment horizontal="center" vertical="center"/>
    </xf>
    <xf numFmtId="9" fontId="21" fillId="3" borderId="0" xfId="0" applyNumberFormat="1" applyFont="1" applyFill="1" applyAlignment="1">
      <alignment horizontal="center" vertical="center"/>
    </xf>
    <xf numFmtId="0" fontId="21" fillId="3" borderId="0" xfId="0" applyFont="1" applyFill="1" applyAlignment="1">
      <alignment vertical="center"/>
    </xf>
    <xf numFmtId="0" fontId="21" fillId="3" borderId="24" xfId="0" applyFont="1" applyFill="1" applyBorder="1" applyAlignment="1">
      <alignment vertical="center"/>
    </xf>
    <xf numFmtId="0" fontId="27" fillId="8" borderId="0" xfId="0" applyFont="1" applyFill="1" applyAlignment="1">
      <alignment vertical="center"/>
    </xf>
    <xf numFmtId="0" fontId="25" fillId="8" borderId="0" xfId="0" applyFont="1" applyFill="1" applyAlignment="1">
      <alignment horizontal="left" vertical="center"/>
    </xf>
    <xf numFmtId="0" fontId="25" fillId="3" borderId="0" xfId="0" applyFont="1" applyFill="1" applyAlignment="1">
      <alignment horizontal="left" vertical="center"/>
    </xf>
    <xf numFmtId="0" fontId="2" fillId="3" borderId="0" xfId="0" applyFont="1" applyFill="1" applyAlignment="1">
      <alignment horizontal="center" vertical="center" wrapText="1"/>
    </xf>
    <xf numFmtId="0" fontId="2" fillId="3" borderId="0" xfId="0" applyFont="1" applyFill="1"/>
    <xf numFmtId="0" fontId="2" fillId="3" borderId="0" xfId="0" applyFont="1" applyFill="1" applyAlignment="1">
      <alignment horizontal="center"/>
    </xf>
    <xf numFmtId="0" fontId="24" fillId="3" borderId="0" xfId="0" applyFont="1" applyFill="1" applyAlignment="1">
      <alignment horizontal="left" vertical="center" wrapText="1"/>
    </xf>
    <xf numFmtId="0" fontId="21" fillId="2" borderId="29" xfId="0" applyFont="1" applyFill="1" applyBorder="1" applyAlignment="1">
      <alignment vertical="center"/>
    </xf>
    <xf numFmtId="0" fontId="20" fillId="3" borderId="0" xfId="0" applyFont="1" applyFill="1" applyAlignment="1">
      <alignment horizontal="center"/>
    </xf>
    <xf numFmtId="0" fontId="22" fillId="3" borderId="0" xfId="0" applyFont="1" applyFill="1"/>
    <xf numFmtId="0" fontId="32" fillId="3" borderId="0" xfId="0" applyFont="1" applyFill="1"/>
    <xf numFmtId="0" fontId="22" fillId="3" borderId="0" xfId="0" applyFont="1" applyFill="1" applyAlignment="1">
      <alignment horizontal="center" vertical="center"/>
    </xf>
    <xf numFmtId="0" fontId="7" fillId="6" borderId="9" xfId="0" applyFont="1" applyFill="1" applyBorder="1" applyAlignment="1">
      <alignment horizontal="left" vertical="center" wrapText="1"/>
    </xf>
    <xf numFmtId="0" fontId="7" fillId="6" borderId="11" xfId="0" applyFont="1" applyFill="1" applyBorder="1" applyAlignment="1">
      <alignment horizontal="center" vertical="center" wrapText="1"/>
    </xf>
    <xf numFmtId="0" fontId="7" fillId="6" borderId="31" xfId="0" applyFont="1" applyFill="1" applyBorder="1" applyAlignment="1">
      <alignment horizontal="center" vertical="center" wrapText="1"/>
    </xf>
    <xf numFmtId="0" fontId="7" fillId="6" borderId="32" xfId="0" applyFont="1" applyFill="1" applyBorder="1" applyAlignment="1">
      <alignment horizontal="center" vertical="center" wrapText="1"/>
    </xf>
    <xf numFmtId="0" fontId="7" fillId="6" borderId="9" xfId="0" applyFont="1" applyFill="1" applyBorder="1" applyAlignment="1">
      <alignment horizontal="center" vertical="center" wrapText="1"/>
    </xf>
    <xf numFmtId="0" fontId="2" fillId="5" borderId="1" xfId="0" applyFont="1" applyFill="1" applyBorder="1"/>
    <xf numFmtId="0" fontId="2" fillId="5" borderId="1" xfId="0" applyFont="1" applyFill="1" applyBorder="1" applyAlignment="1">
      <alignment horizontal="center"/>
    </xf>
    <xf numFmtId="2" fontId="2" fillId="5" borderId="1" xfId="0" applyNumberFormat="1" applyFont="1" applyFill="1" applyBorder="1" applyAlignment="1">
      <alignment horizontal="center"/>
    </xf>
    <xf numFmtId="165" fontId="2" fillId="5" borderId="0" xfId="1" applyNumberFormat="1" applyFont="1" applyFill="1" applyBorder="1"/>
    <xf numFmtId="165" fontId="2" fillId="5" borderId="0" xfId="1" applyNumberFormat="1" applyFont="1" applyFill="1" applyBorder="1" applyAlignment="1">
      <alignment horizontal="right"/>
    </xf>
    <xf numFmtId="9" fontId="2" fillId="5" borderId="0" xfId="0" applyNumberFormat="1" applyFont="1" applyFill="1" applyAlignment="1">
      <alignment horizontal="center"/>
    </xf>
    <xf numFmtId="165" fontId="2" fillId="5" borderId="0" xfId="0" applyNumberFormat="1" applyFont="1" applyFill="1"/>
    <xf numFmtId="0" fontId="8" fillId="2" borderId="8" xfId="0" applyFont="1" applyFill="1" applyBorder="1"/>
    <xf numFmtId="0" fontId="8" fillId="2" borderId="11" xfId="0" applyFont="1" applyFill="1" applyBorder="1" applyAlignment="1">
      <alignment horizontal="center"/>
    </xf>
    <xf numFmtId="1" fontId="8" fillId="2" borderId="11" xfId="0" applyNumberFormat="1" applyFont="1" applyFill="1" applyBorder="1" applyAlignment="1">
      <alignment horizontal="center"/>
    </xf>
    <xf numFmtId="165" fontId="8" fillId="2" borderId="11" xfId="0" applyNumberFormat="1" applyFont="1" applyFill="1" applyBorder="1"/>
    <xf numFmtId="9" fontId="8" fillId="2" borderId="11" xfId="0" applyNumberFormat="1" applyFont="1" applyFill="1" applyBorder="1" applyAlignment="1">
      <alignment horizontal="center"/>
    </xf>
    <xf numFmtId="165" fontId="8" fillId="2" borderId="9" xfId="0" applyNumberFormat="1" applyFont="1" applyFill="1" applyBorder="1"/>
    <xf numFmtId="0" fontId="9" fillId="3" borderId="0" xfId="0" applyFont="1" applyFill="1" applyAlignment="1">
      <alignment horizontal="center"/>
    </xf>
    <xf numFmtId="0" fontId="21" fillId="2" borderId="28" xfId="0" applyFont="1" applyFill="1" applyBorder="1" applyAlignment="1">
      <alignment vertical="center"/>
    </xf>
    <xf numFmtId="0" fontId="18" fillId="2" borderId="19" xfId="0" applyFont="1" applyFill="1" applyBorder="1" applyAlignment="1">
      <alignment horizontal="left" vertical="center" wrapText="1"/>
    </xf>
    <xf numFmtId="0" fontId="18" fillId="3" borderId="0" xfId="0" applyFont="1" applyFill="1" applyAlignment="1">
      <alignment horizontal="left" vertical="center" wrapText="1"/>
    </xf>
    <xf numFmtId="165" fontId="7" fillId="9" borderId="2" xfId="0" applyNumberFormat="1" applyFont="1" applyFill="1" applyBorder="1" applyAlignment="1">
      <alignment horizontal="right" vertical="center" wrapText="1"/>
    </xf>
    <xf numFmtId="44" fontId="7" fillId="3" borderId="0" xfId="0" applyNumberFormat="1" applyFont="1" applyFill="1" applyAlignment="1">
      <alignment horizontal="center" vertical="center" wrapText="1"/>
    </xf>
    <xf numFmtId="44" fontId="8" fillId="3" borderId="0" xfId="0" applyNumberFormat="1" applyFont="1" applyFill="1" applyAlignment="1">
      <alignment horizontal="center" vertical="center" wrapText="1"/>
    </xf>
    <xf numFmtId="165" fontId="7" fillId="9" borderId="3" xfId="0" applyNumberFormat="1" applyFont="1" applyFill="1" applyBorder="1" applyAlignment="1">
      <alignment horizontal="right" vertical="center" wrapText="1"/>
    </xf>
    <xf numFmtId="165" fontId="7" fillId="9" borderId="9" xfId="0" applyNumberFormat="1" applyFont="1" applyFill="1" applyBorder="1" applyAlignment="1">
      <alignment horizontal="right" vertical="center" wrapText="1"/>
    </xf>
    <xf numFmtId="0" fontId="7" fillId="6" borderId="10" xfId="0" applyFont="1" applyFill="1" applyBorder="1" applyAlignment="1">
      <alignment horizontal="left" vertical="center"/>
    </xf>
    <xf numFmtId="0" fontId="9" fillId="3" borderId="1" xfId="0" applyFont="1" applyFill="1" applyBorder="1" applyAlignment="1">
      <alignment horizontal="center" vertical="center"/>
    </xf>
    <xf numFmtId="0" fontId="2" fillId="3" borderId="1" xfId="0" applyFont="1" applyFill="1" applyBorder="1" applyAlignment="1">
      <alignment horizontal="center" vertical="center"/>
    </xf>
    <xf numFmtId="0" fontId="2" fillId="3" borderId="10" xfId="0" applyFont="1" applyFill="1" applyBorder="1" applyAlignment="1">
      <alignment horizontal="left" vertical="center"/>
    </xf>
    <xf numFmtId="0" fontId="2" fillId="3" borderId="1" xfId="0" applyFont="1" applyFill="1" applyBorder="1" applyAlignment="1">
      <alignment vertical="center"/>
    </xf>
    <xf numFmtId="165" fontId="2" fillId="3" borderId="2" xfId="0" applyNumberFormat="1" applyFont="1" applyFill="1" applyBorder="1" applyAlignment="1">
      <alignment vertical="center"/>
    </xf>
    <xf numFmtId="0" fontId="7" fillId="6" borderId="4" xfId="0" applyFont="1" applyFill="1" applyBorder="1" applyAlignment="1">
      <alignment horizontal="left" vertical="center"/>
    </xf>
    <xf numFmtId="0" fontId="2" fillId="3" borderId="4" xfId="0" applyFont="1" applyFill="1" applyBorder="1" applyAlignment="1">
      <alignment horizontal="left" vertical="center"/>
    </xf>
    <xf numFmtId="0" fontId="2" fillId="3" borderId="0" xfId="0" applyFont="1" applyFill="1" applyAlignment="1">
      <alignment vertical="center"/>
    </xf>
    <xf numFmtId="10" fontId="2" fillId="3" borderId="3" xfId="0" applyNumberFormat="1" applyFont="1" applyFill="1" applyBorder="1" applyAlignment="1">
      <alignment horizontal="right" vertical="center"/>
    </xf>
    <xf numFmtId="0" fontId="2" fillId="3" borderId="8" xfId="0" applyFont="1" applyFill="1" applyBorder="1" applyAlignment="1">
      <alignment horizontal="left" vertical="center"/>
    </xf>
    <xf numFmtId="0" fontId="8" fillId="3" borderId="11" xfId="0" applyFont="1" applyFill="1" applyBorder="1" applyAlignment="1">
      <alignment horizontal="left" vertical="center"/>
    </xf>
    <xf numFmtId="10" fontId="2" fillId="3" borderId="9" xfId="0" applyNumberFormat="1" applyFont="1" applyFill="1" applyBorder="1" applyAlignment="1">
      <alignment horizontal="right" vertical="center"/>
    </xf>
    <xf numFmtId="0" fontId="7" fillId="6" borderId="8" xfId="0" applyFont="1" applyFill="1" applyBorder="1" applyAlignment="1">
      <alignment horizontal="left" vertical="center"/>
    </xf>
    <xf numFmtId="0" fontId="9" fillId="3" borderId="11" xfId="0" applyFont="1" applyFill="1" applyBorder="1" applyAlignment="1">
      <alignment horizontal="center" vertical="center"/>
    </xf>
    <xf numFmtId="9" fontId="8" fillId="3" borderId="11" xfId="0" applyNumberFormat="1" applyFont="1" applyFill="1" applyBorder="1" applyAlignment="1">
      <alignment horizontal="center" vertical="center"/>
    </xf>
    <xf numFmtId="0" fontId="24" fillId="3" borderId="0" xfId="0" applyFont="1" applyFill="1" applyAlignment="1">
      <alignment vertical="center" wrapText="1"/>
    </xf>
    <xf numFmtId="10" fontId="18" fillId="3" borderId="0" xfId="0" applyNumberFormat="1" applyFont="1" applyFill="1" applyAlignment="1">
      <alignment horizontal="center"/>
    </xf>
    <xf numFmtId="0" fontId="8" fillId="3" borderId="0" xfId="0" applyFont="1" applyFill="1" applyAlignment="1">
      <alignment horizontal="left"/>
    </xf>
    <xf numFmtId="9" fontId="8" fillId="3" borderId="0" xfId="0" applyNumberFormat="1" applyFont="1" applyFill="1" applyAlignment="1">
      <alignment horizontal="center"/>
    </xf>
    <xf numFmtId="0" fontId="8" fillId="3" borderId="0" xfId="0" applyFont="1" applyFill="1"/>
    <xf numFmtId="0" fontId="8" fillId="2" borderId="28" xfId="0" applyFont="1" applyFill="1" applyBorder="1" applyAlignment="1">
      <alignment vertical="center"/>
    </xf>
    <xf numFmtId="0" fontId="8" fillId="2" borderId="29" xfId="0" applyFont="1" applyFill="1" applyBorder="1" applyAlignment="1">
      <alignment vertical="center"/>
    </xf>
    <xf numFmtId="0" fontId="35" fillId="3" borderId="0" xfId="0" applyFont="1" applyFill="1" applyAlignment="1">
      <alignment horizontal="center"/>
    </xf>
    <xf numFmtId="10" fontId="7" fillId="6" borderId="31" xfId="0" applyNumberFormat="1" applyFont="1" applyFill="1" applyBorder="1" applyAlignment="1">
      <alignment horizontal="center" vertical="center" wrapText="1"/>
    </xf>
    <xf numFmtId="10" fontId="8" fillId="2" borderId="11" xfId="0" applyNumberFormat="1" applyFont="1" applyFill="1" applyBorder="1" applyAlignment="1">
      <alignment horizontal="center"/>
    </xf>
    <xf numFmtId="0" fontId="9" fillId="3" borderId="0" xfId="0" applyFont="1" applyFill="1"/>
    <xf numFmtId="0" fontId="8" fillId="3" borderId="0" xfId="0" applyFont="1" applyFill="1" applyAlignment="1">
      <alignment horizontal="left" vertical="center"/>
    </xf>
    <xf numFmtId="0" fontId="8" fillId="3" borderId="0" xfId="0" applyFont="1" applyFill="1" applyAlignment="1">
      <alignment vertical="center"/>
    </xf>
    <xf numFmtId="0" fontId="8" fillId="3" borderId="10" xfId="0" applyFont="1" applyFill="1" applyBorder="1" applyAlignment="1">
      <alignment horizontal="left" vertical="center"/>
    </xf>
    <xf numFmtId="10" fontId="18" fillId="3" borderId="0" xfId="0" applyNumberFormat="1" applyFont="1" applyFill="1" applyAlignment="1">
      <alignment horizontal="center" vertical="center"/>
    </xf>
    <xf numFmtId="0" fontId="8" fillId="3" borderId="8" xfId="0" applyFont="1" applyFill="1" applyBorder="1" applyAlignment="1">
      <alignment horizontal="left" vertical="center"/>
    </xf>
    <xf numFmtId="0" fontId="28" fillId="3" borderId="0" xfId="0" applyFont="1" applyFill="1" applyAlignment="1">
      <alignment vertical="center"/>
    </xf>
    <xf numFmtId="0" fontId="36" fillId="8" borderId="0" xfId="0" applyFont="1" applyFill="1" applyAlignment="1">
      <alignment vertical="center"/>
    </xf>
    <xf numFmtId="0" fontId="21" fillId="3" borderId="0" xfId="0" applyFont="1" applyFill="1" applyAlignment="1">
      <alignment horizontal="left" vertical="center"/>
    </xf>
    <xf numFmtId="0" fontId="27" fillId="4" borderId="0" xfId="0" applyFont="1" applyFill="1" applyAlignment="1" applyProtection="1">
      <alignment horizontal="center" vertical="center"/>
      <protection locked="0"/>
    </xf>
    <xf numFmtId="0" fontId="18" fillId="10" borderId="16" xfId="0" applyFont="1" applyFill="1" applyBorder="1"/>
    <xf numFmtId="9" fontId="8" fillId="4" borderId="2" xfId="0" applyNumberFormat="1" applyFont="1" applyFill="1" applyBorder="1" applyAlignment="1" applyProtection="1">
      <alignment horizontal="center" vertical="center"/>
      <protection locked="0"/>
    </xf>
    <xf numFmtId="9" fontId="8" fillId="4" borderId="9" xfId="0" applyNumberFormat="1" applyFont="1" applyFill="1" applyBorder="1" applyAlignment="1" applyProtection="1">
      <alignment horizontal="center" vertical="center"/>
      <protection locked="0"/>
    </xf>
    <xf numFmtId="0" fontId="18" fillId="8" borderId="0" xfId="0" applyFont="1" applyFill="1" applyAlignment="1" applyProtection="1">
      <alignment horizontal="center" vertical="center"/>
      <protection locked="0"/>
    </xf>
    <xf numFmtId="0" fontId="26" fillId="6" borderId="35" xfId="0" applyFont="1" applyFill="1" applyBorder="1" applyAlignment="1">
      <alignment horizontal="center" vertical="center"/>
    </xf>
    <xf numFmtId="0" fontId="26" fillId="6" borderId="37" xfId="0" applyFont="1" applyFill="1" applyBorder="1" applyAlignment="1">
      <alignment horizontal="center" vertical="center"/>
    </xf>
    <xf numFmtId="0" fontId="37" fillId="11" borderId="34" xfId="0" applyFont="1" applyFill="1" applyBorder="1" applyAlignment="1">
      <alignment vertical="center"/>
    </xf>
    <xf numFmtId="0" fontId="37" fillId="11" borderId="36" xfId="0" applyFont="1" applyFill="1" applyBorder="1" applyAlignment="1">
      <alignment vertical="center"/>
    </xf>
    <xf numFmtId="0" fontId="26" fillId="12" borderId="0" xfId="0" applyFont="1" applyFill="1" applyAlignment="1">
      <alignment horizontal="center" vertical="center"/>
    </xf>
    <xf numFmtId="0" fontId="29" fillId="4" borderId="0" xfId="0" applyFont="1" applyFill="1"/>
    <xf numFmtId="0" fontId="18" fillId="3" borderId="0" xfId="0" applyFont="1" applyFill="1" applyAlignment="1" applyProtection="1">
      <alignment horizontal="center"/>
      <protection locked="0"/>
    </xf>
    <xf numFmtId="0" fontId="7" fillId="6" borderId="38" xfId="0" applyFont="1" applyFill="1" applyBorder="1" applyAlignment="1">
      <alignment horizontal="left" vertical="center" wrapText="1"/>
    </xf>
    <xf numFmtId="0" fontId="7" fillId="6" borderId="1" xfId="0" applyFont="1" applyFill="1" applyBorder="1" applyAlignment="1">
      <alignment horizontal="center" vertical="center" wrapText="1"/>
    </xf>
    <xf numFmtId="0" fontId="7" fillId="6" borderId="38" xfId="0" applyFont="1" applyFill="1" applyBorder="1" applyAlignment="1">
      <alignment horizontal="center" vertical="center" wrapText="1"/>
    </xf>
    <xf numFmtId="0" fontId="7" fillId="6" borderId="10" xfId="0" applyFont="1" applyFill="1" applyBorder="1" applyAlignment="1">
      <alignment horizontal="center" vertical="center" wrapText="1"/>
    </xf>
    <xf numFmtId="0" fontId="7" fillId="6" borderId="2" xfId="0" applyFont="1" applyFill="1" applyBorder="1" applyAlignment="1">
      <alignment horizontal="center" vertical="center" wrapText="1"/>
    </xf>
    <xf numFmtId="0" fontId="2" fillId="13" borderId="0" xfId="0" applyFont="1" applyFill="1" applyAlignment="1" applyProtection="1">
      <alignment horizontal="center"/>
      <protection locked="0"/>
    </xf>
    <xf numFmtId="0" fontId="8" fillId="2" borderId="39" xfId="0" applyFont="1" applyFill="1" applyBorder="1"/>
    <xf numFmtId="0" fontId="8" fillId="2" borderId="40" xfId="0" applyFont="1" applyFill="1" applyBorder="1" applyAlignment="1">
      <alignment horizontal="center"/>
    </xf>
    <xf numFmtId="0" fontId="8" fillId="2" borderId="40" xfId="0" applyFont="1" applyFill="1" applyBorder="1"/>
    <xf numFmtId="165" fontId="8" fillId="2" borderId="40" xfId="0" applyNumberFormat="1" applyFont="1" applyFill="1" applyBorder="1"/>
    <xf numFmtId="9" fontId="8" fillId="2" borderId="41" xfId="0" applyNumberFormat="1" applyFont="1" applyFill="1" applyBorder="1" applyAlignment="1">
      <alignment horizontal="center"/>
    </xf>
    <xf numFmtId="1" fontId="0" fillId="0" borderId="0" xfId="0" applyNumberFormat="1"/>
    <xf numFmtId="0" fontId="38" fillId="0" borderId="0" xfId="0" applyFont="1"/>
    <xf numFmtId="0" fontId="1" fillId="13" borderId="0" xfId="0" applyFont="1" applyFill="1" applyAlignment="1" applyProtection="1">
      <alignment horizontal="center"/>
      <protection locked="0"/>
    </xf>
    <xf numFmtId="1" fontId="8" fillId="2" borderId="40" xfId="0" applyNumberFormat="1" applyFont="1" applyFill="1" applyBorder="1" applyAlignment="1">
      <alignment horizontal="center"/>
    </xf>
    <xf numFmtId="1" fontId="8" fillId="2" borderId="40" xfId="0" applyNumberFormat="1" applyFont="1" applyFill="1" applyBorder="1"/>
    <xf numFmtId="0" fontId="1" fillId="3" borderId="0" xfId="0" applyFont="1" applyFill="1" applyAlignment="1">
      <alignment horizontal="left" vertical="center" wrapText="1"/>
    </xf>
    <xf numFmtId="0" fontId="1" fillId="3" borderId="0" xfId="0" applyFont="1" applyFill="1" applyAlignment="1">
      <alignment horizontal="left" vertical="center"/>
    </xf>
    <xf numFmtId="0" fontId="1" fillId="3" borderId="0" xfId="0" applyFont="1" applyFill="1" applyAlignment="1">
      <alignment vertical="center"/>
    </xf>
    <xf numFmtId="0" fontId="1" fillId="3" borderId="0" xfId="0" applyFont="1" applyFill="1"/>
    <xf numFmtId="0" fontId="1" fillId="3" borderId="0" xfId="0" applyFont="1" applyFill="1" applyAlignment="1">
      <alignment horizontal="center"/>
    </xf>
    <xf numFmtId="0" fontId="1" fillId="2" borderId="19" xfId="0" applyFont="1" applyFill="1" applyBorder="1" applyAlignment="1">
      <alignment horizontal="left" vertical="center" wrapText="1"/>
    </xf>
    <xf numFmtId="0" fontId="1" fillId="3" borderId="1" xfId="0" applyFont="1" applyFill="1" applyBorder="1" applyAlignment="1">
      <alignment horizontal="center" vertical="center"/>
    </xf>
    <xf numFmtId="0" fontId="1" fillId="3" borderId="0" xfId="0" applyFont="1" applyFill="1" applyAlignment="1">
      <alignment horizontal="center" vertical="center"/>
    </xf>
    <xf numFmtId="10" fontId="1" fillId="3" borderId="0" xfId="0" applyNumberFormat="1" applyFont="1" applyFill="1" applyAlignment="1">
      <alignment horizontal="center"/>
    </xf>
    <xf numFmtId="0" fontId="1" fillId="3" borderId="0" xfId="0" applyFont="1" applyFill="1" applyAlignment="1">
      <alignment horizontal="center" vertical="center" wrapText="1"/>
    </xf>
    <xf numFmtId="0" fontId="1" fillId="5" borderId="1" xfId="0" applyFont="1" applyFill="1" applyBorder="1"/>
    <xf numFmtId="0" fontId="1" fillId="5" borderId="1" xfId="0" applyFont="1" applyFill="1" applyBorder="1" applyAlignment="1">
      <alignment horizontal="center"/>
    </xf>
    <xf numFmtId="165" fontId="1" fillId="5" borderId="0" xfId="1" applyNumberFormat="1" applyFont="1" applyFill="1" applyBorder="1"/>
    <xf numFmtId="165" fontId="1" fillId="5" borderId="1" xfId="1" applyNumberFormat="1" applyFont="1" applyFill="1" applyBorder="1"/>
    <xf numFmtId="10" fontId="1" fillId="5" borderId="1" xfId="1" applyNumberFormat="1" applyFont="1" applyFill="1" applyBorder="1" applyAlignment="1">
      <alignment horizontal="center"/>
    </xf>
    <xf numFmtId="9" fontId="1" fillId="5" borderId="0" xfId="0" applyNumberFormat="1" applyFont="1" applyFill="1" applyAlignment="1">
      <alignment horizontal="center"/>
    </xf>
    <xf numFmtId="165" fontId="1" fillId="5" borderId="1" xfId="0" applyNumberFormat="1" applyFont="1" applyFill="1" applyBorder="1"/>
    <xf numFmtId="165" fontId="1" fillId="5" borderId="30" xfId="0" applyNumberFormat="1" applyFont="1" applyFill="1" applyBorder="1"/>
    <xf numFmtId="0" fontId="1" fillId="5" borderId="0" xfId="0" applyFont="1" applyFill="1" applyAlignment="1">
      <alignment horizontal="center"/>
    </xf>
    <xf numFmtId="10" fontId="1" fillId="5" borderId="0" xfId="1" applyNumberFormat="1" applyFont="1" applyFill="1" applyBorder="1" applyAlignment="1">
      <alignment horizontal="center"/>
    </xf>
    <xf numFmtId="0" fontId="19" fillId="0" borderId="0" xfId="0" applyFont="1" applyAlignment="1">
      <alignment horizontal="center"/>
    </xf>
    <xf numFmtId="0" fontId="21" fillId="3" borderId="0" xfId="0" applyFont="1" applyFill="1" applyAlignment="1">
      <alignment horizontal="left" vertical="center"/>
    </xf>
    <xf numFmtId="0" fontId="21" fillId="3" borderId="24" xfId="0" applyFont="1" applyFill="1" applyBorder="1" applyAlignment="1">
      <alignment horizontal="left" vertical="center"/>
    </xf>
    <xf numFmtId="0" fontId="21" fillId="3" borderId="0" xfId="0" applyFont="1" applyFill="1" applyAlignment="1">
      <alignment horizontal="center" vertical="center"/>
    </xf>
    <xf numFmtId="0" fontId="8" fillId="10" borderId="17" xfId="0" applyFont="1" applyFill="1" applyBorder="1" applyAlignment="1">
      <alignment horizontal="left" vertical="center" wrapText="1"/>
    </xf>
    <xf numFmtId="0" fontId="2" fillId="10" borderId="17" xfId="0" applyFont="1" applyFill="1" applyBorder="1" applyAlignment="1">
      <alignment horizontal="left" vertical="center"/>
    </xf>
    <xf numFmtId="0" fontId="2" fillId="10" borderId="18" xfId="0" applyFont="1" applyFill="1" applyBorder="1" applyAlignment="1">
      <alignment horizontal="left" vertical="center"/>
    </xf>
    <xf numFmtId="0" fontId="29" fillId="4" borderId="0" xfId="0" applyFont="1" applyFill="1" applyAlignment="1">
      <alignment horizontal="center"/>
    </xf>
    <xf numFmtId="0" fontId="21" fillId="2" borderId="5" xfId="0" applyFont="1" applyFill="1" applyBorder="1" applyAlignment="1">
      <alignment horizontal="left" vertical="center"/>
    </xf>
    <xf numFmtId="0" fontId="21" fillId="2" borderId="6" xfId="0" applyFont="1" applyFill="1" applyBorder="1" applyAlignment="1">
      <alignment horizontal="left" vertical="center"/>
    </xf>
    <xf numFmtId="0" fontId="21" fillId="2" borderId="7" xfId="0" applyFont="1" applyFill="1" applyBorder="1" applyAlignment="1">
      <alignment horizontal="left" vertical="center"/>
    </xf>
    <xf numFmtId="0" fontId="1" fillId="10" borderId="17" xfId="0" applyFont="1" applyFill="1" applyBorder="1" applyAlignment="1">
      <alignment horizontal="left" vertical="center"/>
    </xf>
    <xf numFmtId="0" fontId="1" fillId="10" borderId="18" xfId="0" applyFont="1" applyFill="1" applyBorder="1" applyAlignment="1">
      <alignment horizontal="left" vertical="center"/>
    </xf>
    <xf numFmtId="0" fontId="33" fillId="3" borderId="0" xfId="0" applyFont="1" applyFill="1" applyAlignment="1">
      <alignment horizontal="center" vertical="center" wrapText="1"/>
    </xf>
  </cellXfs>
  <cellStyles count="3">
    <cellStyle name="Currency" xfId="1" builtinId="4"/>
    <cellStyle name="Normal" xfId="0" builtinId="0"/>
    <cellStyle name="Normal 2" xfId="2" xr:uid="{65319259-94C1-4F0C-9572-C3539B863F02}"/>
  </cellStyles>
  <dxfs count="34">
    <dxf>
      <font>
        <strike val="0"/>
        <outline val="0"/>
        <shadow val="0"/>
        <u val="none"/>
        <vertAlign val="baseline"/>
        <sz val="11"/>
        <name val="Arial"/>
        <family val="2"/>
        <scheme val="none"/>
      </font>
      <numFmt numFmtId="165" formatCode="&quot;$&quot;#,##0"/>
      <fill>
        <patternFill patternType="solid">
          <fgColor indexed="64"/>
          <bgColor theme="0" tint="-0.14999847407452621"/>
        </patternFill>
      </fill>
      <border diagonalUp="0" diagonalDown="0">
        <left/>
        <right style="medium">
          <color theme="1"/>
        </right>
        <top/>
        <bottom/>
      </border>
    </dxf>
    <dxf>
      <font>
        <strike val="0"/>
        <outline val="0"/>
        <shadow val="0"/>
        <u val="none"/>
        <vertAlign val="baseline"/>
        <sz val="11"/>
        <name val="Arial"/>
        <family val="2"/>
        <scheme val="none"/>
      </font>
      <numFmt numFmtId="165" formatCode="&quot;$&quot;#,##0"/>
      <fill>
        <patternFill patternType="solid">
          <fgColor indexed="64"/>
          <bgColor theme="0" tint="-0.14999847407452621"/>
        </patternFill>
      </fill>
    </dxf>
    <dxf>
      <font>
        <strike val="0"/>
        <outline val="0"/>
        <shadow val="0"/>
        <u val="none"/>
        <vertAlign val="baseline"/>
        <sz val="11"/>
        <name val="Arial"/>
        <family val="2"/>
        <scheme val="none"/>
      </font>
      <numFmt numFmtId="13" formatCode="0%"/>
      <fill>
        <patternFill patternType="solid">
          <fgColor indexed="64"/>
          <bgColor theme="0" tint="-0.14999847407452621"/>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numFmt numFmtId="14" formatCode="0.00%"/>
      <fill>
        <patternFill patternType="solid">
          <fgColor indexed="64"/>
          <bgColor theme="0" tint="-0.14999847407452621"/>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numFmt numFmtId="165" formatCode="&quot;$&quot;#,##0"/>
      <fill>
        <patternFill patternType="solid">
          <fgColor indexed="64"/>
          <bgColor theme="0" tint="-0.14999847407452621"/>
        </patternFill>
      </fill>
    </dxf>
    <dxf>
      <font>
        <b val="0"/>
        <i val="0"/>
        <strike val="0"/>
        <condense val="0"/>
        <extend val="0"/>
        <outline val="0"/>
        <shadow val="0"/>
        <u val="none"/>
        <vertAlign val="baseline"/>
        <sz val="11"/>
        <color theme="1"/>
        <name val="Arial"/>
        <family val="2"/>
        <scheme val="none"/>
      </font>
      <numFmt numFmtId="165" formatCode="&quot;$&quot;#,##0"/>
      <fill>
        <patternFill patternType="solid">
          <fgColor indexed="64"/>
          <bgColor theme="0" tint="-0.14999847407452621"/>
        </patternFill>
      </fill>
    </dxf>
    <dxf>
      <font>
        <strike val="0"/>
        <outline val="0"/>
        <shadow val="0"/>
        <u val="none"/>
        <vertAlign val="baseline"/>
        <sz val="11"/>
        <name val="Arial"/>
        <family val="2"/>
        <scheme val="none"/>
      </font>
      <numFmt numFmtId="0" formatCode="General"/>
      <fill>
        <patternFill patternType="solid">
          <fgColor indexed="64"/>
          <bgColor theme="0" tint="-0.14999847407452621"/>
        </patternFill>
      </fill>
      <alignment horizontal="center" vertical="bottom" textRotation="0" wrapText="0" indent="0" justifyLastLine="0" shrinkToFit="0" readingOrder="0"/>
    </dxf>
    <dxf>
      <font>
        <strike val="0"/>
        <outline val="0"/>
        <shadow val="0"/>
        <u val="none"/>
        <vertAlign val="baseline"/>
        <sz val="11"/>
        <name val="Arial"/>
        <family val="2"/>
        <scheme val="none"/>
      </font>
      <fill>
        <patternFill patternType="solid">
          <fgColor indexed="64"/>
          <bgColor theme="0" tint="-0.14999847407452621"/>
        </patternFill>
      </fill>
      <alignment horizontal="center" vertical="bottom" textRotation="0" wrapText="0" indent="0" justifyLastLine="0" shrinkToFit="0" readingOrder="0"/>
    </dxf>
    <dxf>
      <font>
        <strike val="0"/>
        <outline val="0"/>
        <shadow val="0"/>
        <u val="none"/>
        <vertAlign val="baseline"/>
        <sz val="11"/>
        <name val="Arial"/>
        <family val="2"/>
        <scheme val="none"/>
      </font>
      <fill>
        <patternFill patternType="solid">
          <fgColor indexed="64"/>
          <bgColor theme="0" tint="-0.14999847407452621"/>
        </patternFill>
      </fill>
      <alignment horizontal="center" vertical="bottom" textRotation="0" wrapText="0" indent="0" justifyLastLine="0" shrinkToFit="0" readingOrder="0"/>
    </dxf>
    <dxf>
      <font>
        <strike val="0"/>
        <outline val="0"/>
        <shadow val="0"/>
        <u val="none"/>
        <vertAlign val="baseline"/>
        <sz val="11"/>
        <name val="Arial"/>
        <family val="2"/>
        <scheme val="none"/>
      </font>
      <fill>
        <patternFill patternType="solid">
          <fgColor indexed="64"/>
          <bgColor theme="0" tint="-0.14999847407452621"/>
        </patternFill>
      </fill>
      <alignment horizontal="center" vertical="bottom" textRotation="0" wrapText="0" indent="0" justifyLastLine="0" shrinkToFit="0" readingOrder="0"/>
    </dxf>
    <dxf>
      <font>
        <strike val="0"/>
        <outline val="0"/>
        <shadow val="0"/>
        <u val="none"/>
        <vertAlign val="baseline"/>
        <sz val="11"/>
        <name val="Arial"/>
        <family val="2"/>
        <scheme val="none"/>
      </font>
      <fill>
        <patternFill patternType="solid">
          <fgColor indexed="64"/>
          <bgColor theme="0" tint="-0.14999847407452621"/>
        </patternFill>
      </fill>
      <alignment horizontal="center" vertical="bottom" textRotation="0" wrapText="0" indent="0" justifyLastLine="0" shrinkToFit="0" readingOrder="0"/>
    </dxf>
    <dxf>
      <font>
        <strike val="0"/>
        <outline val="0"/>
        <shadow val="0"/>
        <u val="none"/>
        <vertAlign val="baseline"/>
        <sz val="11"/>
        <name val="Arial"/>
        <family val="2"/>
        <scheme val="none"/>
      </font>
      <fill>
        <patternFill patternType="solid">
          <fgColor indexed="64"/>
          <bgColor theme="0" tint="-0.14999847407452621"/>
        </patternFill>
      </fill>
      <alignment horizontal="center" vertical="bottom" textRotation="0" wrapText="0" indent="0" justifyLastLine="0" shrinkToFit="0" readingOrder="0"/>
    </dxf>
    <dxf>
      <font>
        <strike val="0"/>
        <outline val="0"/>
        <shadow val="0"/>
        <u val="none"/>
        <vertAlign val="baseline"/>
        <sz val="11"/>
        <name val="Arial"/>
        <family val="2"/>
        <scheme val="none"/>
      </font>
      <fill>
        <patternFill patternType="solid">
          <fgColor indexed="64"/>
          <bgColor theme="0" tint="-0.14999847407452621"/>
        </patternFill>
      </fill>
    </dxf>
    <dxf>
      <border outline="0">
        <left style="medium">
          <color auto="1"/>
        </left>
        <top style="medium">
          <color auto="1"/>
        </top>
        <bottom style="medium">
          <color auto="1"/>
        </bottom>
      </border>
    </dxf>
    <dxf>
      <font>
        <strike val="0"/>
        <outline val="0"/>
        <shadow val="0"/>
        <u val="none"/>
        <vertAlign val="baseline"/>
        <sz val="11"/>
        <name val="Arial"/>
        <family val="2"/>
        <scheme val="none"/>
      </font>
    </dxf>
    <dxf>
      <border outline="0">
        <bottom style="medium">
          <color auto="1"/>
        </bottom>
      </border>
    </dxf>
    <dxf>
      <font>
        <b/>
        <i val="0"/>
        <strike val="0"/>
        <condense val="0"/>
        <extend val="0"/>
        <outline val="0"/>
        <shadow val="0"/>
        <u val="none"/>
        <vertAlign val="baseline"/>
        <sz val="11"/>
        <color theme="0"/>
        <name val="Arial"/>
        <family val="2"/>
        <scheme val="none"/>
      </font>
      <fill>
        <patternFill patternType="solid">
          <fgColor indexed="64"/>
          <bgColor rgb="FF0070C0"/>
        </patternFill>
      </fill>
      <alignment horizontal="center" vertical="center" textRotation="0" wrapText="1" indent="0" justifyLastLine="0" shrinkToFit="0" readingOrder="0"/>
    </dxf>
    <dxf>
      <font>
        <strike val="0"/>
        <outline val="0"/>
        <shadow val="0"/>
        <u val="none"/>
        <vertAlign val="baseline"/>
        <sz val="11"/>
        <name val="Arial"/>
        <family val="2"/>
        <scheme val="none"/>
      </font>
      <numFmt numFmtId="165" formatCode="&quot;$&quot;#,##0"/>
      <fill>
        <patternFill patternType="solid">
          <fgColor indexed="64"/>
          <bgColor theme="0" tint="-0.14999847407452621"/>
        </patternFill>
      </fill>
    </dxf>
    <dxf>
      <font>
        <strike val="0"/>
        <outline val="0"/>
        <shadow val="0"/>
        <u val="none"/>
        <vertAlign val="baseline"/>
        <sz val="11"/>
        <name val="Arial"/>
        <family val="2"/>
        <scheme val="none"/>
      </font>
      <numFmt numFmtId="165" formatCode="&quot;$&quot;#,##0"/>
      <fill>
        <patternFill patternType="solid">
          <fgColor indexed="64"/>
          <bgColor theme="0" tint="-0.14999847407452621"/>
        </patternFill>
      </fill>
    </dxf>
    <dxf>
      <font>
        <strike val="0"/>
        <outline val="0"/>
        <shadow val="0"/>
        <u val="none"/>
        <vertAlign val="baseline"/>
        <sz val="11"/>
        <name val="Arial"/>
        <family val="2"/>
        <scheme val="none"/>
      </font>
      <numFmt numFmtId="13" formatCode="0%"/>
      <fill>
        <patternFill patternType="solid">
          <fgColor indexed="64"/>
          <bgColor theme="0" tint="-0.14999847407452621"/>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numFmt numFmtId="165" formatCode="&quot;$&quot;#,##0"/>
      <fill>
        <patternFill patternType="solid">
          <fgColor indexed="64"/>
          <bgColor theme="0" tint="-0.14999847407452621"/>
        </patternFill>
      </fill>
      <alignment horizontal="right"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numFmt numFmtId="165" formatCode="&quot;$&quot;#,##0"/>
      <fill>
        <patternFill patternType="solid">
          <fgColor indexed="64"/>
          <bgColor theme="0" tint="-0.14999847407452621"/>
        </patternFill>
      </fill>
      <alignment horizontal="right"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numFmt numFmtId="165" formatCode="&quot;$&quot;#,##0"/>
      <fill>
        <patternFill patternType="solid">
          <fgColor indexed="64"/>
          <bgColor theme="0" tint="-0.14999847407452621"/>
        </patternFill>
      </fill>
    </dxf>
    <dxf>
      <font>
        <strike val="0"/>
        <outline val="0"/>
        <shadow val="0"/>
        <u val="none"/>
        <vertAlign val="baseline"/>
        <sz val="11"/>
        <name val="Arial"/>
        <family val="2"/>
        <scheme val="none"/>
      </font>
      <numFmt numFmtId="0" formatCode="General"/>
      <fill>
        <patternFill patternType="solid">
          <fgColor indexed="64"/>
          <bgColor theme="0" tint="-0.14999847407452621"/>
        </patternFill>
      </fill>
      <alignment horizontal="center" vertical="bottom" textRotation="0" wrapText="0" indent="0" justifyLastLine="0" shrinkToFit="0" readingOrder="0"/>
    </dxf>
    <dxf>
      <font>
        <strike val="0"/>
        <outline val="0"/>
        <shadow val="0"/>
        <u val="none"/>
        <vertAlign val="baseline"/>
        <sz val="11"/>
        <name val="Arial"/>
        <family val="2"/>
        <scheme val="none"/>
      </font>
      <fill>
        <patternFill patternType="solid">
          <fgColor indexed="64"/>
          <bgColor theme="0" tint="-0.14999847407452621"/>
        </patternFill>
      </fill>
      <alignment horizontal="center" vertical="bottom" textRotation="0" wrapText="0" indent="0" justifyLastLine="0" shrinkToFit="0" readingOrder="0"/>
    </dxf>
    <dxf>
      <font>
        <strike val="0"/>
        <outline val="0"/>
        <shadow val="0"/>
        <u val="none"/>
        <vertAlign val="baseline"/>
        <sz val="11"/>
        <name val="Arial"/>
        <family val="2"/>
        <scheme val="none"/>
      </font>
      <numFmt numFmtId="2" formatCode="0.00"/>
      <fill>
        <patternFill patternType="solid">
          <fgColor indexed="64"/>
          <bgColor theme="0" tint="-0.14999847407452621"/>
        </patternFill>
      </fill>
      <alignment horizontal="center" vertical="bottom" textRotation="0" wrapText="0" indent="0" justifyLastLine="0" shrinkToFit="0" readingOrder="0"/>
    </dxf>
    <dxf>
      <font>
        <strike val="0"/>
        <outline val="0"/>
        <shadow val="0"/>
        <u val="none"/>
        <vertAlign val="baseline"/>
        <sz val="11"/>
        <name val="Arial"/>
        <family val="2"/>
        <scheme val="none"/>
      </font>
      <fill>
        <patternFill patternType="solid">
          <fgColor indexed="64"/>
          <bgColor theme="0" tint="-0.14999847407452621"/>
        </patternFill>
      </fill>
      <alignment horizontal="center" vertical="bottom" textRotation="0" wrapText="0" indent="0" justifyLastLine="0" shrinkToFit="0" readingOrder="0"/>
    </dxf>
    <dxf>
      <font>
        <strike val="0"/>
        <outline val="0"/>
        <shadow val="0"/>
        <u val="none"/>
        <vertAlign val="baseline"/>
        <sz val="11"/>
        <name val="Arial"/>
        <family val="2"/>
        <scheme val="none"/>
      </font>
      <fill>
        <patternFill patternType="solid">
          <fgColor indexed="64"/>
          <bgColor theme="0" tint="-0.14999847407452621"/>
        </patternFill>
      </fill>
      <alignment horizontal="center" vertical="bottom" textRotation="0" wrapText="0" indent="0" justifyLastLine="0" shrinkToFit="0" readingOrder="0"/>
    </dxf>
    <dxf>
      <font>
        <strike val="0"/>
        <outline val="0"/>
        <shadow val="0"/>
        <u val="none"/>
        <vertAlign val="baseline"/>
        <sz val="11"/>
        <name val="Arial"/>
        <family val="2"/>
        <scheme val="none"/>
      </font>
      <fill>
        <patternFill patternType="solid">
          <fgColor indexed="64"/>
          <bgColor theme="0" tint="-0.14999847407452621"/>
        </patternFill>
      </fill>
      <alignment horizontal="center" vertical="bottom" textRotation="0" wrapText="0" indent="0" justifyLastLine="0" shrinkToFit="0" readingOrder="0"/>
    </dxf>
    <dxf>
      <font>
        <strike val="0"/>
        <outline val="0"/>
        <shadow val="0"/>
        <u val="none"/>
        <vertAlign val="baseline"/>
        <sz val="11"/>
        <name val="Arial"/>
        <family val="2"/>
        <scheme val="none"/>
      </font>
      <fill>
        <patternFill patternType="solid">
          <fgColor indexed="64"/>
          <bgColor theme="0" tint="-0.14999847407452621"/>
        </patternFill>
      </fill>
    </dxf>
    <dxf>
      <border outline="0">
        <left style="medium">
          <color auto="1"/>
        </left>
        <top style="medium">
          <color auto="1"/>
        </top>
        <bottom style="medium">
          <color auto="1"/>
        </bottom>
      </border>
    </dxf>
    <dxf>
      <font>
        <strike val="0"/>
        <outline val="0"/>
        <shadow val="0"/>
        <u val="none"/>
        <vertAlign val="baseline"/>
        <sz val="11"/>
        <name val="Arial"/>
        <family val="2"/>
        <scheme val="none"/>
      </font>
    </dxf>
    <dxf>
      <border outline="0">
        <bottom style="medium">
          <color auto="1"/>
        </bottom>
      </border>
    </dxf>
    <dxf>
      <font>
        <b/>
        <i val="0"/>
        <strike val="0"/>
        <condense val="0"/>
        <extend val="0"/>
        <outline val="0"/>
        <shadow val="0"/>
        <u val="none"/>
        <vertAlign val="baseline"/>
        <sz val="11"/>
        <color theme="0"/>
        <name val="Arial"/>
        <family val="2"/>
        <scheme val="none"/>
      </font>
      <fill>
        <patternFill patternType="solid">
          <fgColor indexed="64"/>
          <bgColor rgb="FF0070C0"/>
        </patternFill>
      </fill>
      <alignment horizontal="center" vertical="center" textRotation="0" wrapText="1" indent="0" justifyLastLine="0" shrinkToFit="0" readingOrder="0"/>
    </dxf>
  </dxfs>
  <tableStyles count="0" defaultTableStyle="TableStyleMedium9" defaultPivotStyle="PivotStyleMedium7"/>
  <colors>
    <mruColors>
      <color rgb="FF0070C0"/>
      <color rgb="FFFFFF66"/>
      <color rgb="FF0C395E"/>
      <color rgb="FF75C9EE"/>
      <color rgb="FF9E6AE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externalLink" Target="externalLinks/externalLink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ctrlProps/ctrlProp1.xml><?xml version="1.0" encoding="utf-8"?>
<formControlPr xmlns="http://schemas.microsoft.com/office/spreadsheetml/2009/9/main" objectType="CheckBox" fmlaLink="$D$576" lockText="1" noThreeD="1"/>
</file>

<file path=xl/ctrlProps/ctrlProp2.xml><?xml version="1.0" encoding="utf-8"?>
<formControlPr xmlns="http://schemas.microsoft.com/office/spreadsheetml/2009/9/main" objectType="CheckBox" checked="Checked" fmlaLink="$D$577" lockText="1" noThreeD="1"/>
</file>

<file path=xl/ctrlProps/ctrlProp3.xml><?xml version="1.0" encoding="utf-8"?>
<formControlPr xmlns="http://schemas.microsoft.com/office/spreadsheetml/2009/9/main" objectType="CheckBox" checked="Checked" fmlaLink="$D$578" lockText="1" noThreeD="1"/>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4102100</xdr:colOff>
      <xdr:row>0</xdr:row>
      <xdr:rowOff>0</xdr:rowOff>
    </xdr:from>
    <xdr:to>
      <xdr:col>1</xdr:col>
      <xdr:colOff>10747</xdr:colOff>
      <xdr:row>0</xdr:row>
      <xdr:rowOff>1035076</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102100" y="0"/>
          <a:ext cx="1795097" cy="103507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xdr:col>
          <xdr:colOff>812800</xdr:colOff>
          <xdr:row>13</xdr:row>
          <xdr:rowOff>0</xdr:rowOff>
        </xdr:from>
        <xdr:to>
          <xdr:col>4</xdr:col>
          <xdr:colOff>1485900</xdr:colOff>
          <xdr:row>14</xdr:row>
          <xdr:rowOff>0</xdr:rowOff>
        </xdr:to>
        <xdr:sp macro="" textlink="">
          <xdr:nvSpPr>
            <xdr:cNvPr id="1025" name="Check Box 1" hidden="1">
              <a:extLst>
                <a:ext uri="{63B3BB69-23CF-44E3-9099-C40C66FF867C}">
                  <a14:compatExt spid="_x0000_s1025"/>
                </a:ext>
                <a:ext uri="{FF2B5EF4-FFF2-40B4-BE49-F238E27FC236}">
                  <a16:creationId xmlns:a16="http://schemas.microsoft.com/office/drawing/2014/main" id="{00000000-0008-0000-0100-00000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Check the box if applicable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812800</xdr:colOff>
          <xdr:row>13</xdr:row>
          <xdr:rowOff>177800</xdr:rowOff>
        </xdr:from>
        <xdr:to>
          <xdr:col>4</xdr:col>
          <xdr:colOff>1625600</xdr:colOff>
          <xdr:row>15</xdr:row>
          <xdr:rowOff>12700</xdr:rowOff>
        </xdr:to>
        <xdr:sp macro="" textlink="">
          <xdr:nvSpPr>
            <xdr:cNvPr id="1026" name="Check Box 2" hidden="1">
              <a:extLst>
                <a:ext uri="{63B3BB69-23CF-44E3-9099-C40C66FF867C}">
                  <a14:compatExt spid="_x0000_s1026"/>
                </a:ext>
                <a:ext uri="{FF2B5EF4-FFF2-40B4-BE49-F238E27FC236}">
                  <a16:creationId xmlns:a16="http://schemas.microsoft.com/office/drawing/2014/main" id="{00000000-0008-0000-0100-00000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Check the box if applicable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812800</xdr:colOff>
          <xdr:row>14</xdr:row>
          <xdr:rowOff>190500</xdr:rowOff>
        </xdr:from>
        <xdr:to>
          <xdr:col>4</xdr:col>
          <xdr:colOff>1454150</xdr:colOff>
          <xdr:row>15</xdr:row>
          <xdr:rowOff>190500</xdr:rowOff>
        </xdr:to>
        <xdr:sp macro="" textlink="">
          <xdr:nvSpPr>
            <xdr:cNvPr id="1027" name="Check Box 3" hidden="1">
              <a:extLst>
                <a:ext uri="{63B3BB69-23CF-44E3-9099-C40C66FF867C}">
                  <a14:compatExt spid="_x0000_s1027"/>
                </a:ext>
                <a:ext uri="{FF2B5EF4-FFF2-40B4-BE49-F238E27FC236}">
                  <a16:creationId xmlns:a16="http://schemas.microsoft.com/office/drawing/2014/main" id="{00000000-0008-0000-0100-00000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Check the box if applicable</a:t>
              </a:r>
            </a:p>
          </xdr:txBody>
        </xdr:sp>
        <xdr:clientData/>
      </xdr:twoCellAnchor>
    </mc:Choice>
    <mc:Fallback/>
  </mc:AlternateContent>
  <xdr:twoCellAnchor editAs="oneCell">
    <xdr:from>
      <xdr:col>12</xdr:col>
      <xdr:colOff>600077</xdr:colOff>
      <xdr:row>0</xdr:row>
      <xdr:rowOff>63500</xdr:rowOff>
    </xdr:from>
    <xdr:to>
      <xdr:col>13</xdr:col>
      <xdr:colOff>685801</xdr:colOff>
      <xdr:row>2</xdr:row>
      <xdr:rowOff>37446</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407527" y="63500"/>
          <a:ext cx="923924" cy="53274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52753</xdr:colOff>
      <xdr:row>0</xdr:row>
      <xdr:rowOff>0</xdr:rowOff>
    </xdr:from>
    <xdr:to>
      <xdr:col>3</xdr:col>
      <xdr:colOff>19050</xdr:colOff>
      <xdr:row>3</xdr:row>
      <xdr:rowOff>114326</xdr:rowOff>
    </xdr:to>
    <xdr:pic>
      <xdr:nvPicPr>
        <xdr:cNvPr id="3" name="Picture 2">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55953" y="0"/>
          <a:ext cx="1795097" cy="1035076"/>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0</xdr:colOff>
      <xdr:row>1</xdr:row>
      <xdr:rowOff>0</xdr:rowOff>
    </xdr:from>
    <xdr:to>
      <xdr:col>2</xdr:col>
      <xdr:colOff>1801447</xdr:colOff>
      <xdr:row>1</xdr:row>
      <xdr:rowOff>1038251</xdr:rowOff>
    </xdr:to>
    <xdr:pic>
      <xdr:nvPicPr>
        <xdr:cNvPr id="3" name="Picture 2">
          <a:extLst>
            <a:ext uri="{FF2B5EF4-FFF2-40B4-BE49-F238E27FC236}">
              <a16:creationId xmlns:a16="http://schemas.microsoft.com/office/drawing/2014/main" id="{00000000-0008-0000-03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09550" y="142875"/>
          <a:ext cx="1798272" cy="1038251"/>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Operations/Efficiency%20Projects/Business%20Consulting/ValueModelingCalculator_101971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sheet"/>
      <sheetName val="Input"/>
      <sheetName val="Informal Value_Exact"/>
      <sheetName val="Informal Value_Average"/>
    </sheetNames>
    <sheetDataSet>
      <sheetData sheetId="0" refreshError="1"/>
      <sheetData sheetId="1"/>
      <sheetData sheetId="2" refreshError="1"/>
      <sheetData sheetId="3"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 displayName="Table2" ref="C13:O559" totalsRowShown="0" headerRowDxfId="33" dataDxfId="31" headerRowBorderDxfId="32" tableBorderDxfId="30">
  <autoFilter ref="C13:O559" xr:uid="{00000000-0009-0000-0100-000002000000}"/>
  <sortState xmlns:xlrd2="http://schemas.microsoft.com/office/spreadsheetml/2017/richdata2" ref="C14:O559">
    <sortCondition ref="F13:F559"/>
  </sortState>
  <tableColumns count="13">
    <tableColumn id="1" xr3:uid="{00000000-0010-0000-0100-000001000000}" name="Client / Household Name" dataDxfId="29">
      <calculatedColumnFormula>Input!C27</calculatedColumnFormula>
    </tableColumn>
    <tableColumn id="2" xr3:uid="{00000000-0010-0000-0100-000002000000}" name="Client 1 Age" dataDxfId="28">
      <calculatedColumnFormula>IF(Input!D27=0," ",Input!D27)</calculatedColumnFormula>
    </tableColumn>
    <tableColumn id="3" xr3:uid="{00000000-0010-0000-0100-000003000000}" name="Client 2 Age (Leave Blank if No Client 2)" dataDxfId="27">
      <calculatedColumnFormula>IF(Input!E27=0," ",Input!E27)</calculatedColumnFormula>
    </tableColumn>
    <tableColumn id="4" xr3:uid="{00000000-0010-0000-0100-000004000000}" name="Avg Age" dataDxfId="26">
      <calculatedColumnFormula>IF(D14=" "," ",AVERAGE(D14:E14))</calculatedColumnFormula>
    </tableColumn>
    <tableColumn id="5" xr3:uid="{00000000-0010-0000-0100-000005000000}" name="AUM weighted average age" dataDxfId="25"/>
    <tableColumn id="6" xr3:uid="{00000000-0010-0000-0100-000006000000}" name="Year Starting as Client" dataDxfId="24"/>
    <tableColumn id="7" xr3:uid="{00000000-0010-0000-0100-000007000000}" name="Years w/ Firm" dataDxfId="23">
      <calculatedColumnFormula>IF(H14=0," ",SUM(2022-H14))</calculatedColumnFormula>
    </tableColumn>
    <tableColumn id="8" xr3:uid="{00000000-0010-0000-0100-000008000000}" name="HH AUM" dataDxfId="22" dataCellStyle="Currency">
      <calculatedColumnFormula>IF(Input!J27=0, " ",Input!J27)</calculatedColumnFormula>
    </tableColumn>
    <tableColumn id="9" xr3:uid="{00000000-0010-0000-0100-000009000000}" name="Recurring Revenue" dataDxfId="21" dataCellStyle="Currency"/>
    <tableColumn id="10" xr3:uid="{00000000-0010-0000-0100-00000A000000}" name="Non-Recurring Revenue" dataDxfId="20" dataCellStyle="Currency"/>
    <tableColumn id="11" xr3:uid="{00000000-0010-0000-0100-00000B000000}" name="% of Advisor's Ownership" dataDxfId="19"/>
    <tableColumn id="12" xr3:uid="{00000000-0010-0000-0100-00000C000000}" name="Gross Value" dataDxfId="18">
      <calculatedColumnFormula>IFERROR((L14*M14)*(Input!$D$11)+(K14*M14*Input!$D$10)," ")</calculatedColumnFormula>
    </tableColumn>
    <tableColumn id="13" xr3:uid="{00000000-0010-0000-0100-00000D000000}" name="Adjusted Value" dataDxfId="17">
      <calculatedColumnFormula>IFERROR((L14*M14)*(Input!$D$23)+(K14*M14*Input!$D$22), " ")</calculatedColumnFormula>
    </tableColumn>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C0F3491-1AC5-49CB-99A6-ACF52C3B8795}" name="Table14" displayName="Table14" ref="C17:O563" totalsRowShown="0" headerRowDxfId="16" dataDxfId="14" headerRowBorderDxfId="15" tableBorderDxfId="13">
  <autoFilter ref="C17:O563" xr:uid="{0C0F3491-1AC5-49CB-99A6-ACF52C3B8795}"/>
  <sortState xmlns:xlrd2="http://schemas.microsoft.com/office/spreadsheetml/2017/richdata2" ref="C18:O563">
    <sortCondition ref="F17:F563"/>
  </sortState>
  <tableColumns count="13">
    <tableColumn id="1" xr3:uid="{F17A7422-407F-4607-B4C3-EB492A4A81E8}" name="Client / Household Name" dataDxfId="12">
      <calculatedColumnFormula>Input!C27</calculatedColumnFormula>
    </tableColumn>
    <tableColumn id="2" xr3:uid="{2A742616-9AE8-440D-A77A-1B7273E3C5DB}" name="Client 1 Age" dataDxfId="11">
      <calculatedColumnFormula>IF(Input!D27=0," ",Input!D27)</calculatedColumnFormula>
    </tableColumn>
    <tableColumn id="3" xr3:uid="{47903A97-F643-4DBA-9085-4488F6E602E2}" name="Client 2 Age (Leave Blank if No Client 2)" dataDxfId="10">
      <calculatedColumnFormula>IF([1]Input!E27=0," ",[1]Input!E27)</calculatedColumnFormula>
    </tableColumn>
    <tableColumn id="4" xr3:uid="{C699BFF4-152F-4904-9839-92D5F307323A}" name="Avg Age" dataDxfId="9">
      <calculatedColumnFormula>IF(D18=" "," ",AVERAGE(D18:E18))</calculatedColumnFormula>
    </tableColumn>
    <tableColumn id="5" xr3:uid="{52BBF5A7-510E-49D7-A4E8-A8B153F4A2A7}" name="AUM weighted average age (see last line) " dataDxfId="8">
      <calculatedColumnFormula>Input!G27</calculatedColumnFormula>
    </tableColumn>
    <tableColumn id="6" xr3:uid="{58942040-BF6D-48D2-94EE-7B3CF2AEA1FD}" name="Year Starting as Client" dataDxfId="7">
      <calculatedColumnFormula>IF(Input!H27=0," ",Input!H27)</calculatedColumnFormula>
    </tableColumn>
    <tableColumn id="7" xr3:uid="{E49CB9A2-6BD6-48E8-A0EF-9BC1B0B2FEBD}" name="Years w/ Firm" dataDxfId="6">
      <calculatedColumnFormula>(IF(H18=" "," ",SUM(2023-H18)))</calculatedColumnFormula>
    </tableColumn>
    <tableColumn id="8" xr3:uid="{BE0E6C12-3206-4B8E-A6A5-8DD7F58B1F64}" name="HH AUM" dataDxfId="5" dataCellStyle="Currency">
      <calculatedColumnFormula>IF(Input!J27=0, " ",Input!J27)</calculatedColumnFormula>
    </tableColumn>
    <tableColumn id="9" xr3:uid="{068E1154-E507-4F41-96D0-2CA617EB094B}" name="12 Month Trailing Revenue" dataDxfId="4" dataCellStyle="Currency">
      <calculatedColumnFormula>IF(Input!M27=0, " ",Input!M27)</calculatedColumnFormula>
    </tableColumn>
    <tableColumn id="10" xr3:uid="{FC206F1D-1F03-4EF2-A03B-B10ABA264D36}" name="ROA" dataDxfId="3" dataCellStyle="Currency">
      <calculatedColumnFormula>IFERROR(K18/J18," ")</calculatedColumnFormula>
    </tableColumn>
    <tableColumn id="11" xr3:uid="{ED312C19-9845-4160-898A-FCEA4E8ABE46}" name="% of Advisor's Ownership" dataDxfId="2">
      <calculatedColumnFormula>IF(Input!N27=0," ",Input!N27)</calculatedColumnFormula>
    </tableColumn>
    <tableColumn id="12" xr3:uid="{EA5C3DC9-76DC-4BA6-A2FB-F312482B0835}" name="Gross Value" dataDxfId="1">
      <calculatedColumnFormula>IFERROR(IF(K18=0," ",SUM(K18*M18)*((Input!$D$10*$F$6)+(Input!$D$11*$F$7)))," ")</calculatedColumnFormula>
    </tableColumn>
    <tableColumn id="13" xr3:uid="{75D800AB-83EE-4E0C-895F-E0CBF534F664}" name="Adjusted Value" dataDxfId="0">
      <calculatedColumnFormula>IFERROR(IF(K18=0," ",SUM(K18*M18)*((Input!$D$22*$F$6)+(Input!$D$23*$F$7)))," ")</calculatedColumnFormula>
    </tableColumn>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7" Type="http://schemas.openxmlformats.org/officeDocument/2006/relationships/comments" Target="../comments1.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99B73F-4FCB-4825-B67B-B55A14A972C3}">
  <sheetPr codeName="Sheet1"/>
  <dimension ref="A1:A22"/>
  <sheetViews>
    <sheetView zoomScaleNormal="100" zoomScaleSheetLayoutView="70" workbookViewId="0">
      <selection activeCell="F20" sqref="F20"/>
    </sheetView>
  </sheetViews>
  <sheetFormatPr defaultColWidth="7.83203125" defaultRowHeight="12.5" x14ac:dyDescent="0.25"/>
  <cols>
    <col min="1" max="1" width="77.1640625" style="5" customWidth="1"/>
    <col min="2" max="16384" width="7.83203125" style="5"/>
  </cols>
  <sheetData>
    <row r="1" spans="1:1" ht="83" customHeight="1" x14ac:dyDescent="0.25">
      <c r="A1" s="4"/>
    </row>
    <row r="2" spans="1:1" ht="14.25" customHeight="1" x14ac:dyDescent="0.25">
      <c r="A2" s="6"/>
    </row>
    <row r="3" spans="1:1" ht="28" x14ac:dyDescent="0.25">
      <c r="A3" s="7" t="s">
        <v>60</v>
      </c>
    </row>
    <row r="4" spans="1:1" ht="15.5" x14ac:dyDescent="0.25">
      <c r="A4" s="8"/>
    </row>
    <row r="5" spans="1:1" ht="15.5" x14ac:dyDescent="0.25">
      <c r="A5" s="9" t="s">
        <v>56</v>
      </c>
    </row>
    <row r="6" spans="1:1" s="11" customFormat="1" ht="55.5" customHeight="1" x14ac:dyDescent="0.35">
      <c r="A6" s="10" t="s">
        <v>63</v>
      </c>
    </row>
    <row r="7" spans="1:1" hidden="1" x14ac:dyDescent="0.25">
      <c r="A7" s="6"/>
    </row>
    <row r="8" spans="1:1" hidden="1" x14ac:dyDescent="0.25">
      <c r="A8" s="6"/>
    </row>
    <row r="9" spans="1:1" hidden="1" x14ac:dyDescent="0.25">
      <c r="A9" s="6"/>
    </row>
    <row r="10" spans="1:1" ht="29" customHeight="1" x14ac:dyDescent="0.25">
      <c r="A10" s="6"/>
    </row>
    <row r="11" spans="1:1" ht="45.5" hidden="1" customHeight="1" x14ac:dyDescent="0.25">
      <c r="A11" s="6"/>
    </row>
    <row r="12" spans="1:1" ht="17.75" customHeight="1" x14ac:dyDescent="0.25">
      <c r="A12" s="12" t="s">
        <v>57</v>
      </c>
    </row>
    <row r="13" spans="1:1" ht="60.75" customHeight="1" x14ac:dyDescent="0.25">
      <c r="A13" s="13" t="s">
        <v>66</v>
      </c>
    </row>
    <row r="14" spans="1:1" x14ac:dyDescent="0.25">
      <c r="A14" s="13"/>
    </row>
    <row r="15" spans="1:1" ht="25.25" customHeight="1" x14ac:dyDescent="0.25">
      <c r="A15" s="12" t="s">
        <v>58</v>
      </c>
    </row>
    <row r="16" spans="1:1" x14ac:dyDescent="0.25">
      <c r="A16" s="13"/>
    </row>
    <row r="17" spans="1:1" ht="42.75" customHeight="1" x14ac:dyDescent="0.25">
      <c r="A17" s="13" t="s">
        <v>67</v>
      </c>
    </row>
    <row r="18" spans="1:1" ht="15" customHeight="1" x14ac:dyDescent="0.25">
      <c r="A18" s="13" t="s">
        <v>68</v>
      </c>
    </row>
    <row r="19" spans="1:1" x14ac:dyDescent="0.25">
      <c r="A19" s="13"/>
    </row>
    <row r="20" spans="1:1" ht="18.5" customHeight="1" x14ac:dyDescent="0.25">
      <c r="A20" s="139"/>
    </row>
    <row r="21" spans="1:1" x14ac:dyDescent="0.25">
      <c r="A21" s="14"/>
    </row>
    <row r="22" spans="1:1" x14ac:dyDescent="0.25">
      <c r="A22" s="14" t="s">
        <v>59</v>
      </c>
    </row>
  </sheetData>
  <pageMargins left="0.7" right="0.7" top="0.75" bottom="0.75" header="0.3" footer="0.3"/>
  <pageSetup orientation="portrait" horizontalDpi="300" verticalDpi="300"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tabColor rgb="FF0070C0"/>
    <pageSetUpPr fitToPage="1"/>
  </sheetPr>
  <dimension ref="A1:AJ587"/>
  <sheetViews>
    <sheetView topLeftCell="A558" workbookViewId="0">
      <selection activeCell="H572" sqref="H572"/>
    </sheetView>
  </sheetViews>
  <sheetFormatPr defaultColWidth="11" defaultRowHeight="15.5" x14ac:dyDescent="0.35"/>
  <cols>
    <col min="1" max="1" width="1.33203125" style="15" customWidth="1"/>
    <col min="2" max="2" width="0.83203125" style="15" customWidth="1"/>
    <col min="3" max="3" width="40.1640625" style="15" customWidth="1"/>
    <col min="4" max="4" width="8.6640625" style="16" customWidth="1"/>
    <col min="5" max="5" width="22.08203125" style="16" customWidth="1"/>
    <col min="6" max="6" width="13.4140625" style="16" customWidth="1"/>
    <col min="7" max="7" width="14.58203125" style="16" customWidth="1"/>
    <col min="8" max="8" width="11.83203125" style="16" customWidth="1"/>
    <col min="9" max="9" width="16.33203125" style="16" customWidth="1"/>
    <col min="10" max="10" width="11.5" style="15" customWidth="1"/>
    <col min="11" max="11" width="11.1640625" style="15" customWidth="1"/>
    <col min="12" max="12" width="10.6640625" style="15" customWidth="1"/>
    <col min="13" max="13" width="11" style="15"/>
    <col min="14" max="14" width="10.08203125" style="16" customWidth="1"/>
    <col min="15" max="16384" width="11" style="15"/>
  </cols>
  <sheetData>
    <row r="1" spans="1:14" ht="9" customHeight="1" x14ac:dyDescent="0.35"/>
    <row r="2" spans="1:14" ht="35.25" customHeight="1" x14ac:dyDescent="0.55000000000000004">
      <c r="C2" s="189" t="s">
        <v>28</v>
      </c>
      <c r="D2" s="189"/>
      <c r="E2" s="189"/>
      <c r="F2" s="189"/>
      <c r="G2" s="189"/>
      <c r="H2" s="189"/>
      <c r="I2" s="189"/>
      <c r="J2" s="189"/>
      <c r="K2" s="189"/>
      <c r="L2" s="189"/>
      <c r="M2" s="189"/>
      <c r="N2" s="189"/>
    </row>
    <row r="3" spans="1:14" ht="6" customHeight="1" thickBot="1" x14ac:dyDescent="0.6">
      <c r="C3" s="17"/>
      <c r="D3" s="17"/>
      <c r="E3" s="17"/>
      <c r="F3" s="17"/>
      <c r="G3" s="17"/>
      <c r="H3" s="17"/>
      <c r="I3" s="17"/>
      <c r="J3" s="17"/>
      <c r="K3" s="17"/>
      <c r="L3" s="17"/>
      <c r="M3" s="17"/>
      <c r="N3" s="17"/>
    </row>
    <row r="4" spans="1:14" ht="80.25" customHeight="1" thickBot="1" x14ac:dyDescent="0.4">
      <c r="B4" s="18"/>
      <c r="C4" s="193" t="s">
        <v>64</v>
      </c>
      <c r="D4" s="194"/>
      <c r="E4" s="194"/>
      <c r="F4" s="194"/>
      <c r="G4" s="194"/>
      <c r="H4" s="194"/>
      <c r="I4" s="194"/>
      <c r="J4" s="194"/>
      <c r="K4" s="194"/>
      <c r="L4" s="194"/>
      <c r="M4" s="194"/>
      <c r="N4" s="195"/>
    </row>
    <row r="5" spans="1:14" s="22" customFormat="1" ht="11.25" customHeight="1" thickBot="1" x14ac:dyDescent="0.6">
      <c r="A5" s="19"/>
      <c r="B5" s="20"/>
      <c r="C5" s="21"/>
      <c r="D5" s="21"/>
      <c r="E5" s="21"/>
      <c r="F5" s="21"/>
      <c r="G5" s="21"/>
      <c r="H5" s="21"/>
      <c r="I5" s="21"/>
      <c r="J5" s="21"/>
      <c r="K5" s="21"/>
      <c r="L5" s="21"/>
      <c r="M5" s="21"/>
      <c r="N5" s="21"/>
    </row>
    <row r="6" spans="1:14" ht="11.25" customHeight="1" thickBot="1" x14ac:dyDescent="0.6">
      <c r="C6" s="17"/>
      <c r="D6" s="17"/>
      <c r="E6" s="17"/>
      <c r="F6" s="17"/>
      <c r="G6" s="17"/>
      <c r="H6" s="17"/>
      <c r="I6" s="17"/>
      <c r="J6" s="17"/>
      <c r="K6" s="17"/>
      <c r="L6" s="17"/>
      <c r="M6" s="17"/>
      <c r="N6" s="17"/>
    </row>
    <row r="7" spans="1:14" ht="11.25" customHeight="1" x14ac:dyDescent="0.55000000000000004">
      <c r="B7" s="23"/>
      <c r="C7" s="24"/>
      <c r="D7" s="24"/>
      <c r="E7" s="24"/>
      <c r="F7" s="24"/>
      <c r="G7" s="24"/>
      <c r="H7" s="24"/>
      <c r="I7" s="24"/>
      <c r="J7" s="24"/>
      <c r="K7" s="24"/>
      <c r="L7" s="24"/>
      <c r="M7" s="24"/>
      <c r="N7" s="25"/>
    </row>
    <row r="8" spans="1:14" x14ac:dyDescent="0.35">
      <c r="B8" s="26"/>
      <c r="C8" s="196" t="s">
        <v>1</v>
      </c>
      <c r="D8" s="196"/>
      <c r="E8" s="196"/>
      <c r="F8" s="151"/>
      <c r="G8" s="151"/>
      <c r="H8" s="15"/>
      <c r="I8" s="15"/>
      <c r="N8" s="27"/>
    </row>
    <row r="9" spans="1:14" ht="12.75" customHeight="1" x14ac:dyDescent="0.35">
      <c r="B9" s="26"/>
      <c r="J9" s="28"/>
      <c r="K9" s="28"/>
      <c r="L9" s="28"/>
      <c r="N9" s="27"/>
    </row>
    <row r="10" spans="1:14" s="60" customFormat="1" ht="17.25" customHeight="1" x14ac:dyDescent="0.35">
      <c r="B10" s="56"/>
      <c r="C10" s="67" t="s">
        <v>4</v>
      </c>
      <c r="D10" s="150">
        <v>2.5</v>
      </c>
      <c r="E10" s="58"/>
      <c r="F10" s="58"/>
      <c r="G10" s="58"/>
      <c r="H10" s="64"/>
      <c r="I10" s="64"/>
      <c r="J10" s="190"/>
      <c r="K10" s="190"/>
      <c r="L10" s="190"/>
      <c r="M10" s="190"/>
      <c r="N10" s="191"/>
    </row>
    <row r="11" spans="1:14" s="60" customFormat="1" ht="17.25" customHeight="1" x14ac:dyDescent="0.35">
      <c r="B11" s="56"/>
      <c r="C11" s="67" t="s">
        <v>21</v>
      </c>
      <c r="D11" s="150">
        <v>1.1000000000000001</v>
      </c>
      <c r="E11" s="58"/>
      <c r="F11" s="58"/>
      <c r="G11" s="58"/>
      <c r="H11" s="64"/>
      <c r="I11" s="64"/>
      <c r="J11" s="65"/>
      <c r="K11" s="65"/>
      <c r="L11" s="65"/>
      <c r="M11" s="65"/>
      <c r="N11" s="66"/>
    </row>
    <row r="12" spans="1:14" ht="9" customHeight="1" x14ac:dyDescent="0.35">
      <c r="B12" s="26"/>
      <c r="C12" s="50"/>
      <c r="D12" s="51"/>
      <c r="H12" s="29"/>
      <c r="I12" s="29"/>
      <c r="J12" s="28"/>
      <c r="K12" s="28"/>
      <c r="L12" s="28"/>
      <c r="M12" s="28"/>
      <c r="N12" s="30"/>
    </row>
    <row r="13" spans="1:14" s="60" customFormat="1" x14ac:dyDescent="0.35">
      <c r="B13" s="56"/>
      <c r="C13" s="138" t="s">
        <v>33</v>
      </c>
      <c r="D13" s="63"/>
      <c r="E13" s="58"/>
      <c r="F13" s="58"/>
      <c r="G13" s="58"/>
      <c r="H13" s="64"/>
      <c r="I13" s="64"/>
      <c r="J13" s="65"/>
      <c r="K13" s="65"/>
      <c r="L13" s="65"/>
      <c r="M13" s="65"/>
      <c r="N13" s="66"/>
    </row>
    <row r="14" spans="1:14" s="60" customFormat="1" ht="16.5" customHeight="1" x14ac:dyDescent="0.35">
      <c r="B14" s="56"/>
      <c r="C14" s="67" t="s">
        <v>69</v>
      </c>
      <c r="D14" s="141">
        <v>0.2</v>
      </c>
      <c r="E14" s="145" t="s">
        <v>0</v>
      </c>
      <c r="F14" s="58"/>
      <c r="G14" s="57"/>
      <c r="H14" s="57"/>
      <c r="I14" s="57"/>
      <c r="J14" s="65"/>
      <c r="K14" s="65"/>
      <c r="L14" s="65"/>
      <c r="M14" s="65"/>
      <c r="N14" s="66"/>
    </row>
    <row r="15" spans="1:14" s="60" customFormat="1" ht="16.5" customHeight="1" x14ac:dyDescent="0.35">
      <c r="B15" s="56"/>
      <c r="C15" s="67" t="s">
        <v>5</v>
      </c>
      <c r="D15" s="141">
        <v>-0.2</v>
      </c>
      <c r="E15" s="145"/>
      <c r="F15" s="58"/>
      <c r="G15" s="57"/>
      <c r="H15" s="57"/>
      <c r="I15" s="57"/>
      <c r="J15" s="65"/>
      <c r="K15" s="65"/>
      <c r="L15" s="65"/>
      <c r="M15" s="65"/>
      <c r="N15" s="66"/>
    </row>
    <row r="16" spans="1:14" s="60" customFormat="1" ht="16.5" customHeight="1" x14ac:dyDescent="0.35">
      <c r="B16" s="56"/>
      <c r="C16" s="67" t="s">
        <v>6</v>
      </c>
      <c r="D16" s="141">
        <v>-0.2</v>
      </c>
      <c r="E16" s="145"/>
      <c r="F16" s="58"/>
      <c r="G16" s="57"/>
      <c r="H16" s="57"/>
      <c r="I16" s="57"/>
      <c r="J16" s="140"/>
      <c r="K16" s="140"/>
      <c r="L16" s="140"/>
      <c r="M16" s="140"/>
      <c r="N16" s="59"/>
    </row>
    <row r="17" spans="2:14" s="60" customFormat="1" ht="16.5" customHeight="1" x14ac:dyDescent="0.35">
      <c r="B17" s="56"/>
      <c r="C17" s="67" t="s">
        <v>20</v>
      </c>
      <c r="D17" s="141">
        <v>-0.1</v>
      </c>
      <c r="E17" s="68" t="s">
        <v>34</v>
      </c>
      <c r="F17" s="58"/>
      <c r="G17" s="69"/>
      <c r="H17" s="69"/>
      <c r="I17" s="69"/>
      <c r="J17" s="140"/>
      <c r="K17" s="140"/>
      <c r="L17" s="140"/>
      <c r="M17" s="140"/>
      <c r="N17" s="59"/>
    </row>
    <row r="18" spans="2:14" s="60" customFormat="1" ht="16.5" customHeight="1" x14ac:dyDescent="0.35">
      <c r="B18" s="56"/>
      <c r="C18" s="67" t="s">
        <v>53</v>
      </c>
      <c r="D18" s="141">
        <v>-0.2</v>
      </c>
      <c r="E18" s="68" t="s">
        <v>34</v>
      </c>
      <c r="F18" s="58"/>
      <c r="G18" s="69"/>
      <c r="H18" s="69"/>
      <c r="I18" s="69"/>
      <c r="J18" s="140"/>
      <c r="K18" s="140"/>
      <c r="L18" s="140"/>
      <c r="M18" s="140"/>
      <c r="N18" s="59"/>
    </row>
    <row r="19" spans="2:14" s="60" customFormat="1" ht="16.5" customHeight="1" x14ac:dyDescent="0.35">
      <c r="B19" s="56"/>
      <c r="C19" s="67" t="s">
        <v>11</v>
      </c>
      <c r="D19" s="141">
        <v>-0.2</v>
      </c>
      <c r="E19" s="68" t="s">
        <v>34</v>
      </c>
      <c r="F19" s="58"/>
      <c r="G19" s="69"/>
      <c r="H19" s="69"/>
      <c r="I19" s="69"/>
      <c r="J19" s="140"/>
      <c r="K19" s="140"/>
      <c r="L19" s="140"/>
      <c r="M19" s="140"/>
      <c r="N19" s="59"/>
    </row>
    <row r="20" spans="2:14" s="60" customFormat="1" ht="16.5" customHeight="1" x14ac:dyDescent="0.35">
      <c r="B20" s="56"/>
      <c r="C20" s="67" t="s">
        <v>29</v>
      </c>
      <c r="D20" s="141">
        <v>0.1</v>
      </c>
      <c r="E20" s="68" t="s">
        <v>34</v>
      </c>
      <c r="F20" s="58"/>
      <c r="G20" s="69"/>
      <c r="H20" s="69"/>
      <c r="I20" s="69"/>
      <c r="J20" s="140"/>
      <c r="K20" s="140"/>
      <c r="L20" s="140"/>
      <c r="M20" s="140"/>
      <c r="N20" s="59"/>
    </row>
    <row r="21" spans="2:14" ht="12" customHeight="1" thickBot="1" x14ac:dyDescent="0.4">
      <c r="B21" s="26"/>
      <c r="C21" s="52"/>
      <c r="D21" s="53"/>
      <c r="H21" s="33"/>
      <c r="I21" s="33"/>
      <c r="J21" s="34"/>
      <c r="K21" s="34"/>
      <c r="L21" s="34"/>
      <c r="M21" s="34"/>
      <c r="N21" s="35"/>
    </row>
    <row r="22" spans="2:14" s="60" customFormat="1" ht="17.25" customHeight="1" x14ac:dyDescent="0.35">
      <c r="B22" s="56"/>
      <c r="C22" s="148" t="s">
        <v>7</v>
      </c>
      <c r="D22" s="146">
        <f>D10+SUM(H576:H582)</f>
        <v>1.9</v>
      </c>
      <c r="E22" s="57" t="s">
        <v>42</v>
      </c>
      <c r="F22" s="57"/>
      <c r="G22" s="57"/>
      <c r="H22" s="58"/>
      <c r="I22" s="58"/>
      <c r="J22" s="140"/>
      <c r="K22" s="140"/>
      <c r="L22" s="140"/>
      <c r="M22" s="140"/>
      <c r="N22" s="59"/>
    </row>
    <row r="23" spans="2:14" s="60" customFormat="1" ht="17.25" customHeight="1" thickBot="1" x14ac:dyDescent="0.4">
      <c r="B23" s="56"/>
      <c r="C23" s="149" t="s">
        <v>24</v>
      </c>
      <c r="D23" s="147">
        <f>D11+SUM(H576:H582)</f>
        <v>0.5</v>
      </c>
      <c r="E23" s="61" t="s">
        <v>42</v>
      </c>
      <c r="F23" s="61"/>
      <c r="G23" s="61"/>
      <c r="H23" s="58"/>
      <c r="I23" s="58"/>
      <c r="N23" s="62"/>
    </row>
    <row r="24" spans="2:14" ht="13.5" customHeight="1" thickBot="1" x14ac:dyDescent="0.4">
      <c r="B24" s="37"/>
      <c r="C24" s="38"/>
      <c r="D24" s="39"/>
      <c r="E24" s="39"/>
      <c r="F24" s="39"/>
      <c r="G24" s="39"/>
      <c r="H24" s="39"/>
      <c r="I24" s="39"/>
      <c r="J24" s="38"/>
      <c r="K24" s="38"/>
      <c r="L24" s="38"/>
      <c r="M24" s="38"/>
      <c r="N24" s="40"/>
    </row>
    <row r="25" spans="2:14" ht="18" customHeight="1" thickBot="1" x14ac:dyDescent="0.4"/>
    <row r="26" spans="2:14" s="70" customFormat="1" ht="42" x14ac:dyDescent="0.35">
      <c r="C26" s="153" t="s">
        <v>71</v>
      </c>
      <c r="D26" s="154" t="s">
        <v>2</v>
      </c>
      <c r="E26" s="155" t="s">
        <v>18</v>
      </c>
      <c r="F26" s="155" t="s">
        <v>35</v>
      </c>
      <c r="G26" s="155" t="s">
        <v>36</v>
      </c>
      <c r="H26" s="155" t="s">
        <v>15</v>
      </c>
      <c r="I26" s="156" t="s">
        <v>40</v>
      </c>
      <c r="J26" s="156" t="s">
        <v>10</v>
      </c>
      <c r="K26" s="155" t="s">
        <v>30</v>
      </c>
      <c r="L26" s="155" t="s">
        <v>31</v>
      </c>
      <c r="M26" s="155" t="s">
        <v>23</v>
      </c>
      <c r="N26" s="157" t="s">
        <v>22</v>
      </c>
    </row>
    <row r="27" spans="2:14" s="71" customFormat="1" x14ac:dyDescent="0.35">
      <c r="C27" s="166" t="s">
        <v>70</v>
      </c>
      <c r="D27" s="165">
        <v>0</v>
      </c>
      <c r="E27" s="158"/>
      <c r="F27" s="158">
        <f>AVERAGE(D27,E27)</f>
        <v>0</v>
      </c>
      <c r="G27" s="158" t="str">
        <f t="shared" ref="G27:G90" si="0">IF(J27=0," ",F27*(J27/$L$580))</f>
        <v xml:space="preserve"> </v>
      </c>
      <c r="H27" s="164"/>
      <c r="I27" s="158" t="str">
        <f>IF(H27=0," ",2023-H27)</f>
        <v xml:space="preserve"> </v>
      </c>
      <c r="J27">
        <v>0</v>
      </c>
      <c r="K27">
        <v>0</v>
      </c>
      <c r="L27">
        <v>-5452.64</v>
      </c>
      <c r="M27">
        <v>-5452.64</v>
      </c>
      <c r="N27" s="158">
        <v>1</v>
      </c>
    </row>
    <row r="28" spans="2:14" s="71" customFormat="1" x14ac:dyDescent="0.35">
      <c r="C28" s="166" t="s">
        <v>72</v>
      </c>
      <c r="D28" s="165">
        <v>0</v>
      </c>
      <c r="E28" s="158"/>
      <c r="F28" s="158">
        <f t="shared" ref="F28:F91" si="1">AVERAGE(D28,E28)</f>
        <v>0</v>
      </c>
      <c r="G28" s="158" t="str">
        <f t="shared" si="0"/>
        <v xml:space="preserve"> </v>
      </c>
      <c r="H28" s="164"/>
      <c r="I28" s="158" t="str">
        <f t="shared" ref="I28:I91" si="2">IF(H28=0," ",2023-H28)</f>
        <v xml:space="preserve"> </v>
      </c>
      <c r="J28">
        <v>0</v>
      </c>
      <c r="K28">
        <v>0</v>
      </c>
      <c r="L28">
        <v>-199.56</v>
      </c>
      <c r="M28">
        <v>-199.56</v>
      </c>
      <c r="N28" s="158">
        <v>1</v>
      </c>
    </row>
    <row r="29" spans="2:14" s="71" customFormat="1" x14ac:dyDescent="0.35">
      <c r="C29" s="166" t="s">
        <v>73</v>
      </c>
      <c r="D29" s="165">
        <v>68</v>
      </c>
      <c r="E29" s="158"/>
      <c r="F29" s="158">
        <f t="shared" si="1"/>
        <v>68</v>
      </c>
      <c r="G29" s="158">
        <f t="shared" si="0"/>
        <v>0.20723133926849524</v>
      </c>
      <c r="H29" s="164">
        <v>2021</v>
      </c>
      <c r="I29" s="158">
        <f t="shared" si="2"/>
        <v>2</v>
      </c>
      <c r="J29">
        <v>409171.12</v>
      </c>
      <c r="K29">
        <v>0</v>
      </c>
      <c r="L29">
        <v>113.8</v>
      </c>
      <c r="M29">
        <v>113.8</v>
      </c>
      <c r="N29" s="158">
        <v>1</v>
      </c>
    </row>
    <row r="30" spans="2:14" s="71" customFormat="1" x14ac:dyDescent="0.35">
      <c r="C30" s="166" t="s">
        <v>74</v>
      </c>
      <c r="D30" s="165">
        <v>72</v>
      </c>
      <c r="E30" s="158"/>
      <c r="F30" s="158">
        <f t="shared" si="1"/>
        <v>72</v>
      </c>
      <c r="G30" s="158">
        <f t="shared" si="0"/>
        <v>0.37313927068231467</v>
      </c>
      <c r="H30" s="164">
        <v>2012</v>
      </c>
      <c r="I30" s="158">
        <f t="shared" si="2"/>
        <v>11</v>
      </c>
      <c r="J30">
        <v>695820.01</v>
      </c>
      <c r="K30">
        <v>0</v>
      </c>
      <c r="L30">
        <v>77.58</v>
      </c>
      <c r="M30">
        <v>77.58</v>
      </c>
      <c r="N30" s="158">
        <v>1</v>
      </c>
    </row>
    <row r="31" spans="2:14" s="71" customFormat="1" x14ac:dyDescent="0.35">
      <c r="C31" s="166" t="s">
        <v>75</v>
      </c>
      <c r="D31" s="165">
        <v>0</v>
      </c>
      <c r="E31" s="158"/>
      <c r="F31" s="158">
        <f t="shared" si="1"/>
        <v>0</v>
      </c>
      <c r="G31" s="158" t="str">
        <f t="shared" si="0"/>
        <v xml:space="preserve"> </v>
      </c>
      <c r="H31" s="164"/>
      <c r="I31" s="158" t="str">
        <f t="shared" si="2"/>
        <v xml:space="preserve"> </v>
      </c>
      <c r="J31">
        <v>0</v>
      </c>
      <c r="K31">
        <v>0</v>
      </c>
      <c r="L31">
        <v>0</v>
      </c>
      <c r="M31">
        <v>0</v>
      </c>
      <c r="N31" s="158">
        <v>1</v>
      </c>
    </row>
    <row r="32" spans="2:14" s="71" customFormat="1" x14ac:dyDescent="0.35">
      <c r="C32" s="166" t="s">
        <v>76</v>
      </c>
      <c r="D32" s="165">
        <v>0</v>
      </c>
      <c r="E32" s="158"/>
      <c r="F32" s="158">
        <f t="shared" si="1"/>
        <v>0</v>
      </c>
      <c r="G32" s="158" t="str">
        <f t="shared" si="0"/>
        <v xml:space="preserve"> </v>
      </c>
      <c r="H32" s="164"/>
      <c r="I32" s="158" t="str">
        <f t="shared" si="2"/>
        <v xml:space="preserve"> </v>
      </c>
      <c r="J32">
        <v>0</v>
      </c>
      <c r="K32">
        <v>0</v>
      </c>
      <c r="L32">
        <v>0.02</v>
      </c>
      <c r="M32">
        <v>0.02</v>
      </c>
      <c r="N32" s="158">
        <v>1</v>
      </c>
    </row>
    <row r="33" spans="3:14" s="71" customFormat="1" x14ac:dyDescent="0.35">
      <c r="C33" s="166" t="s">
        <v>77</v>
      </c>
      <c r="D33" s="165">
        <v>0</v>
      </c>
      <c r="E33" s="158"/>
      <c r="F33" s="158">
        <f t="shared" si="1"/>
        <v>0</v>
      </c>
      <c r="G33" s="158">
        <f t="shared" si="0"/>
        <v>0</v>
      </c>
      <c r="H33" s="164">
        <v>2017</v>
      </c>
      <c r="I33" s="158">
        <f t="shared" si="2"/>
        <v>6</v>
      </c>
      <c r="J33">
        <v>156038.82999999999</v>
      </c>
      <c r="K33">
        <v>0</v>
      </c>
      <c r="L33">
        <v>0.48</v>
      </c>
      <c r="M33">
        <v>0.48</v>
      </c>
      <c r="N33" s="158">
        <v>1</v>
      </c>
    </row>
    <row r="34" spans="3:14" s="71" customFormat="1" x14ac:dyDescent="0.35">
      <c r="C34" s="166" t="s">
        <v>78</v>
      </c>
      <c r="D34" s="165">
        <v>0</v>
      </c>
      <c r="E34" s="158"/>
      <c r="F34" s="158">
        <f t="shared" si="1"/>
        <v>0</v>
      </c>
      <c r="G34" s="158">
        <f t="shared" si="0"/>
        <v>0</v>
      </c>
      <c r="H34" s="164">
        <v>2011</v>
      </c>
      <c r="I34" s="158">
        <f t="shared" si="2"/>
        <v>12</v>
      </c>
      <c r="J34">
        <v>354.84</v>
      </c>
      <c r="K34">
        <v>0</v>
      </c>
      <c r="L34">
        <v>0.47</v>
      </c>
      <c r="M34">
        <v>0.47</v>
      </c>
      <c r="N34" s="158">
        <v>1</v>
      </c>
    </row>
    <row r="35" spans="3:14" s="71" customFormat="1" x14ac:dyDescent="0.35">
      <c r="C35" s="166" t="s">
        <v>79</v>
      </c>
      <c r="D35" s="165">
        <v>0</v>
      </c>
      <c r="E35" s="158"/>
      <c r="F35" s="158">
        <f t="shared" si="1"/>
        <v>0</v>
      </c>
      <c r="G35" s="158">
        <f t="shared" si="0"/>
        <v>0</v>
      </c>
      <c r="H35" s="164">
        <v>2006</v>
      </c>
      <c r="I35" s="158">
        <f t="shared" si="2"/>
        <v>17</v>
      </c>
      <c r="J35">
        <v>253.43</v>
      </c>
      <c r="K35">
        <v>0</v>
      </c>
      <c r="L35">
        <v>0.74</v>
      </c>
      <c r="M35">
        <v>0.74</v>
      </c>
      <c r="N35" s="158">
        <v>1</v>
      </c>
    </row>
    <row r="36" spans="3:14" s="71" customFormat="1" x14ac:dyDescent="0.35">
      <c r="C36" s="166" t="s">
        <v>80</v>
      </c>
      <c r="D36" s="165">
        <v>68</v>
      </c>
      <c r="E36" s="158"/>
      <c r="F36" s="158">
        <f t="shared" si="1"/>
        <v>68</v>
      </c>
      <c r="G36" s="158">
        <f t="shared" si="0"/>
        <v>2.2466338902228909E-2</v>
      </c>
      <c r="H36" s="164">
        <v>2017</v>
      </c>
      <c r="I36" s="158">
        <f t="shared" si="2"/>
        <v>6</v>
      </c>
      <c r="J36">
        <v>44359.01</v>
      </c>
      <c r="K36">
        <v>0</v>
      </c>
      <c r="L36">
        <v>1.02</v>
      </c>
      <c r="M36">
        <v>1.02</v>
      </c>
      <c r="N36" s="158">
        <v>1</v>
      </c>
    </row>
    <row r="37" spans="3:14" s="71" customFormat="1" x14ac:dyDescent="0.35">
      <c r="C37" s="166" t="s">
        <v>81</v>
      </c>
      <c r="D37" s="165">
        <v>51</v>
      </c>
      <c r="E37" s="158"/>
      <c r="F37" s="158">
        <f t="shared" si="1"/>
        <v>51</v>
      </c>
      <c r="G37" s="158">
        <f t="shared" si="0"/>
        <v>1.7204909795736359E-4</v>
      </c>
      <c r="H37" s="164">
        <v>2007</v>
      </c>
      <c r="I37" s="158">
        <f t="shared" si="2"/>
        <v>16</v>
      </c>
      <c r="J37">
        <v>452.94</v>
      </c>
      <c r="K37">
        <v>0</v>
      </c>
      <c r="L37">
        <v>1.24</v>
      </c>
      <c r="M37">
        <v>1.24</v>
      </c>
      <c r="N37" s="158">
        <v>1</v>
      </c>
    </row>
    <row r="38" spans="3:14" s="71" customFormat="1" x14ac:dyDescent="0.35">
      <c r="C38" s="166" t="s">
        <v>82</v>
      </c>
      <c r="D38" s="165">
        <v>60</v>
      </c>
      <c r="E38" s="158"/>
      <c r="F38" s="158">
        <f t="shared" si="1"/>
        <v>60</v>
      </c>
      <c r="G38" s="158">
        <f t="shared" si="0"/>
        <v>2.1198291451940133E-4</v>
      </c>
      <c r="H38" s="164">
        <v>2017</v>
      </c>
      <c r="I38" s="158">
        <f t="shared" si="2"/>
        <v>6</v>
      </c>
      <c r="J38">
        <v>474.36</v>
      </c>
      <c r="K38">
        <v>0</v>
      </c>
      <c r="L38">
        <v>1.38</v>
      </c>
      <c r="M38">
        <v>1.38</v>
      </c>
      <c r="N38" s="158">
        <v>1</v>
      </c>
    </row>
    <row r="39" spans="3:14" s="71" customFormat="1" x14ac:dyDescent="0.35">
      <c r="C39" s="166" t="s">
        <v>83</v>
      </c>
      <c r="D39" s="165">
        <v>59</v>
      </c>
      <c r="E39" s="158"/>
      <c r="F39" s="158">
        <f t="shared" si="1"/>
        <v>59</v>
      </c>
      <c r="G39" s="158">
        <f t="shared" si="0"/>
        <v>2.3202988914704456E-4</v>
      </c>
      <c r="H39" s="164">
        <v>2013</v>
      </c>
      <c r="I39" s="158">
        <f t="shared" si="2"/>
        <v>10</v>
      </c>
      <c r="J39">
        <v>528.02</v>
      </c>
      <c r="K39">
        <v>0</v>
      </c>
      <c r="L39">
        <v>1.42</v>
      </c>
      <c r="M39">
        <v>1.42</v>
      </c>
      <c r="N39" s="158">
        <v>1</v>
      </c>
    </row>
    <row r="40" spans="3:14" s="71" customFormat="1" x14ac:dyDescent="0.35">
      <c r="C40" s="166" t="s">
        <v>84</v>
      </c>
      <c r="D40" s="165">
        <v>76</v>
      </c>
      <c r="E40" s="158"/>
      <c r="F40" s="158">
        <f t="shared" si="1"/>
        <v>76</v>
      </c>
      <c r="G40" s="158">
        <f t="shared" si="0"/>
        <v>4.2277176050942449E-4</v>
      </c>
      <c r="H40" s="164">
        <v>2000</v>
      </c>
      <c r="I40" s="158">
        <f t="shared" si="2"/>
        <v>23</v>
      </c>
      <c r="J40">
        <v>746.88</v>
      </c>
      <c r="K40">
        <v>0</v>
      </c>
      <c r="L40">
        <v>2.16</v>
      </c>
      <c r="M40">
        <v>2.16</v>
      </c>
      <c r="N40" s="158">
        <v>1</v>
      </c>
    </row>
    <row r="41" spans="3:14" s="71" customFormat="1" x14ac:dyDescent="0.35">
      <c r="C41" s="166" t="s">
        <v>85</v>
      </c>
      <c r="D41" s="165">
        <v>0</v>
      </c>
      <c r="E41" s="158"/>
      <c r="F41" s="158">
        <f t="shared" si="1"/>
        <v>0</v>
      </c>
      <c r="G41" s="158" t="str">
        <f t="shared" si="0"/>
        <v xml:space="preserve"> </v>
      </c>
      <c r="H41" s="164"/>
      <c r="I41" s="158" t="str">
        <f t="shared" si="2"/>
        <v xml:space="preserve"> </v>
      </c>
      <c r="J41">
        <v>0</v>
      </c>
      <c r="K41">
        <v>0</v>
      </c>
      <c r="L41">
        <v>1.7</v>
      </c>
      <c r="M41">
        <v>1.7</v>
      </c>
      <c r="N41" s="158">
        <v>1</v>
      </c>
    </row>
    <row r="42" spans="3:14" s="71" customFormat="1" x14ac:dyDescent="0.35">
      <c r="C42" s="166" t="s">
        <v>86</v>
      </c>
      <c r="D42" s="165">
        <v>46</v>
      </c>
      <c r="E42" s="158"/>
      <c r="F42" s="158">
        <f t="shared" si="1"/>
        <v>46</v>
      </c>
      <c r="G42" s="158">
        <f t="shared" si="0"/>
        <v>3.2010004018157543E-4</v>
      </c>
      <c r="H42" s="164">
        <v>2018</v>
      </c>
      <c r="I42" s="158">
        <f t="shared" si="2"/>
        <v>5</v>
      </c>
      <c r="J42">
        <v>934.3</v>
      </c>
      <c r="K42">
        <v>0</v>
      </c>
      <c r="L42">
        <v>2.36</v>
      </c>
      <c r="M42">
        <v>2.36</v>
      </c>
      <c r="N42" s="158">
        <v>1</v>
      </c>
    </row>
    <row r="43" spans="3:14" s="71" customFormat="1" x14ac:dyDescent="0.35">
      <c r="C43" s="166" t="s">
        <v>87</v>
      </c>
      <c r="D43" s="165">
        <v>25</v>
      </c>
      <c r="E43" s="158"/>
      <c r="F43" s="158">
        <f t="shared" si="1"/>
        <v>25</v>
      </c>
      <c r="G43" s="158">
        <f t="shared" si="0"/>
        <v>1.703849096327362E-4</v>
      </c>
      <c r="H43" s="164">
        <v>2017</v>
      </c>
      <c r="I43" s="158">
        <f t="shared" si="2"/>
        <v>6</v>
      </c>
      <c r="J43">
        <v>915.06</v>
      </c>
      <c r="K43">
        <v>0</v>
      </c>
      <c r="L43">
        <v>2.4</v>
      </c>
      <c r="M43">
        <v>2.4</v>
      </c>
      <c r="N43" s="158">
        <v>1</v>
      </c>
    </row>
    <row r="44" spans="3:14" s="71" customFormat="1" x14ac:dyDescent="0.35">
      <c r="C44" s="166" t="s">
        <v>88</v>
      </c>
      <c r="D44" s="165">
        <v>22</v>
      </c>
      <c r="E44" s="158"/>
      <c r="F44" s="158">
        <f t="shared" si="1"/>
        <v>22</v>
      </c>
      <c r="G44" s="158">
        <f t="shared" si="0"/>
        <v>1.6241968602957868E-4</v>
      </c>
      <c r="H44" s="164">
        <v>2006</v>
      </c>
      <c r="I44" s="158">
        <f t="shared" si="2"/>
        <v>17</v>
      </c>
      <c r="J44">
        <v>991.23</v>
      </c>
      <c r="K44">
        <v>0</v>
      </c>
      <c r="L44">
        <v>2.6</v>
      </c>
      <c r="M44">
        <v>2.6</v>
      </c>
      <c r="N44" s="158">
        <v>1</v>
      </c>
    </row>
    <row r="45" spans="3:14" s="71" customFormat="1" x14ac:dyDescent="0.35">
      <c r="C45" s="166" t="s">
        <v>89</v>
      </c>
      <c r="D45" s="165">
        <v>82</v>
      </c>
      <c r="E45" s="158"/>
      <c r="F45" s="158">
        <f t="shared" si="1"/>
        <v>82</v>
      </c>
      <c r="G45" s="158">
        <f t="shared" si="0"/>
        <v>2.7753521367733264E-2</v>
      </c>
      <c r="H45" s="164">
        <v>2017</v>
      </c>
      <c r="I45" s="158">
        <f t="shared" si="2"/>
        <v>6</v>
      </c>
      <c r="J45">
        <v>45442.55</v>
      </c>
      <c r="K45">
        <v>0</v>
      </c>
      <c r="L45">
        <v>80.62</v>
      </c>
      <c r="M45">
        <v>80.62</v>
      </c>
      <c r="N45" s="158">
        <v>1</v>
      </c>
    </row>
    <row r="46" spans="3:14" s="71" customFormat="1" x14ac:dyDescent="0.35">
      <c r="C46" s="166" t="s">
        <v>90</v>
      </c>
      <c r="D46" s="165">
        <v>0</v>
      </c>
      <c r="E46" s="158"/>
      <c r="F46" s="158">
        <f t="shared" si="1"/>
        <v>0</v>
      </c>
      <c r="G46" s="158">
        <f t="shared" si="0"/>
        <v>0</v>
      </c>
      <c r="H46" s="164">
        <v>2017</v>
      </c>
      <c r="I46" s="158">
        <f t="shared" si="2"/>
        <v>6</v>
      </c>
      <c r="J46">
        <v>1103.0999999999999</v>
      </c>
      <c r="K46">
        <v>0</v>
      </c>
      <c r="L46">
        <v>2.86</v>
      </c>
      <c r="M46">
        <v>2.86</v>
      </c>
      <c r="N46" s="158">
        <v>1</v>
      </c>
    </row>
    <row r="47" spans="3:14" s="71" customFormat="1" x14ac:dyDescent="0.35">
      <c r="C47" s="166" t="s">
        <v>91</v>
      </c>
      <c r="D47" s="165">
        <v>21</v>
      </c>
      <c r="E47" s="158"/>
      <c r="F47" s="158">
        <f t="shared" si="1"/>
        <v>21</v>
      </c>
      <c r="G47" s="158">
        <f t="shared" si="0"/>
        <v>1.9967757356694702E-4</v>
      </c>
      <c r="H47" s="164">
        <v>2017</v>
      </c>
      <c r="I47" s="158">
        <f t="shared" si="2"/>
        <v>6</v>
      </c>
      <c r="J47">
        <v>1276.6400000000001</v>
      </c>
      <c r="K47">
        <v>0</v>
      </c>
      <c r="L47">
        <v>3.42</v>
      </c>
      <c r="M47">
        <v>3.42</v>
      </c>
      <c r="N47" s="158">
        <v>1</v>
      </c>
    </row>
    <row r="48" spans="3:14" s="71" customFormat="1" x14ac:dyDescent="0.35">
      <c r="C48" s="166" t="s">
        <v>92</v>
      </c>
      <c r="D48" s="165">
        <v>0</v>
      </c>
      <c r="E48" s="158"/>
      <c r="F48" s="158">
        <f t="shared" si="1"/>
        <v>0</v>
      </c>
      <c r="G48" s="158" t="str">
        <f t="shared" si="0"/>
        <v xml:space="preserve"> </v>
      </c>
      <c r="H48" s="164"/>
      <c r="I48" s="158" t="str">
        <f t="shared" si="2"/>
        <v xml:space="preserve"> </v>
      </c>
      <c r="J48">
        <v>0</v>
      </c>
      <c r="K48">
        <v>0</v>
      </c>
      <c r="L48">
        <v>3.72</v>
      </c>
      <c r="M48">
        <v>3.72</v>
      </c>
      <c r="N48" s="158">
        <v>1</v>
      </c>
    </row>
    <row r="49" spans="3:14" s="71" customFormat="1" x14ac:dyDescent="0.35">
      <c r="C49" s="166" t="s">
        <v>93</v>
      </c>
      <c r="D49" s="165">
        <v>66</v>
      </c>
      <c r="E49" s="158"/>
      <c r="F49" s="158">
        <f t="shared" si="1"/>
        <v>66</v>
      </c>
      <c r="G49" s="158">
        <f t="shared" si="0"/>
        <v>4.8567915169698307E-3</v>
      </c>
      <c r="H49" s="164">
        <v>2022</v>
      </c>
      <c r="I49" s="158">
        <f t="shared" si="2"/>
        <v>1</v>
      </c>
      <c r="J49">
        <v>9880.16</v>
      </c>
      <c r="K49">
        <v>0</v>
      </c>
      <c r="L49">
        <v>4.54</v>
      </c>
      <c r="M49">
        <v>4.54</v>
      </c>
      <c r="N49" s="158">
        <v>1</v>
      </c>
    </row>
    <row r="50" spans="3:14" s="71" customFormat="1" x14ac:dyDescent="0.35">
      <c r="C50" s="166" t="s">
        <v>94</v>
      </c>
      <c r="D50" s="165">
        <v>65</v>
      </c>
      <c r="E50" s="158"/>
      <c r="F50" s="158">
        <f t="shared" si="1"/>
        <v>65</v>
      </c>
      <c r="G50" s="158">
        <f t="shared" si="0"/>
        <v>8.9612452311483139E-4</v>
      </c>
      <c r="H50" s="164">
        <v>2017</v>
      </c>
      <c r="I50" s="158">
        <f t="shared" si="2"/>
        <v>6</v>
      </c>
      <c r="J50">
        <v>1851.03</v>
      </c>
      <c r="K50">
        <v>0</v>
      </c>
      <c r="L50">
        <v>4.76</v>
      </c>
      <c r="M50">
        <v>4.76</v>
      </c>
      <c r="N50" s="158">
        <v>1</v>
      </c>
    </row>
    <row r="51" spans="3:14" s="71" customFormat="1" x14ac:dyDescent="0.35">
      <c r="C51" s="166" t="s">
        <v>95</v>
      </c>
      <c r="D51" s="165">
        <v>11</v>
      </c>
      <c r="E51" s="158"/>
      <c r="F51" s="158">
        <f t="shared" si="1"/>
        <v>11</v>
      </c>
      <c r="G51" s="158">
        <f t="shared" si="0"/>
        <v>1.5576792291267265E-4</v>
      </c>
      <c r="H51" s="164">
        <v>2018</v>
      </c>
      <c r="I51" s="158">
        <f t="shared" si="2"/>
        <v>5</v>
      </c>
      <c r="J51">
        <v>1901.27</v>
      </c>
      <c r="K51">
        <v>0</v>
      </c>
      <c r="L51">
        <v>4.92</v>
      </c>
      <c r="M51">
        <v>4.92</v>
      </c>
      <c r="N51" s="158">
        <v>1</v>
      </c>
    </row>
    <row r="52" spans="3:14" s="71" customFormat="1" x14ac:dyDescent="0.35">
      <c r="C52" s="166" t="s">
        <v>96</v>
      </c>
      <c r="D52" s="165">
        <v>0</v>
      </c>
      <c r="E52" s="158"/>
      <c r="F52" s="158">
        <f t="shared" si="1"/>
        <v>0</v>
      </c>
      <c r="G52" s="158" t="str">
        <f t="shared" si="0"/>
        <v xml:space="preserve"> </v>
      </c>
      <c r="H52" s="164"/>
      <c r="I52" s="158" t="str">
        <f t="shared" si="2"/>
        <v xml:space="preserve"> </v>
      </c>
      <c r="J52">
        <v>0</v>
      </c>
      <c r="K52">
        <v>0</v>
      </c>
      <c r="L52">
        <v>4.88</v>
      </c>
      <c r="M52">
        <v>4.88</v>
      </c>
      <c r="N52" s="158">
        <v>1</v>
      </c>
    </row>
    <row r="53" spans="3:14" s="71" customFormat="1" x14ac:dyDescent="0.35">
      <c r="C53" s="166" t="s">
        <v>97</v>
      </c>
      <c r="D53" s="165">
        <v>0</v>
      </c>
      <c r="E53" s="158"/>
      <c r="F53" s="158">
        <f t="shared" si="1"/>
        <v>0</v>
      </c>
      <c r="G53" s="158" t="str">
        <f t="shared" si="0"/>
        <v xml:space="preserve"> </v>
      </c>
      <c r="H53" s="164"/>
      <c r="I53" s="158" t="str">
        <f t="shared" si="2"/>
        <v xml:space="preserve"> </v>
      </c>
      <c r="J53">
        <v>0</v>
      </c>
      <c r="K53">
        <v>0</v>
      </c>
      <c r="L53">
        <v>5.9399999999999995</v>
      </c>
      <c r="M53">
        <v>5.9399999999999995</v>
      </c>
      <c r="N53" s="158">
        <v>1</v>
      </c>
    </row>
    <row r="54" spans="3:14" s="71" customFormat="1" x14ac:dyDescent="0.35">
      <c r="C54" s="166" t="s">
        <v>98</v>
      </c>
      <c r="D54" s="165">
        <v>18</v>
      </c>
      <c r="E54" s="158"/>
      <c r="F54" s="158">
        <f t="shared" si="1"/>
        <v>18</v>
      </c>
      <c r="G54" s="158">
        <f t="shared" si="0"/>
        <v>3.2241325003595588E-4</v>
      </c>
      <c r="H54" s="164">
        <v>2017</v>
      </c>
      <c r="I54" s="158">
        <f t="shared" si="2"/>
        <v>6</v>
      </c>
      <c r="J54">
        <v>2404.91</v>
      </c>
      <c r="K54">
        <v>0</v>
      </c>
      <c r="L54">
        <v>6.14</v>
      </c>
      <c r="M54">
        <v>6.14</v>
      </c>
      <c r="N54" s="158">
        <v>1</v>
      </c>
    </row>
    <row r="55" spans="3:14" s="71" customFormat="1" x14ac:dyDescent="0.35">
      <c r="C55" s="166" t="s">
        <v>99</v>
      </c>
      <c r="D55" s="165">
        <v>37</v>
      </c>
      <c r="E55" s="158"/>
      <c r="F55" s="158">
        <f t="shared" si="1"/>
        <v>37</v>
      </c>
      <c r="G55" s="158">
        <f t="shared" si="0"/>
        <v>3.7436693192256288E-3</v>
      </c>
      <c r="H55" s="164">
        <v>2010</v>
      </c>
      <c r="I55" s="158">
        <f t="shared" si="2"/>
        <v>13</v>
      </c>
      <c r="J55">
        <v>13584.83</v>
      </c>
      <c r="K55">
        <v>0</v>
      </c>
      <c r="L55">
        <v>6.32</v>
      </c>
      <c r="M55">
        <v>6.32</v>
      </c>
      <c r="N55" s="158">
        <v>1</v>
      </c>
    </row>
    <row r="56" spans="3:14" s="71" customFormat="1" x14ac:dyDescent="0.35">
      <c r="C56" s="166" t="s">
        <v>100</v>
      </c>
      <c r="D56" s="165">
        <v>70</v>
      </c>
      <c r="E56" s="158"/>
      <c r="F56" s="158">
        <f t="shared" si="1"/>
        <v>70</v>
      </c>
      <c r="G56" s="158">
        <f t="shared" si="0"/>
        <v>1.6606222067889066E-3</v>
      </c>
      <c r="H56" s="164">
        <v>2017</v>
      </c>
      <c r="I56" s="158">
        <f t="shared" si="2"/>
        <v>6</v>
      </c>
      <c r="J56">
        <v>3185.16</v>
      </c>
      <c r="K56">
        <v>0</v>
      </c>
      <c r="L56">
        <v>7.22</v>
      </c>
      <c r="M56">
        <v>7.22</v>
      </c>
      <c r="N56" s="158">
        <v>1</v>
      </c>
    </row>
    <row r="57" spans="3:14" s="71" customFormat="1" x14ac:dyDescent="0.35">
      <c r="C57" s="166" t="s">
        <v>101</v>
      </c>
      <c r="D57" s="165">
        <v>58</v>
      </c>
      <c r="E57" s="158"/>
      <c r="F57" s="158">
        <f t="shared" si="1"/>
        <v>58</v>
      </c>
      <c r="G57" s="158">
        <f t="shared" si="0"/>
        <v>3.1688323505533762E-4</v>
      </c>
      <c r="H57" s="164">
        <v>2020</v>
      </c>
      <c r="I57" s="158">
        <f t="shared" si="2"/>
        <v>3</v>
      </c>
      <c r="J57">
        <v>733.55</v>
      </c>
      <c r="K57">
        <v>0</v>
      </c>
      <c r="L57">
        <v>7.2</v>
      </c>
      <c r="M57">
        <v>7.2</v>
      </c>
      <c r="N57" s="158">
        <v>1</v>
      </c>
    </row>
    <row r="58" spans="3:14" s="71" customFormat="1" x14ac:dyDescent="0.35">
      <c r="C58" s="166" t="s">
        <v>102</v>
      </c>
      <c r="D58" s="165">
        <v>39</v>
      </c>
      <c r="E58" s="158"/>
      <c r="F58" s="158">
        <f t="shared" si="1"/>
        <v>39</v>
      </c>
      <c r="G58" s="158">
        <f t="shared" si="0"/>
        <v>8.7232314439356952E-4</v>
      </c>
      <c r="H58" s="164">
        <v>2012</v>
      </c>
      <c r="I58" s="158">
        <f t="shared" si="2"/>
        <v>11</v>
      </c>
      <c r="J58">
        <v>3003.11</v>
      </c>
      <c r="K58">
        <v>0</v>
      </c>
      <c r="L58">
        <v>7.72</v>
      </c>
      <c r="M58">
        <v>7.72</v>
      </c>
      <c r="N58" s="158">
        <v>1</v>
      </c>
    </row>
    <row r="59" spans="3:14" s="71" customFormat="1" x14ac:dyDescent="0.35">
      <c r="C59" s="166" t="s">
        <v>103</v>
      </c>
      <c r="D59" s="165">
        <v>40</v>
      </c>
      <c r="E59" s="158"/>
      <c r="F59" s="158">
        <f t="shared" si="1"/>
        <v>40</v>
      </c>
      <c r="G59" s="158">
        <f t="shared" si="0"/>
        <v>8.6739485593795393E-4</v>
      </c>
      <c r="H59" s="164">
        <v>2010</v>
      </c>
      <c r="I59" s="158">
        <f t="shared" si="2"/>
        <v>13</v>
      </c>
      <c r="J59">
        <v>2911.49</v>
      </c>
      <c r="K59">
        <v>0</v>
      </c>
      <c r="L59">
        <v>7.67</v>
      </c>
      <c r="M59">
        <v>7.67</v>
      </c>
      <c r="N59" s="158">
        <v>1</v>
      </c>
    </row>
    <row r="60" spans="3:14" s="71" customFormat="1" x14ac:dyDescent="0.35">
      <c r="C60" s="166" t="s">
        <v>104</v>
      </c>
      <c r="D60" s="165">
        <v>122</v>
      </c>
      <c r="E60" s="158"/>
      <c r="F60" s="158">
        <f t="shared" si="1"/>
        <v>122</v>
      </c>
      <c r="G60" s="158">
        <f t="shared" si="0"/>
        <v>3.0282309897639963E-2</v>
      </c>
      <c r="H60" s="164">
        <v>2017</v>
      </c>
      <c r="I60" s="158">
        <f t="shared" si="2"/>
        <v>6</v>
      </c>
      <c r="J60">
        <v>33326.339999999997</v>
      </c>
      <c r="K60">
        <v>0</v>
      </c>
      <c r="L60">
        <v>25.02</v>
      </c>
      <c r="M60">
        <v>25.02</v>
      </c>
      <c r="N60" s="158">
        <v>1</v>
      </c>
    </row>
    <row r="61" spans="3:14" s="71" customFormat="1" x14ac:dyDescent="0.35">
      <c r="C61" s="166" t="s">
        <v>105</v>
      </c>
      <c r="D61" s="165">
        <v>79</v>
      </c>
      <c r="E61" s="158"/>
      <c r="F61" s="158">
        <f t="shared" si="1"/>
        <v>79</v>
      </c>
      <c r="G61" s="158">
        <f t="shared" si="0"/>
        <v>5.9355712104379836E-3</v>
      </c>
      <c r="H61" s="164">
        <v>2017</v>
      </c>
      <c r="I61" s="158">
        <f t="shared" si="2"/>
        <v>6</v>
      </c>
      <c r="J61">
        <v>10087.74</v>
      </c>
      <c r="K61">
        <v>0</v>
      </c>
      <c r="L61">
        <v>25.02</v>
      </c>
      <c r="M61">
        <v>25.02</v>
      </c>
      <c r="N61" s="158">
        <v>1</v>
      </c>
    </row>
    <row r="62" spans="3:14" s="71" customFormat="1" x14ac:dyDescent="0.35">
      <c r="C62" s="166" t="s">
        <v>106</v>
      </c>
      <c r="D62" s="165">
        <v>34</v>
      </c>
      <c r="E62" s="158"/>
      <c r="F62" s="158">
        <f t="shared" si="1"/>
        <v>34</v>
      </c>
      <c r="G62" s="158">
        <f t="shared" si="0"/>
        <v>9.0452076434395653E-4</v>
      </c>
      <c r="H62" s="164">
        <v>2017</v>
      </c>
      <c r="I62" s="158">
        <f t="shared" si="2"/>
        <v>6</v>
      </c>
      <c r="J62">
        <v>3571.89</v>
      </c>
      <c r="K62">
        <v>0</v>
      </c>
      <c r="L62">
        <v>9.0399999999999991</v>
      </c>
      <c r="M62">
        <v>9.0399999999999991</v>
      </c>
      <c r="N62" s="158">
        <v>1</v>
      </c>
    </row>
    <row r="63" spans="3:14" s="71" customFormat="1" x14ac:dyDescent="0.35">
      <c r="C63" s="166" t="s">
        <v>107</v>
      </c>
      <c r="D63" s="165">
        <v>21</v>
      </c>
      <c r="E63" s="158"/>
      <c r="F63" s="158">
        <f t="shared" si="1"/>
        <v>21</v>
      </c>
      <c r="G63" s="158">
        <f t="shared" si="0"/>
        <v>6.1278573568058603E-4</v>
      </c>
      <c r="H63" s="164">
        <v>2013</v>
      </c>
      <c r="I63" s="158">
        <f t="shared" si="2"/>
        <v>10</v>
      </c>
      <c r="J63">
        <v>3917.85</v>
      </c>
      <c r="K63">
        <v>0</v>
      </c>
      <c r="L63">
        <v>9.16</v>
      </c>
      <c r="M63">
        <v>9.16</v>
      </c>
      <c r="N63" s="158">
        <v>1</v>
      </c>
    </row>
    <row r="64" spans="3:14" s="71" customFormat="1" x14ac:dyDescent="0.35">
      <c r="C64" s="166" t="s">
        <v>108</v>
      </c>
      <c r="D64" s="165">
        <v>52</v>
      </c>
      <c r="E64" s="158"/>
      <c r="F64" s="158">
        <f t="shared" si="1"/>
        <v>52</v>
      </c>
      <c r="G64" s="158">
        <f t="shared" si="0"/>
        <v>8.0655283388382029E-3</v>
      </c>
      <c r="H64" s="164">
        <v>2022</v>
      </c>
      <c r="I64" s="158">
        <f t="shared" si="2"/>
        <v>1</v>
      </c>
      <c r="J64">
        <v>20825.14</v>
      </c>
      <c r="K64">
        <v>0</v>
      </c>
      <c r="L64">
        <v>9.44</v>
      </c>
      <c r="M64">
        <v>9.44</v>
      </c>
      <c r="N64" s="158">
        <v>1</v>
      </c>
    </row>
    <row r="65" spans="3:14" s="71" customFormat="1" x14ac:dyDescent="0.35">
      <c r="C65" s="166" t="s">
        <v>109</v>
      </c>
      <c r="D65" s="165">
        <v>47</v>
      </c>
      <c r="E65" s="158"/>
      <c r="F65" s="158">
        <f t="shared" si="1"/>
        <v>47</v>
      </c>
      <c r="G65" s="158">
        <f t="shared" si="0"/>
        <v>1.3074753220204691E-3</v>
      </c>
      <c r="H65" s="164">
        <v>2004</v>
      </c>
      <c r="I65" s="158">
        <f t="shared" si="2"/>
        <v>19</v>
      </c>
      <c r="J65">
        <v>3735.03</v>
      </c>
      <c r="K65">
        <v>0</v>
      </c>
      <c r="L65">
        <v>9.92</v>
      </c>
      <c r="M65">
        <v>9.92</v>
      </c>
      <c r="N65" s="158">
        <v>1</v>
      </c>
    </row>
    <row r="66" spans="3:14" s="71" customFormat="1" x14ac:dyDescent="0.35">
      <c r="C66" s="166" t="s">
        <v>110</v>
      </c>
      <c r="D66" s="165">
        <v>36</v>
      </c>
      <c r="E66" s="158"/>
      <c r="F66" s="158">
        <f t="shared" si="1"/>
        <v>36</v>
      </c>
      <c r="G66" s="158">
        <f t="shared" si="0"/>
        <v>1.0734685016748663E-3</v>
      </c>
      <c r="H66" s="164">
        <v>2017</v>
      </c>
      <c r="I66" s="158">
        <f t="shared" si="2"/>
        <v>6</v>
      </c>
      <c r="J66">
        <v>4003.55</v>
      </c>
      <c r="K66">
        <v>0</v>
      </c>
      <c r="L66">
        <v>10.28</v>
      </c>
      <c r="M66">
        <v>10.28</v>
      </c>
      <c r="N66" s="158">
        <v>1</v>
      </c>
    </row>
    <row r="67" spans="3:14" s="71" customFormat="1" x14ac:dyDescent="0.35">
      <c r="C67" s="166" t="s">
        <v>111</v>
      </c>
      <c r="D67" s="165">
        <v>50</v>
      </c>
      <c r="E67" s="158"/>
      <c r="F67" s="158">
        <f t="shared" si="1"/>
        <v>50</v>
      </c>
      <c r="G67" s="158">
        <f t="shared" si="0"/>
        <v>3.8400899805713065E-3</v>
      </c>
      <c r="H67" s="164">
        <v>2018</v>
      </c>
      <c r="I67" s="158">
        <f t="shared" si="2"/>
        <v>5</v>
      </c>
      <c r="J67">
        <v>10311.69</v>
      </c>
      <c r="K67">
        <v>0</v>
      </c>
      <c r="L67">
        <v>10.42</v>
      </c>
      <c r="M67">
        <v>10.42</v>
      </c>
      <c r="N67" s="158">
        <v>1</v>
      </c>
    </row>
    <row r="68" spans="3:14" s="71" customFormat="1" x14ac:dyDescent="0.35">
      <c r="C68" s="166" t="s">
        <v>112</v>
      </c>
      <c r="D68" s="165">
        <v>53</v>
      </c>
      <c r="E68" s="158"/>
      <c r="F68" s="158">
        <f t="shared" si="1"/>
        <v>53</v>
      </c>
      <c r="G68" s="158">
        <f t="shared" si="0"/>
        <v>1.6009622768283027E-3</v>
      </c>
      <c r="H68" s="164">
        <v>2010</v>
      </c>
      <c r="I68" s="158">
        <f t="shared" si="2"/>
        <v>13</v>
      </c>
      <c r="J68">
        <v>4055.68</v>
      </c>
      <c r="K68">
        <v>0</v>
      </c>
      <c r="L68">
        <v>10.52</v>
      </c>
      <c r="M68">
        <v>10.52</v>
      </c>
      <c r="N68" s="158">
        <v>1</v>
      </c>
    </row>
    <row r="69" spans="3:14" s="71" customFormat="1" x14ac:dyDescent="0.35">
      <c r="C69" s="166" t="s">
        <v>113</v>
      </c>
      <c r="D69" s="165">
        <v>0</v>
      </c>
      <c r="E69" s="158"/>
      <c r="F69" s="158">
        <f t="shared" si="1"/>
        <v>0</v>
      </c>
      <c r="G69" s="158" t="str">
        <f t="shared" si="0"/>
        <v xml:space="preserve"> </v>
      </c>
      <c r="H69" s="164"/>
      <c r="I69" s="158" t="str">
        <f t="shared" si="2"/>
        <v xml:space="preserve"> </v>
      </c>
      <c r="J69">
        <v>0</v>
      </c>
      <c r="K69">
        <v>0</v>
      </c>
      <c r="L69">
        <v>10.54</v>
      </c>
      <c r="M69">
        <v>10.54</v>
      </c>
      <c r="N69" s="158">
        <v>1</v>
      </c>
    </row>
    <row r="70" spans="3:14" s="71" customFormat="1" x14ac:dyDescent="0.35">
      <c r="C70" s="166" t="s">
        <v>114</v>
      </c>
      <c r="D70" s="165">
        <v>64</v>
      </c>
      <c r="E70" s="158"/>
      <c r="F70" s="158">
        <f t="shared" si="1"/>
        <v>64</v>
      </c>
      <c r="G70" s="158">
        <f t="shared" si="0"/>
        <v>3.5119914985627643E-4</v>
      </c>
      <c r="H70" s="164">
        <v>2017</v>
      </c>
      <c r="I70" s="158">
        <f t="shared" si="2"/>
        <v>6</v>
      </c>
      <c r="J70">
        <v>736.77</v>
      </c>
      <c r="K70">
        <v>0</v>
      </c>
      <c r="L70">
        <v>11.2</v>
      </c>
      <c r="M70">
        <v>11.2</v>
      </c>
      <c r="N70" s="158">
        <v>1</v>
      </c>
    </row>
    <row r="71" spans="3:14" s="71" customFormat="1" x14ac:dyDescent="0.35">
      <c r="C71" s="166" t="s">
        <v>115</v>
      </c>
      <c r="D71" s="165">
        <v>68</v>
      </c>
      <c r="E71" s="158"/>
      <c r="F71" s="158">
        <f t="shared" si="1"/>
        <v>68</v>
      </c>
      <c r="G71" s="158">
        <f t="shared" si="0"/>
        <v>2.4116704572775074E-3</v>
      </c>
      <c r="H71" s="164">
        <v>2017</v>
      </c>
      <c r="I71" s="158">
        <f t="shared" si="2"/>
        <v>6</v>
      </c>
      <c r="J71">
        <v>4761.76</v>
      </c>
      <c r="K71">
        <v>0</v>
      </c>
      <c r="L71">
        <v>11.44</v>
      </c>
      <c r="M71">
        <v>11.44</v>
      </c>
      <c r="N71" s="158">
        <v>1</v>
      </c>
    </row>
    <row r="72" spans="3:14" s="71" customFormat="1" x14ac:dyDescent="0.35">
      <c r="C72" s="166" t="s">
        <v>116</v>
      </c>
      <c r="D72" s="165">
        <v>66</v>
      </c>
      <c r="E72" s="158"/>
      <c r="F72" s="158">
        <f t="shared" si="1"/>
        <v>66</v>
      </c>
      <c r="G72" s="158">
        <f t="shared" si="0"/>
        <v>2.3558547546793868E-3</v>
      </c>
      <c r="H72" s="164">
        <v>2013</v>
      </c>
      <c r="I72" s="158">
        <f t="shared" si="2"/>
        <v>10</v>
      </c>
      <c r="J72">
        <v>4792.51</v>
      </c>
      <c r="K72">
        <v>0</v>
      </c>
      <c r="L72">
        <v>11.52</v>
      </c>
      <c r="M72">
        <v>11.52</v>
      </c>
      <c r="N72" s="158">
        <v>1</v>
      </c>
    </row>
    <row r="73" spans="3:14" s="71" customFormat="1" x14ac:dyDescent="0.35">
      <c r="C73" s="166" t="s">
        <v>117</v>
      </c>
      <c r="D73" s="165">
        <v>83</v>
      </c>
      <c r="E73" s="158"/>
      <c r="F73" s="158">
        <f t="shared" si="1"/>
        <v>83</v>
      </c>
      <c r="G73" s="158">
        <f t="shared" si="0"/>
        <v>1.0534580968855416E-3</v>
      </c>
      <c r="H73" s="164">
        <v>1998</v>
      </c>
      <c r="I73" s="158">
        <f t="shared" si="2"/>
        <v>25</v>
      </c>
      <c r="J73">
        <v>1704.11</v>
      </c>
      <c r="K73">
        <v>0</v>
      </c>
      <c r="L73">
        <v>11.64</v>
      </c>
      <c r="M73">
        <v>11.64</v>
      </c>
      <c r="N73" s="158">
        <v>1</v>
      </c>
    </row>
    <row r="74" spans="3:14" s="71" customFormat="1" x14ac:dyDescent="0.35">
      <c r="C74" s="166" t="s">
        <v>118</v>
      </c>
      <c r="D74" s="165">
        <v>0</v>
      </c>
      <c r="E74" s="158"/>
      <c r="F74" s="158">
        <f t="shared" si="1"/>
        <v>0</v>
      </c>
      <c r="G74" s="158" t="str">
        <f t="shared" si="0"/>
        <v xml:space="preserve"> </v>
      </c>
      <c r="H74" s="164"/>
      <c r="I74" s="158" t="str">
        <f t="shared" si="2"/>
        <v xml:space="preserve"> </v>
      </c>
      <c r="J74">
        <v>0</v>
      </c>
      <c r="K74">
        <v>0</v>
      </c>
      <c r="L74">
        <v>11.68</v>
      </c>
      <c r="M74">
        <v>11.68</v>
      </c>
      <c r="N74" s="158">
        <v>1</v>
      </c>
    </row>
    <row r="75" spans="3:14" s="71" customFormat="1" x14ac:dyDescent="0.35">
      <c r="C75" s="166" t="s">
        <v>119</v>
      </c>
      <c r="D75" s="165">
        <v>30</v>
      </c>
      <c r="E75" s="158"/>
      <c r="F75" s="158">
        <f t="shared" si="1"/>
        <v>30</v>
      </c>
      <c r="G75" s="158">
        <f t="shared" si="0"/>
        <v>1.0588800409182977E-3</v>
      </c>
      <c r="H75" s="164">
        <v>2017</v>
      </c>
      <c r="I75" s="158">
        <f t="shared" si="2"/>
        <v>6</v>
      </c>
      <c r="J75">
        <v>4738.97</v>
      </c>
      <c r="K75">
        <v>0</v>
      </c>
      <c r="L75">
        <v>11.74</v>
      </c>
      <c r="M75">
        <v>11.74</v>
      </c>
      <c r="N75" s="158">
        <v>1</v>
      </c>
    </row>
    <row r="76" spans="3:14" s="71" customFormat="1" x14ac:dyDescent="0.35">
      <c r="C76" s="166" t="s">
        <v>120</v>
      </c>
      <c r="D76" s="165">
        <v>0</v>
      </c>
      <c r="E76" s="158"/>
      <c r="F76" s="158">
        <f t="shared" si="1"/>
        <v>0</v>
      </c>
      <c r="G76" s="158" t="str">
        <f t="shared" si="0"/>
        <v xml:space="preserve"> </v>
      </c>
      <c r="H76" s="164"/>
      <c r="I76" s="158" t="str">
        <f t="shared" si="2"/>
        <v xml:space="preserve"> </v>
      </c>
      <c r="J76">
        <v>0</v>
      </c>
      <c r="K76">
        <v>0</v>
      </c>
      <c r="L76">
        <v>12.45</v>
      </c>
      <c r="M76">
        <v>12.45</v>
      </c>
      <c r="N76" s="158">
        <v>1</v>
      </c>
    </row>
    <row r="77" spans="3:14" s="71" customFormat="1" x14ac:dyDescent="0.35">
      <c r="C77" s="166" t="s">
        <v>121</v>
      </c>
      <c r="D77" s="165">
        <v>0</v>
      </c>
      <c r="E77" s="158"/>
      <c r="F77" s="158">
        <f t="shared" si="1"/>
        <v>0</v>
      </c>
      <c r="G77" s="158" t="str">
        <f t="shared" si="0"/>
        <v xml:space="preserve"> </v>
      </c>
      <c r="H77" s="164"/>
      <c r="I77" s="158" t="str">
        <f t="shared" si="2"/>
        <v xml:space="preserve"> </v>
      </c>
      <c r="J77">
        <v>0</v>
      </c>
      <c r="K77">
        <v>0</v>
      </c>
      <c r="L77">
        <v>12.6</v>
      </c>
      <c r="M77">
        <v>12.6</v>
      </c>
      <c r="N77" s="158">
        <v>1</v>
      </c>
    </row>
    <row r="78" spans="3:14" s="71" customFormat="1" x14ac:dyDescent="0.35">
      <c r="C78" s="166" t="s">
        <v>122</v>
      </c>
      <c r="D78" s="165">
        <v>0</v>
      </c>
      <c r="E78" s="158"/>
      <c r="F78" s="158">
        <f t="shared" si="1"/>
        <v>0</v>
      </c>
      <c r="G78" s="158">
        <f t="shared" si="0"/>
        <v>0</v>
      </c>
      <c r="H78" s="164">
        <v>2008</v>
      </c>
      <c r="I78" s="158">
        <f t="shared" si="2"/>
        <v>15</v>
      </c>
      <c r="J78">
        <v>5248.57</v>
      </c>
      <c r="K78">
        <v>0</v>
      </c>
      <c r="L78">
        <v>13.1</v>
      </c>
      <c r="M78">
        <v>13.1</v>
      </c>
      <c r="N78" s="158">
        <v>1</v>
      </c>
    </row>
    <row r="79" spans="3:14" s="71" customFormat="1" x14ac:dyDescent="0.35">
      <c r="C79" s="166" t="s">
        <v>123</v>
      </c>
      <c r="D79" s="165">
        <v>77</v>
      </c>
      <c r="E79" s="158"/>
      <c r="F79" s="158">
        <f t="shared" si="1"/>
        <v>77</v>
      </c>
      <c r="G79" s="158">
        <f t="shared" si="0"/>
        <v>1.1473410646850003E-3</v>
      </c>
      <c r="H79" s="164">
        <v>2019</v>
      </c>
      <c r="I79" s="158">
        <f t="shared" si="2"/>
        <v>4</v>
      </c>
      <c r="J79">
        <v>2000.6</v>
      </c>
      <c r="K79">
        <v>0</v>
      </c>
      <c r="L79">
        <v>13.2</v>
      </c>
      <c r="M79">
        <v>13.2</v>
      </c>
      <c r="N79" s="158">
        <v>1</v>
      </c>
    </row>
    <row r="80" spans="3:14" s="71" customFormat="1" x14ac:dyDescent="0.35">
      <c r="C80" s="166" t="s">
        <v>124</v>
      </c>
      <c r="D80" s="165">
        <v>64</v>
      </c>
      <c r="E80" s="158"/>
      <c r="F80" s="158">
        <f t="shared" si="1"/>
        <v>64</v>
      </c>
      <c r="G80" s="158">
        <f t="shared" si="0"/>
        <v>2.4367244460615869E-3</v>
      </c>
      <c r="H80" s="164">
        <v>2012</v>
      </c>
      <c r="I80" s="158">
        <f t="shared" si="2"/>
        <v>11</v>
      </c>
      <c r="J80">
        <v>5111.93</v>
      </c>
      <c r="K80">
        <v>0</v>
      </c>
      <c r="L80">
        <v>13.24</v>
      </c>
      <c r="M80">
        <v>13.24</v>
      </c>
      <c r="N80" s="158">
        <v>1</v>
      </c>
    </row>
    <row r="81" spans="3:14" s="71" customFormat="1" x14ac:dyDescent="0.35">
      <c r="C81" s="166" t="s">
        <v>125</v>
      </c>
      <c r="D81" s="165">
        <v>0</v>
      </c>
      <c r="E81" s="158"/>
      <c r="F81" s="158">
        <f t="shared" si="1"/>
        <v>0</v>
      </c>
      <c r="G81" s="158" t="str">
        <f t="shared" si="0"/>
        <v xml:space="preserve"> </v>
      </c>
      <c r="H81" s="164"/>
      <c r="I81" s="158" t="str">
        <f t="shared" si="2"/>
        <v xml:space="preserve"> </v>
      </c>
      <c r="J81">
        <v>0</v>
      </c>
      <c r="K81">
        <v>0</v>
      </c>
      <c r="L81">
        <v>13.44</v>
      </c>
      <c r="M81">
        <v>13.44</v>
      </c>
      <c r="N81" s="158">
        <v>1</v>
      </c>
    </row>
    <row r="82" spans="3:14" s="71" customFormat="1" x14ac:dyDescent="0.35">
      <c r="C82" s="166" t="s">
        <v>126</v>
      </c>
      <c r="D82" s="165">
        <v>62</v>
      </c>
      <c r="E82" s="158"/>
      <c r="F82" s="158">
        <f t="shared" si="1"/>
        <v>62</v>
      </c>
      <c r="G82" s="158">
        <f t="shared" si="0"/>
        <v>2.4577118092403726E-3</v>
      </c>
      <c r="H82" s="164">
        <v>2012</v>
      </c>
      <c r="I82" s="158">
        <f t="shared" si="2"/>
        <v>11</v>
      </c>
      <c r="J82">
        <v>5322.28</v>
      </c>
      <c r="K82">
        <v>0</v>
      </c>
      <c r="L82">
        <v>13.74</v>
      </c>
      <c r="M82">
        <v>13.74</v>
      </c>
      <c r="N82" s="158">
        <v>1</v>
      </c>
    </row>
    <row r="83" spans="3:14" s="71" customFormat="1" x14ac:dyDescent="0.35">
      <c r="C83" s="166" t="s">
        <v>127</v>
      </c>
      <c r="D83" s="165">
        <v>51</v>
      </c>
      <c r="E83" s="158"/>
      <c r="F83" s="158">
        <f t="shared" si="1"/>
        <v>51</v>
      </c>
      <c r="G83" s="158">
        <f t="shared" si="0"/>
        <v>1.1642961376871397E-3</v>
      </c>
      <c r="H83" s="164">
        <v>2018</v>
      </c>
      <c r="I83" s="158">
        <f t="shared" si="2"/>
        <v>5</v>
      </c>
      <c r="J83">
        <v>3065.15</v>
      </c>
      <c r="K83">
        <v>0</v>
      </c>
      <c r="L83">
        <v>14.059999999999999</v>
      </c>
      <c r="M83">
        <v>14.059999999999999</v>
      </c>
      <c r="N83" s="158">
        <v>1</v>
      </c>
    </row>
    <row r="84" spans="3:14" s="71" customFormat="1" x14ac:dyDescent="0.35">
      <c r="C84" s="166" t="s">
        <v>128</v>
      </c>
      <c r="D84" s="165">
        <v>59</v>
      </c>
      <c r="E84" s="158"/>
      <c r="F84" s="158">
        <f t="shared" si="1"/>
        <v>59</v>
      </c>
      <c r="G84" s="158">
        <f t="shared" si="0"/>
        <v>7.2058547089670893E-3</v>
      </c>
      <c r="H84" s="164">
        <v>2000</v>
      </c>
      <c r="I84" s="158">
        <f t="shared" si="2"/>
        <v>23</v>
      </c>
      <c r="J84">
        <v>16398.04</v>
      </c>
      <c r="K84">
        <v>0</v>
      </c>
      <c r="L84">
        <v>14.42</v>
      </c>
      <c r="M84">
        <v>14.42</v>
      </c>
      <c r="N84" s="158">
        <v>1</v>
      </c>
    </row>
    <row r="85" spans="3:14" s="71" customFormat="1" x14ac:dyDescent="0.35">
      <c r="C85" s="166" t="s">
        <v>129</v>
      </c>
      <c r="D85" s="165">
        <v>27</v>
      </c>
      <c r="E85" s="158"/>
      <c r="F85" s="158">
        <f t="shared" si="1"/>
        <v>27</v>
      </c>
      <c r="G85" s="158">
        <f t="shared" si="0"/>
        <v>1.0377744774677968E-3</v>
      </c>
      <c r="H85" s="164">
        <v>2017</v>
      </c>
      <c r="I85" s="158">
        <f t="shared" si="2"/>
        <v>6</v>
      </c>
      <c r="J85">
        <v>5160.57</v>
      </c>
      <c r="K85">
        <v>0</v>
      </c>
      <c r="L85">
        <v>14.78</v>
      </c>
      <c r="M85">
        <v>14.78</v>
      </c>
      <c r="N85" s="158">
        <v>1</v>
      </c>
    </row>
    <row r="86" spans="3:14" s="71" customFormat="1" x14ac:dyDescent="0.35">
      <c r="C86" s="166" t="s">
        <v>130</v>
      </c>
      <c r="D86" s="165">
        <v>65</v>
      </c>
      <c r="E86" s="158"/>
      <c r="F86" s="158">
        <f t="shared" si="1"/>
        <v>65</v>
      </c>
      <c r="G86" s="158">
        <f t="shared" si="0"/>
        <v>2.9535078763676483E-3</v>
      </c>
      <c r="H86" s="164">
        <v>2017</v>
      </c>
      <c r="I86" s="158">
        <f t="shared" si="2"/>
        <v>6</v>
      </c>
      <c r="J86">
        <v>6100.75</v>
      </c>
      <c r="K86">
        <v>0</v>
      </c>
      <c r="L86">
        <v>15.06</v>
      </c>
      <c r="M86">
        <v>15.06</v>
      </c>
      <c r="N86" s="158">
        <v>1</v>
      </c>
    </row>
    <row r="87" spans="3:14" s="71" customFormat="1" x14ac:dyDescent="0.35">
      <c r="C87" s="166" t="s">
        <v>131</v>
      </c>
      <c r="D87" s="165">
        <v>65</v>
      </c>
      <c r="E87" s="158"/>
      <c r="F87" s="158">
        <f t="shared" si="1"/>
        <v>65</v>
      </c>
      <c r="G87" s="158">
        <f t="shared" si="0"/>
        <v>2.8214974632663195E-3</v>
      </c>
      <c r="H87" s="164">
        <v>2018</v>
      </c>
      <c r="I87" s="158">
        <f t="shared" si="2"/>
        <v>5</v>
      </c>
      <c r="J87">
        <v>5828.07</v>
      </c>
      <c r="K87">
        <v>0</v>
      </c>
      <c r="L87">
        <v>15.34</v>
      </c>
      <c r="M87">
        <v>15.34</v>
      </c>
      <c r="N87" s="158">
        <v>1</v>
      </c>
    </row>
    <row r="88" spans="3:14" s="71" customFormat="1" x14ac:dyDescent="0.35">
      <c r="C88" s="166" t="s">
        <v>132</v>
      </c>
      <c r="D88" s="165">
        <v>10</v>
      </c>
      <c r="E88" s="158"/>
      <c r="F88" s="158">
        <f t="shared" si="1"/>
        <v>10</v>
      </c>
      <c r="G88" s="158">
        <f t="shared" si="0"/>
        <v>2.8800572443841435E-4</v>
      </c>
      <c r="H88" s="164">
        <v>2018</v>
      </c>
      <c r="I88" s="158">
        <f t="shared" si="2"/>
        <v>5</v>
      </c>
      <c r="J88">
        <v>3866.87</v>
      </c>
      <c r="K88">
        <v>0</v>
      </c>
      <c r="L88">
        <v>16.079999999999998</v>
      </c>
      <c r="M88">
        <v>16.079999999999998</v>
      </c>
      <c r="N88" s="158">
        <v>1</v>
      </c>
    </row>
    <row r="89" spans="3:14" s="71" customFormat="1" x14ac:dyDescent="0.35">
      <c r="C89" s="166" t="s">
        <v>133</v>
      </c>
      <c r="D89" s="165">
        <v>0</v>
      </c>
      <c r="E89" s="158"/>
      <c r="F89" s="158">
        <f t="shared" si="1"/>
        <v>0</v>
      </c>
      <c r="G89" s="158">
        <f t="shared" si="0"/>
        <v>0</v>
      </c>
      <c r="H89" s="164"/>
      <c r="I89" s="158" t="str">
        <f t="shared" si="2"/>
        <v xml:space="preserve"> </v>
      </c>
      <c r="J89">
        <v>1663.37</v>
      </c>
      <c r="K89">
        <v>0</v>
      </c>
      <c r="L89">
        <v>16.559999999999999</v>
      </c>
      <c r="M89">
        <v>16.559999999999999</v>
      </c>
      <c r="N89" s="158">
        <v>1</v>
      </c>
    </row>
    <row r="90" spans="3:14" s="71" customFormat="1" x14ac:dyDescent="0.35">
      <c r="C90" s="166" t="s">
        <v>134</v>
      </c>
      <c r="D90" s="165">
        <v>54</v>
      </c>
      <c r="E90" s="158"/>
      <c r="F90" s="158">
        <f t="shared" si="1"/>
        <v>54</v>
      </c>
      <c r="G90" s="158">
        <f t="shared" si="0"/>
        <v>2.6957880109631988E-3</v>
      </c>
      <c r="H90" s="164">
        <v>2017</v>
      </c>
      <c r="I90" s="158">
        <f t="shared" si="2"/>
        <v>6</v>
      </c>
      <c r="J90">
        <v>6702.71</v>
      </c>
      <c r="K90">
        <v>0</v>
      </c>
      <c r="L90">
        <v>17.02</v>
      </c>
      <c r="M90">
        <v>17.02</v>
      </c>
      <c r="N90" s="158">
        <v>1</v>
      </c>
    </row>
    <row r="91" spans="3:14" s="71" customFormat="1" x14ac:dyDescent="0.35">
      <c r="C91" s="166" t="s">
        <v>135</v>
      </c>
      <c r="D91" s="165">
        <v>30</v>
      </c>
      <c r="E91" s="158"/>
      <c r="F91" s="158">
        <f t="shared" si="1"/>
        <v>30</v>
      </c>
      <c r="G91" s="158">
        <f t="shared" ref="G91:G154" si="3">IF(J91=0," ",F91*(J91/$L$580))</f>
        <v>4.5200320161858861E-4</v>
      </c>
      <c r="H91" s="164">
        <v>2020</v>
      </c>
      <c r="I91" s="158">
        <f t="shared" si="2"/>
        <v>3</v>
      </c>
      <c r="J91">
        <v>2022.92</v>
      </c>
      <c r="K91">
        <v>0</v>
      </c>
      <c r="L91">
        <v>18.239999999999998</v>
      </c>
      <c r="M91">
        <v>18.239999999999998</v>
      </c>
      <c r="N91" s="158">
        <v>1</v>
      </c>
    </row>
    <row r="92" spans="3:14" s="71" customFormat="1" x14ac:dyDescent="0.35">
      <c r="C92" s="166" t="s">
        <v>136</v>
      </c>
      <c r="D92" s="165">
        <v>79</v>
      </c>
      <c r="E92" s="158"/>
      <c r="F92" s="158">
        <f t="shared" ref="F92:F155" si="4">AVERAGE(D92,E92)</f>
        <v>79</v>
      </c>
      <c r="G92" s="158">
        <f t="shared" si="3"/>
        <v>2.9462915524066375E-3</v>
      </c>
      <c r="H92" s="164">
        <v>2018</v>
      </c>
      <c r="I92" s="158">
        <f t="shared" ref="I92:I155" si="5">IF(H92=0," ",2023-H92)</f>
        <v>5</v>
      </c>
      <c r="J92">
        <v>5007.34</v>
      </c>
      <c r="K92">
        <v>0</v>
      </c>
      <c r="L92">
        <v>18.98</v>
      </c>
      <c r="M92">
        <v>18.98</v>
      </c>
      <c r="N92" s="158">
        <v>1</v>
      </c>
    </row>
    <row r="93" spans="3:14" s="71" customFormat="1" x14ac:dyDescent="0.35">
      <c r="C93" s="166" t="s">
        <v>137</v>
      </c>
      <c r="D93" s="165">
        <v>67</v>
      </c>
      <c r="E93" s="158"/>
      <c r="F93" s="158">
        <f t="shared" si="4"/>
        <v>67</v>
      </c>
      <c r="G93" s="158">
        <f t="shared" si="3"/>
        <v>4.5301971427288944E-2</v>
      </c>
      <c r="H93" s="164">
        <v>2005</v>
      </c>
      <c r="I93" s="158">
        <f t="shared" si="5"/>
        <v>18</v>
      </c>
      <c r="J93">
        <v>90782.21</v>
      </c>
      <c r="K93">
        <v>0</v>
      </c>
      <c r="L93">
        <v>19.440000000000001</v>
      </c>
      <c r="M93">
        <v>19.440000000000001</v>
      </c>
      <c r="N93" s="158">
        <v>1</v>
      </c>
    </row>
    <row r="94" spans="3:14" s="71" customFormat="1" x14ac:dyDescent="0.35">
      <c r="C94" s="166" t="s">
        <v>138</v>
      </c>
      <c r="D94" s="165">
        <v>53</v>
      </c>
      <c r="E94" s="158"/>
      <c r="F94" s="158">
        <f t="shared" si="4"/>
        <v>53</v>
      </c>
      <c r="G94" s="158">
        <f t="shared" si="3"/>
        <v>3.1245149201337362E-3</v>
      </c>
      <c r="H94" s="164">
        <v>2017</v>
      </c>
      <c r="I94" s="158">
        <f t="shared" si="5"/>
        <v>6</v>
      </c>
      <c r="J94">
        <v>7915.26</v>
      </c>
      <c r="K94">
        <v>0</v>
      </c>
      <c r="L94">
        <v>20.56</v>
      </c>
      <c r="M94">
        <v>20.56</v>
      </c>
      <c r="N94" s="158">
        <v>1</v>
      </c>
    </row>
    <row r="95" spans="3:14" s="71" customFormat="1" x14ac:dyDescent="0.35">
      <c r="C95" s="166" t="s">
        <v>139</v>
      </c>
      <c r="D95" s="165">
        <v>48</v>
      </c>
      <c r="E95" s="158"/>
      <c r="F95" s="158">
        <f t="shared" si="4"/>
        <v>48</v>
      </c>
      <c r="G95" s="158">
        <f t="shared" si="3"/>
        <v>2.7359399059093442E-3</v>
      </c>
      <c r="H95" s="164">
        <v>2017</v>
      </c>
      <c r="I95" s="158">
        <f t="shared" si="5"/>
        <v>6</v>
      </c>
      <c r="J95">
        <v>7652.86</v>
      </c>
      <c r="K95">
        <v>0</v>
      </c>
      <c r="L95">
        <v>20.92</v>
      </c>
      <c r="M95">
        <v>20.92</v>
      </c>
      <c r="N95" s="158">
        <v>1</v>
      </c>
    </row>
    <row r="96" spans="3:14" s="71" customFormat="1" x14ac:dyDescent="0.35">
      <c r="C96" s="166" t="s">
        <v>140</v>
      </c>
      <c r="D96" s="165">
        <v>86</v>
      </c>
      <c r="E96" s="158"/>
      <c r="F96" s="158">
        <f t="shared" si="4"/>
        <v>86</v>
      </c>
      <c r="G96" s="158">
        <f t="shared" si="3"/>
        <v>5.4655209798099439E-3</v>
      </c>
      <c r="H96" s="164">
        <v>2014</v>
      </c>
      <c r="I96" s="158">
        <f t="shared" si="5"/>
        <v>9</v>
      </c>
      <c r="J96">
        <v>8532.7999999999993</v>
      </c>
      <c r="K96">
        <v>0</v>
      </c>
      <c r="L96">
        <v>22.86</v>
      </c>
      <c r="M96">
        <v>22.86</v>
      </c>
      <c r="N96" s="158">
        <v>1</v>
      </c>
    </row>
    <row r="97" spans="3:14" s="71" customFormat="1" x14ac:dyDescent="0.35">
      <c r="C97" s="166" t="s">
        <v>141</v>
      </c>
      <c r="D97" s="165">
        <v>67</v>
      </c>
      <c r="E97" s="158"/>
      <c r="F97" s="158">
        <f t="shared" si="4"/>
        <v>67</v>
      </c>
      <c r="G97" s="158">
        <f t="shared" si="3"/>
        <v>4.8196526266436272E-2</v>
      </c>
      <c r="H97" s="164">
        <v>2014</v>
      </c>
      <c r="I97" s="158">
        <f t="shared" si="5"/>
        <v>9</v>
      </c>
      <c r="J97">
        <v>96582.71</v>
      </c>
      <c r="K97">
        <v>0</v>
      </c>
      <c r="L97">
        <v>22.68</v>
      </c>
      <c r="M97">
        <v>22.68</v>
      </c>
      <c r="N97" s="158">
        <v>1</v>
      </c>
    </row>
    <row r="98" spans="3:14" s="71" customFormat="1" x14ac:dyDescent="0.35">
      <c r="C98" s="166" t="s">
        <v>142</v>
      </c>
      <c r="D98" s="165">
        <v>52</v>
      </c>
      <c r="E98" s="158"/>
      <c r="F98" s="158">
        <f t="shared" si="4"/>
        <v>52</v>
      </c>
      <c r="G98" s="158">
        <f t="shared" si="3"/>
        <v>1.3737874619799138E-3</v>
      </c>
      <c r="H98" s="164">
        <v>2021</v>
      </c>
      <c r="I98" s="158">
        <f t="shared" si="5"/>
        <v>2</v>
      </c>
      <c r="J98">
        <v>3547.11</v>
      </c>
      <c r="K98">
        <v>0</v>
      </c>
      <c r="L98">
        <v>22.98</v>
      </c>
      <c r="M98">
        <v>22.98</v>
      </c>
      <c r="N98" s="158">
        <v>1</v>
      </c>
    </row>
    <row r="99" spans="3:14" s="71" customFormat="1" x14ac:dyDescent="0.35">
      <c r="C99" s="166" t="s">
        <v>143</v>
      </c>
      <c r="D99" s="165">
        <v>52</v>
      </c>
      <c r="E99" s="158"/>
      <c r="F99" s="158">
        <f t="shared" si="4"/>
        <v>52</v>
      </c>
      <c r="G99" s="158">
        <f t="shared" si="3"/>
        <v>3.3813023663815437E-3</v>
      </c>
      <c r="H99" s="164">
        <v>2017</v>
      </c>
      <c r="I99" s="158">
        <f t="shared" si="5"/>
        <v>6</v>
      </c>
      <c r="J99">
        <v>8730.5</v>
      </c>
      <c r="K99">
        <v>0</v>
      </c>
      <c r="L99">
        <v>23.2</v>
      </c>
      <c r="M99">
        <v>23.2</v>
      </c>
      <c r="N99" s="158">
        <v>1</v>
      </c>
    </row>
    <row r="100" spans="3:14" s="71" customFormat="1" x14ac:dyDescent="0.35">
      <c r="C100" s="166" t="s">
        <v>144</v>
      </c>
      <c r="D100" s="165">
        <v>0</v>
      </c>
      <c r="E100" s="158"/>
      <c r="F100" s="158">
        <f t="shared" si="4"/>
        <v>0</v>
      </c>
      <c r="G100" s="158" t="str">
        <f t="shared" si="3"/>
        <v xml:space="preserve"> </v>
      </c>
      <c r="H100" s="164"/>
      <c r="I100" s="158" t="str">
        <f t="shared" si="5"/>
        <v xml:space="preserve"> </v>
      </c>
      <c r="J100">
        <v>0</v>
      </c>
      <c r="K100">
        <v>0</v>
      </c>
      <c r="L100">
        <v>23.38</v>
      </c>
      <c r="M100">
        <v>23.38</v>
      </c>
      <c r="N100" s="158">
        <v>1</v>
      </c>
    </row>
    <row r="101" spans="3:14" s="71" customFormat="1" x14ac:dyDescent="0.35">
      <c r="C101" s="166" t="s">
        <v>145</v>
      </c>
      <c r="D101" s="165">
        <v>62</v>
      </c>
      <c r="E101" s="158"/>
      <c r="F101" s="158">
        <f t="shared" si="4"/>
        <v>62</v>
      </c>
      <c r="G101" s="158">
        <f t="shared" si="3"/>
        <v>4.3688031475637512E-3</v>
      </c>
      <c r="H101" s="164">
        <v>2017</v>
      </c>
      <c r="I101" s="158">
        <f t="shared" si="5"/>
        <v>6</v>
      </c>
      <c r="J101">
        <v>9460.83</v>
      </c>
      <c r="K101">
        <v>0</v>
      </c>
      <c r="L101">
        <v>25.18</v>
      </c>
      <c r="M101">
        <v>25.18</v>
      </c>
      <c r="N101" s="158">
        <v>1</v>
      </c>
    </row>
    <row r="102" spans="3:14" s="71" customFormat="1" x14ac:dyDescent="0.35">
      <c r="C102" s="166" t="s">
        <v>146</v>
      </c>
      <c r="D102" s="165">
        <v>51</v>
      </c>
      <c r="E102" s="158"/>
      <c r="F102" s="158">
        <f t="shared" si="4"/>
        <v>51</v>
      </c>
      <c r="G102" s="158">
        <f t="shared" si="3"/>
        <v>5.4901644330567273E-3</v>
      </c>
      <c r="H102" s="164">
        <v>2017</v>
      </c>
      <c r="I102" s="158">
        <f t="shared" si="5"/>
        <v>6</v>
      </c>
      <c r="J102">
        <v>14453.52</v>
      </c>
      <c r="K102">
        <v>0</v>
      </c>
      <c r="L102">
        <v>25.58</v>
      </c>
      <c r="M102">
        <v>25.58</v>
      </c>
      <c r="N102" s="158">
        <v>1</v>
      </c>
    </row>
    <row r="103" spans="3:14" s="71" customFormat="1" x14ac:dyDescent="0.35">
      <c r="C103" s="166" t="s">
        <v>147</v>
      </c>
      <c r="D103" s="165">
        <v>65</v>
      </c>
      <c r="E103" s="158"/>
      <c r="F103" s="158">
        <f t="shared" si="4"/>
        <v>65</v>
      </c>
      <c r="G103" s="158">
        <f t="shared" si="3"/>
        <v>6.6521813239165195E-3</v>
      </c>
      <c r="H103" s="164">
        <v>2017</v>
      </c>
      <c r="I103" s="158">
        <f t="shared" si="5"/>
        <v>6</v>
      </c>
      <c r="J103">
        <v>13740.71</v>
      </c>
      <c r="K103">
        <v>0</v>
      </c>
      <c r="L103">
        <v>25.53</v>
      </c>
      <c r="M103">
        <v>25.53</v>
      </c>
      <c r="N103" s="158">
        <v>1</v>
      </c>
    </row>
    <row r="104" spans="3:14" s="71" customFormat="1" x14ac:dyDescent="0.35">
      <c r="C104" s="166" t="s">
        <v>148</v>
      </c>
      <c r="D104" s="165">
        <v>15</v>
      </c>
      <c r="E104" s="158"/>
      <c r="F104" s="158">
        <f t="shared" si="4"/>
        <v>15</v>
      </c>
      <c r="G104" s="158">
        <f t="shared" si="3"/>
        <v>1.1276663427089184E-3</v>
      </c>
      <c r="H104" s="164">
        <v>2017</v>
      </c>
      <c r="I104" s="158">
        <f t="shared" si="5"/>
        <v>6</v>
      </c>
      <c r="J104">
        <v>10093.64</v>
      </c>
      <c r="K104">
        <v>0</v>
      </c>
      <c r="L104">
        <v>25.58</v>
      </c>
      <c r="M104">
        <v>25.58</v>
      </c>
      <c r="N104" s="158">
        <v>1</v>
      </c>
    </row>
    <row r="105" spans="3:14" s="71" customFormat="1" x14ac:dyDescent="0.35">
      <c r="C105" s="166" t="s">
        <v>149</v>
      </c>
      <c r="D105" s="165">
        <v>69</v>
      </c>
      <c r="E105" s="158"/>
      <c r="F105" s="158">
        <f t="shared" si="4"/>
        <v>69</v>
      </c>
      <c r="G105" s="158">
        <f t="shared" si="3"/>
        <v>4.2630012352766304E-2</v>
      </c>
      <c r="H105" s="164">
        <v>2006</v>
      </c>
      <c r="I105" s="158">
        <f t="shared" si="5"/>
        <v>17</v>
      </c>
      <c r="J105">
        <v>82951.61</v>
      </c>
      <c r="K105">
        <v>0</v>
      </c>
      <c r="L105">
        <v>26.02</v>
      </c>
      <c r="M105">
        <v>26.02</v>
      </c>
      <c r="N105" s="158">
        <v>1</v>
      </c>
    </row>
    <row r="106" spans="3:14" s="71" customFormat="1" x14ac:dyDescent="0.35">
      <c r="C106" s="166" t="s">
        <v>150</v>
      </c>
      <c r="D106" s="165">
        <v>15</v>
      </c>
      <c r="E106" s="158"/>
      <c r="F106" s="158">
        <f t="shared" si="4"/>
        <v>15</v>
      </c>
      <c r="G106" s="158">
        <f t="shared" si="3"/>
        <v>1.136855352490108E-3</v>
      </c>
      <c r="H106" s="164">
        <v>2017</v>
      </c>
      <c r="I106" s="158">
        <f t="shared" si="5"/>
        <v>6</v>
      </c>
      <c r="J106">
        <v>10175.89</v>
      </c>
      <c r="K106">
        <v>0</v>
      </c>
      <c r="L106">
        <v>25.82</v>
      </c>
      <c r="M106">
        <v>25.82</v>
      </c>
      <c r="N106" s="158">
        <v>1</v>
      </c>
    </row>
    <row r="107" spans="3:14" s="71" customFormat="1" x14ac:dyDescent="0.35">
      <c r="C107" s="166" t="s">
        <v>151</v>
      </c>
      <c r="D107" s="165">
        <v>39</v>
      </c>
      <c r="E107" s="158"/>
      <c r="F107" s="158">
        <f t="shared" si="4"/>
        <v>39</v>
      </c>
      <c r="G107" s="158">
        <f t="shared" si="3"/>
        <v>3.0827374921503095E-3</v>
      </c>
      <c r="H107" s="164">
        <v>2018</v>
      </c>
      <c r="I107" s="158">
        <f t="shared" si="5"/>
        <v>5</v>
      </c>
      <c r="J107">
        <v>10612.81</v>
      </c>
      <c r="K107">
        <v>0</v>
      </c>
      <c r="L107">
        <v>27.16</v>
      </c>
      <c r="M107">
        <v>27.16</v>
      </c>
      <c r="N107" s="158">
        <v>1</v>
      </c>
    </row>
    <row r="108" spans="3:14" s="71" customFormat="1" x14ac:dyDescent="0.35">
      <c r="C108" s="166" t="s">
        <v>152</v>
      </c>
      <c r="D108" s="165">
        <v>43</v>
      </c>
      <c r="E108" s="158"/>
      <c r="F108" s="158">
        <f t="shared" si="4"/>
        <v>43</v>
      </c>
      <c r="G108" s="158">
        <f t="shared" si="3"/>
        <v>3.2302703492516202E-3</v>
      </c>
      <c r="H108" s="164">
        <v>2020</v>
      </c>
      <c r="I108" s="158">
        <f t="shared" si="5"/>
        <v>3</v>
      </c>
      <c r="J108">
        <v>10086.23</v>
      </c>
      <c r="K108">
        <v>0</v>
      </c>
      <c r="L108">
        <v>27.35</v>
      </c>
      <c r="M108">
        <v>27.35</v>
      </c>
      <c r="N108" s="158">
        <v>1</v>
      </c>
    </row>
    <row r="109" spans="3:14" s="71" customFormat="1" x14ac:dyDescent="0.35">
      <c r="C109" s="166" t="s">
        <v>153</v>
      </c>
      <c r="D109" s="165">
        <v>53</v>
      </c>
      <c r="E109" s="158"/>
      <c r="F109" s="158">
        <f t="shared" si="4"/>
        <v>53</v>
      </c>
      <c r="G109" s="158">
        <f t="shared" si="3"/>
        <v>4.2545929356833023E-3</v>
      </c>
      <c r="H109" s="164">
        <v>2018</v>
      </c>
      <c r="I109" s="158">
        <f t="shared" si="5"/>
        <v>5</v>
      </c>
      <c r="J109">
        <v>10778.06</v>
      </c>
      <c r="K109">
        <v>0</v>
      </c>
      <c r="L109">
        <v>27.42</v>
      </c>
      <c r="M109">
        <v>27.42</v>
      </c>
      <c r="N109" s="158">
        <v>1</v>
      </c>
    </row>
    <row r="110" spans="3:14" s="71" customFormat="1" x14ac:dyDescent="0.35">
      <c r="C110" s="166" t="s">
        <v>154</v>
      </c>
      <c r="D110" s="165">
        <v>16</v>
      </c>
      <c r="E110" s="158"/>
      <c r="F110" s="158">
        <f t="shared" si="4"/>
        <v>16</v>
      </c>
      <c r="G110" s="158">
        <f t="shared" si="3"/>
        <v>5.9603444084064584E-4</v>
      </c>
      <c r="H110" s="164">
        <v>2017</v>
      </c>
      <c r="I110" s="158">
        <f t="shared" si="5"/>
        <v>6</v>
      </c>
      <c r="J110">
        <v>5001.6099999999997</v>
      </c>
      <c r="K110">
        <v>0</v>
      </c>
      <c r="L110">
        <v>27.6</v>
      </c>
      <c r="M110">
        <v>27.6</v>
      </c>
      <c r="N110" s="158">
        <v>1</v>
      </c>
    </row>
    <row r="111" spans="3:14" s="71" customFormat="1" x14ac:dyDescent="0.35">
      <c r="C111" s="166" t="s">
        <v>155</v>
      </c>
      <c r="D111" s="165">
        <v>82</v>
      </c>
      <c r="E111" s="158"/>
      <c r="F111" s="158">
        <f t="shared" si="4"/>
        <v>82</v>
      </c>
      <c r="G111" s="158">
        <f t="shared" si="3"/>
        <v>6.6241751585918362E-3</v>
      </c>
      <c r="H111" s="164">
        <v>2010</v>
      </c>
      <c r="I111" s="158">
        <f t="shared" si="5"/>
        <v>13</v>
      </c>
      <c r="J111">
        <v>10846.17</v>
      </c>
      <c r="K111">
        <v>0</v>
      </c>
      <c r="L111">
        <v>27.66</v>
      </c>
      <c r="M111">
        <v>27.66</v>
      </c>
      <c r="N111" s="158">
        <v>1</v>
      </c>
    </row>
    <row r="112" spans="3:14" s="71" customFormat="1" x14ac:dyDescent="0.35">
      <c r="C112" s="166" t="s">
        <v>156</v>
      </c>
      <c r="D112" s="165">
        <v>73</v>
      </c>
      <c r="E112" s="158"/>
      <c r="F112" s="158">
        <f t="shared" si="4"/>
        <v>73</v>
      </c>
      <c r="G112" s="158">
        <f t="shared" si="3"/>
        <v>3.3926069450334835E-2</v>
      </c>
      <c r="H112" s="164">
        <v>2022</v>
      </c>
      <c r="I112" s="158">
        <f t="shared" si="5"/>
        <v>1</v>
      </c>
      <c r="J112">
        <v>62397.78</v>
      </c>
      <c r="K112">
        <v>0</v>
      </c>
      <c r="L112">
        <v>28.1</v>
      </c>
      <c r="M112">
        <v>28.1</v>
      </c>
      <c r="N112" s="158">
        <v>1</v>
      </c>
    </row>
    <row r="113" spans="3:14" s="71" customFormat="1" x14ac:dyDescent="0.35">
      <c r="C113" s="166" t="s">
        <v>157</v>
      </c>
      <c r="D113" s="165">
        <v>70</v>
      </c>
      <c r="E113" s="158"/>
      <c r="F113" s="158">
        <f t="shared" si="4"/>
        <v>70</v>
      </c>
      <c r="G113" s="158">
        <f t="shared" si="3"/>
        <v>3.2531847418129298E-2</v>
      </c>
      <c r="H113" s="164">
        <v>2022</v>
      </c>
      <c r="I113" s="158">
        <f t="shared" si="5"/>
        <v>1</v>
      </c>
      <c r="J113">
        <v>62397.78</v>
      </c>
      <c r="K113">
        <v>0</v>
      </c>
      <c r="L113">
        <v>28.1</v>
      </c>
      <c r="M113">
        <v>28.1</v>
      </c>
      <c r="N113" s="158">
        <v>1</v>
      </c>
    </row>
    <row r="114" spans="3:14" s="71" customFormat="1" x14ac:dyDescent="0.35">
      <c r="C114" s="166" t="s">
        <v>158</v>
      </c>
      <c r="D114" s="165">
        <v>0</v>
      </c>
      <c r="E114" s="158"/>
      <c r="F114" s="158">
        <f t="shared" si="4"/>
        <v>0</v>
      </c>
      <c r="G114" s="158" t="str">
        <f t="shared" si="3"/>
        <v xml:space="preserve"> </v>
      </c>
      <c r="H114" s="164"/>
      <c r="I114" s="158" t="str">
        <f t="shared" si="5"/>
        <v xml:space="preserve"> </v>
      </c>
      <c r="J114">
        <v>0</v>
      </c>
      <c r="K114">
        <v>0</v>
      </c>
      <c r="L114">
        <v>28.19</v>
      </c>
      <c r="M114">
        <v>28.19</v>
      </c>
      <c r="N114" s="158">
        <v>1</v>
      </c>
    </row>
    <row r="115" spans="3:14" s="71" customFormat="1" x14ac:dyDescent="0.35">
      <c r="C115" s="166" t="s">
        <v>159</v>
      </c>
      <c r="D115" s="165">
        <v>92</v>
      </c>
      <c r="E115" s="158"/>
      <c r="F115" s="158">
        <f t="shared" si="4"/>
        <v>92</v>
      </c>
      <c r="G115" s="158">
        <f t="shared" si="3"/>
        <v>3.8435836737442511E-2</v>
      </c>
      <c r="H115" s="164">
        <v>2008</v>
      </c>
      <c r="I115" s="158">
        <f t="shared" si="5"/>
        <v>15</v>
      </c>
      <c r="J115">
        <v>56092.78</v>
      </c>
      <c r="K115">
        <v>0</v>
      </c>
      <c r="L115">
        <v>28.3</v>
      </c>
      <c r="M115">
        <v>28.3</v>
      </c>
      <c r="N115" s="158">
        <v>1</v>
      </c>
    </row>
    <row r="116" spans="3:14" s="71" customFormat="1" x14ac:dyDescent="0.35">
      <c r="C116" s="166" t="s">
        <v>160</v>
      </c>
      <c r="D116" s="165">
        <v>0</v>
      </c>
      <c r="E116" s="158"/>
      <c r="F116" s="158">
        <f t="shared" si="4"/>
        <v>0</v>
      </c>
      <c r="G116" s="158" t="str">
        <f t="shared" si="3"/>
        <v xml:space="preserve"> </v>
      </c>
      <c r="H116" s="164"/>
      <c r="I116" s="158" t="str">
        <f t="shared" si="5"/>
        <v xml:space="preserve"> </v>
      </c>
      <c r="J116">
        <v>0</v>
      </c>
      <c r="K116">
        <v>0</v>
      </c>
      <c r="L116">
        <v>28.94</v>
      </c>
      <c r="M116">
        <v>28.94</v>
      </c>
      <c r="N116" s="158">
        <v>1</v>
      </c>
    </row>
    <row r="117" spans="3:14" s="71" customFormat="1" x14ac:dyDescent="0.35">
      <c r="C117" s="166" t="s">
        <v>161</v>
      </c>
      <c r="D117" s="165">
        <v>39</v>
      </c>
      <c r="E117" s="158"/>
      <c r="F117" s="158">
        <f t="shared" si="4"/>
        <v>39</v>
      </c>
      <c r="G117" s="158">
        <f t="shared" si="3"/>
        <v>1.022668326334036E-2</v>
      </c>
      <c r="H117" s="164">
        <v>2018</v>
      </c>
      <c r="I117" s="158">
        <f t="shared" si="5"/>
        <v>5</v>
      </c>
      <c r="J117">
        <v>35206.97</v>
      </c>
      <c r="K117">
        <v>0</v>
      </c>
      <c r="L117">
        <v>47.96</v>
      </c>
      <c r="M117">
        <v>47.96</v>
      </c>
      <c r="N117" s="158">
        <v>1</v>
      </c>
    </row>
    <row r="118" spans="3:14" s="71" customFormat="1" x14ac:dyDescent="0.35">
      <c r="C118" s="166" t="s">
        <v>162</v>
      </c>
      <c r="D118" s="165">
        <v>43</v>
      </c>
      <c r="E118" s="158"/>
      <c r="F118" s="158">
        <f t="shared" si="4"/>
        <v>43</v>
      </c>
      <c r="G118" s="158">
        <f t="shared" si="3"/>
        <v>1.1276374517918434E-2</v>
      </c>
      <c r="H118" s="164">
        <v>2018</v>
      </c>
      <c r="I118" s="158">
        <f t="shared" si="5"/>
        <v>5</v>
      </c>
      <c r="J118">
        <v>35209.47</v>
      </c>
      <c r="K118">
        <v>0</v>
      </c>
      <c r="L118">
        <v>47.98</v>
      </c>
      <c r="M118">
        <v>47.98</v>
      </c>
      <c r="N118" s="158">
        <v>1</v>
      </c>
    </row>
    <row r="119" spans="3:14" s="71" customFormat="1" x14ac:dyDescent="0.35">
      <c r="C119" s="166" t="s">
        <v>163</v>
      </c>
      <c r="D119" s="165">
        <v>41</v>
      </c>
      <c r="E119" s="158"/>
      <c r="F119" s="158">
        <f t="shared" si="4"/>
        <v>41</v>
      </c>
      <c r="G119" s="158">
        <f t="shared" si="3"/>
        <v>1.0750795706335286E-2</v>
      </c>
      <c r="H119" s="164">
        <v>2018</v>
      </c>
      <c r="I119" s="158">
        <f t="shared" si="5"/>
        <v>5</v>
      </c>
      <c r="J119">
        <v>35205.879999999997</v>
      </c>
      <c r="K119">
        <v>0</v>
      </c>
      <c r="L119">
        <v>47.98</v>
      </c>
      <c r="M119">
        <v>47.98</v>
      </c>
      <c r="N119" s="158">
        <v>1</v>
      </c>
    </row>
    <row r="120" spans="3:14" s="71" customFormat="1" x14ac:dyDescent="0.35">
      <c r="C120" s="166" t="s">
        <v>164</v>
      </c>
      <c r="D120" s="165">
        <v>52</v>
      </c>
      <c r="E120" s="158"/>
      <c r="F120" s="158">
        <f t="shared" si="4"/>
        <v>52</v>
      </c>
      <c r="G120" s="158">
        <f t="shared" si="3"/>
        <v>2.7637019992173871E-3</v>
      </c>
      <c r="H120" s="164">
        <v>2018</v>
      </c>
      <c r="I120" s="158">
        <f t="shared" si="5"/>
        <v>5</v>
      </c>
      <c r="J120">
        <v>7135.86</v>
      </c>
      <c r="K120">
        <v>0</v>
      </c>
      <c r="L120">
        <v>31.4</v>
      </c>
      <c r="M120">
        <v>31.4</v>
      </c>
      <c r="N120" s="158">
        <v>1</v>
      </c>
    </row>
    <row r="121" spans="3:14" s="71" customFormat="1" x14ac:dyDescent="0.35">
      <c r="C121" s="166" t="s">
        <v>165</v>
      </c>
      <c r="D121" s="165">
        <v>18</v>
      </c>
      <c r="E121" s="158"/>
      <c r="F121" s="158">
        <f t="shared" si="4"/>
        <v>18</v>
      </c>
      <c r="G121" s="158">
        <f t="shared" si="3"/>
        <v>1.7244592911533061E-3</v>
      </c>
      <c r="H121" s="164">
        <v>2017</v>
      </c>
      <c r="I121" s="158">
        <f t="shared" si="5"/>
        <v>6</v>
      </c>
      <c r="J121">
        <v>12862.9</v>
      </c>
      <c r="K121">
        <v>0</v>
      </c>
      <c r="L121">
        <v>31.85</v>
      </c>
      <c r="M121">
        <v>31.85</v>
      </c>
      <c r="N121" s="158">
        <v>1</v>
      </c>
    </row>
    <row r="122" spans="3:14" s="71" customFormat="1" x14ac:dyDescent="0.35">
      <c r="C122" s="166" t="s">
        <v>166</v>
      </c>
      <c r="D122" s="165">
        <v>0</v>
      </c>
      <c r="E122" s="158"/>
      <c r="F122" s="158">
        <f t="shared" si="4"/>
        <v>0</v>
      </c>
      <c r="G122" s="158">
        <f t="shared" si="3"/>
        <v>0</v>
      </c>
      <c r="H122" s="164">
        <v>2017</v>
      </c>
      <c r="I122" s="158">
        <f t="shared" si="5"/>
        <v>6</v>
      </c>
      <c r="J122">
        <v>12450.13</v>
      </c>
      <c r="K122">
        <v>0</v>
      </c>
      <c r="L122">
        <v>32.78</v>
      </c>
      <c r="M122">
        <v>32.78</v>
      </c>
      <c r="N122" s="158">
        <v>1</v>
      </c>
    </row>
    <row r="123" spans="3:14" s="71" customFormat="1" x14ac:dyDescent="0.35">
      <c r="C123" s="166" t="s">
        <v>167</v>
      </c>
      <c r="D123" s="165">
        <v>52</v>
      </c>
      <c r="E123" s="158"/>
      <c r="F123" s="158">
        <f t="shared" si="4"/>
        <v>52</v>
      </c>
      <c r="G123" s="158">
        <f t="shared" si="3"/>
        <v>5.1565780919300688E-3</v>
      </c>
      <c r="H123" s="164">
        <v>2017</v>
      </c>
      <c r="I123" s="158">
        <f t="shared" si="5"/>
        <v>6</v>
      </c>
      <c r="J123">
        <v>13314.25</v>
      </c>
      <c r="K123">
        <v>0</v>
      </c>
      <c r="L123">
        <v>33.86</v>
      </c>
      <c r="M123">
        <v>33.86</v>
      </c>
      <c r="N123" s="158">
        <v>1</v>
      </c>
    </row>
    <row r="124" spans="3:14" s="71" customFormat="1" x14ac:dyDescent="0.35">
      <c r="C124" s="166" t="s">
        <v>168</v>
      </c>
      <c r="D124" s="165">
        <v>50</v>
      </c>
      <c r="E124" s="158"/>
      <c r="F124" s="158">
        <f t="shared" si="4"/>
        <v>50</v>
      </c>
      <c r="G124" s="158">
        <f t="shared" si="3"/>
        <v>2.1034323022085712E-3</v>
      </c>
      <c r="H124" s="164">
        <v>2018</v>
      </c>
      <c r="I124" s="158">
        <f t="shared" si="5"/>
        <v>5</v>
      </c>
      <c r="J124">
        <v>5648.29</v>
      </c>
      <c r="K124">
        <v>0</v>
      </c>
      <c r="L124">
        <v>34.119999999999997</v>
      </c>
      <c r="M124">
        <v>34.119999999999997</v>
      </c>
      <c r="N124" s="158">
        <v>1</v>
      </c>
    </row>
    <row r="125" spans="3:14" s="71" customFormat="1" x14ac:dyDescent="0.35">
      <c r="C125" s="166" t="s">
        <v>169</v>
      </c>
      <c r="D125" s="165">
        <v>0</v>
      </c>
      <c r="E125" s="158"/>
      <c r="F125" s="158">
        <f t="shared" si="4"/>
        <v>0</v>
      </c>
      <c r="G125" s="158" t="str">
        <f t="shared" si="3"/>
        <v xml:space="preserve"> </v>
      </c>
      <c r="H125" s="164"/>
      <c r="I125" s="158" t="str">
        <f t="shared" si="5"/>
        <v xml:space="preserve"> </v>
      </c>
      <c r="J125">
        <v>0</v>
      </c>
      <c r="K125">
        <v>0</v>
      </c>
      <c r="L125">
        <v>37.18</v>
      </c>
      <c r="M125">
        <v>37.18</v>
      </c>
      <c r="N125" s="158">
        <v>1</v>
      </c>
    </row>
    <row r="126" spans="3:14" s="71" customFormat="1" x14ac:dyDescent="0.35">
      <c r="C126" s="166" t="s">
        <v>170</v>
      </c>
      <c r="D126" s="165">
        <v>17</v>
      </c>
      <c r="E126" s="158"/>
      <c r="F126" s="158">
        <f t="shared" si="4"/>
        <v>17</v>
      </c>
      <c r="G126" s="158">
        <f t="shared" si="3"/>
        <v>1.1458240494775168E-3</v>
      </c>
      <c r="H126" s="164">
        <v>2017</v>
      </c>
      <c r="I126" s="158">
        <f t="shared" si="5"/>
        <v>6</v>
      </c>
      <c r="J126">
        <v>9049.56</v>
      </c>
      <c r="K126">
        <v>0</v>
      </c>
      <c r="L126">
        <v>37.839999999999996</v>
      </c>
      <c r="M126">
        <v>37.839999999999996</v>
      </c>
      <c r="N126" s="158">
        <v>1</v>
      </c>
    </row>
    <row r="127" spans="3:14" s="71" customFormat="1" x14ac:dyDescent="0.35">
      <c r="C127" s="166" t="s">
        <v>171</v>
      </c>
      <c r="D127" s="165">
        <v>40</v>
      </c>
      <c r="E127" s="158"/>
      <c r="F127" s="158">
        <f t="shared" si="4"/>
        <v>40</v>
      </c>
      <c r="G127" s="158">
        <f t="shared" si="3"/>
        <v>5.1443856631464349E-4</v>
      </c>
      <c r="H127" s="164">
        <v>2020</v>
      </c>
      <c r="I127" s="158">
        <f t="shared" si="5"/>
        <v>3</v>
      </c>
      <c r="J127">
        <v>1726.76</v>
      </c>
      <c r="K127">
        <v>0</v>
      </c>
      <c r="L127">
        <v>38.44</v>
      </c>
      <c r="M127">
        <v>38.44</v>
      </c>
      <c r="N127" s="158">
        <v>1</v>
      </c>
    </row>
    <row r="128" spans="3:14" s="71" customFormat="1" x14ac:dyDescent="0.35">
      <c r="C128" s="166" t="s">
        <v>172</v>
      </c>
      <c r="D128" s="165">
        <v>0</v>
      </c>
      <c r="E128" s="158"/>
      <c r="F128" s="158">
        <f t="shared" si="4"/>
        <v>0</v>
      </c>
      <c r="G128" s="158" t="str">
        <f t="shared" si="3"/>
        <v xml:space="preserve"> </v>
      </c>
      <c r="H128" s="164"/>
      <c r="I128" s="158" t="str">
        <f t="shared" si="5"/>
        <v xml:space="preserve"> </v>
      </c>
      <c r="J128">
        <v>0</v>
      </c>
      <c r="K128">
        <v>0</v>
      </c>
      <c r="L128">
        <v>55.4</v>
      </c>
      <c r="M128">
        <v>55.4</v>
      </c>
      <c r="N128" s="158">
        <v>1</v>
      </c>
    </row>
    <row r="129" spans="3:14" s="71" customFormat="1" x14ac:dyDescent="0.35">
      <c r="C129" s="166" t="s">
        <v>173</v>
      </c>
      <c r="D129" s="165">
        <v>45</v>
      </c>
      <c r="E129" s="158"/>
      <c r="F129" s="158">
        <f t="shared" si="4"/>
        <v>45</v>
      </c>
      <c r="G129" s="158">
        <f t="shared" si="3"/>
        <v>5.0555987879690525E-3</v>
      </c>
      <c r="H129" s="164">
        <v>2017</v>
      </c>
      <c r="I129" s="158">
        <f t="shared" si="5"/>
        <v>6</v>
      </c>
      <c r="J129">
        <v>15084.07</v>
      </c>
      <c r="K129">
        <v>0</v>
      </c>
      <c r="L129">
        <v>39.32</v>
      </c>
      <c r="M129">
        <v>39.32</v>
      </c>
      <c r="N129" s="158">
        <v>1</v>
      </c>
    </row>
    <row r="130" spans="3:14" s="71" customFormat="1" x14ac:dyDescent="0.35">
      <c r="C130" s="166" t="s">
        <v>174</v>
      </c>
      <c r="D130" s="165">
        <v>0</v>
      </c>
      <c r="E130" s="158"/>
      <c r="F130" s="158">
        <f t="shared" si="4"/>
        <v>0</v>
      </c>
      <c r="G130" s="158" t="str">
        <f t="shared" si="3"/>
        <v xml:space="preserve"> </v>
      </c>
      <c r="H130" s="164"/>
      <c r="I130" s="158" t="str">
        <f t="shared" si="5"/>
        <v xml:space="preserve"> </v>
      </c>
      <c r="J130">
        <v>0</v>
      </c>
      <c r="K130">
        <v>0</v>
      </c>
      <c r="L130">
        <v>39.64</v>
      </c>
      <c r="M130">
        <v>39.64</v>
      </c>
      <c r="N130" s="158">
        <v>1</v>
      </c>
    </row>
    <row r="131" spans="3:14" s="71" customFormat="1" x14ac:dyDescent="0.35">
      <c r="C131" s="166" t="s">
        <v>175</v>
      </c>
      <c r="D131" s="165">
        <v>20</v>
      </c>
      <c r="E131" s="158"/>
      <c r="F131" s="158">
        <f t="shared" si="4"/>
        <v>20</v>
      </c>
      <c r="G131" s="158">
        <f t="shared" si="3"/>
        <v>1.3979999720810514E-2</v>
      </c>
      <c r="H131" s="164">
        <v>2017</v>
      </c>
      <c r="I131" s="158">
        <f t="shared" si="5"/>
        <v>6</v>
      </c>
      <c r="J131">
        <v>93850.29</v>
      </c>
      <c r="K131">
        <v>0</v>
      </c>
      <c r="L131">
        <v>72.98</v>
      </c>
      <c r="M131">
        <v>72.98</v>
      </c>
      <c r="N131" s="158">
        <v>1</v>
      </c>
    </row>
    <row r="132" spans="3:14" s="71" customFormat="1" x14ac:dyDescent="0.35">
      <c r="C132" s="166" t="s">
        <v>176</v>
      </c>
      <c r="D132" s="165">
        <v>75</v>
      </c>
      <c r="E132" s="158"/>
      <c r="F132" s="158">
        <f t="shared" si="4"/>
        <v>75</v>
      </c>
      <c r="G132" s="158">
        <f t="shared" si="3"/>
        <v>8.8587584454610877E-3</v>
      </c>
      <c r="H132" s="164">
        <v>2017</v>
      </c>
      <c r="I132" s="158">
        <f t="shared" si="5"/>
        <v>6</v>
      </c>
      <c r="J132">
        <v>15858.79</v>
      </c>
      <c r="K132">
        <v>0</v>
      </c>
      <c r="L132">
        <v>40.26</v>
      </c>
      <c r="M132">
        <v>40.26</v>
      </c>
      <c r="N132" s="158">
        <v>1</v>
      </c>
    </row>
    <row r="133" spans="3:14" s="71" customFormat="1" x14ac:dyDescent="0.35">
      <c r="C133" s="166" t="s">
        <v>177</v>
      </c>
      <c r="D133" s="165">
        <v>52</v>
      </c>
      <c r="E133" s="158"/>
      <c r="F133" s="158">
        <f t="shared" si="4"/>
        <v>52</v>
      </c>
      <c r="G133" s="158">
        <f t="shared" si="3"/>
        <v>3.3515385399275695E-3</v>
      </c>
      <c r="H133" s="164">
        <v>2018</v>
      </c>
      <c r="I133" s="158">
        <f t="shared" si="5"/>
        <v>5</v>
      </c>
      <c r="J133">
        <v>8653.65</v>
      </c>
      <c r="K133">
        <v>0</v>
      </c>
      <c r="L133">
        <v>40.14</v>
      </c>
      <c r="M133">
        <v>40.14</v>
      </c>
      <c r="N133" s="158">
        <v>1</v>
      </c>
    </row>
    <row r="134" spans="3:14" s="71" customFormat="1" x14ac:dyDescent="0.35">
      <c r="C134" s="166" t="s">
        <v>178</v>
      </c>
      <c r="D134" s="165">
        <v>47</v>
      </c>
      <c r="E134" s="158"/>
      <c r="F134" s="158">
        <f t="shared" si="4"/>
        <v>47</v>
      </c>
      <c r="G134" s="158">
        <f t="shared" si="3"/>
        <v>5.4666241823459446E-3</v>
      </c>
      <c r="H134" s="164">
        <v>1998</v>
      </c>
      <c r="I134" s="158">
        <f t="shared" si="5"/>
        <v>25</v>
      </c>
      <c r="J134">
        <v>15616.36</v>
      </c>
      <c r="K134">
        <v>0</v>
      </c>
      <c r="L134">
        <v>40.880000000000003</v>
      </c>
      <c r="M134">
        <v>40.880000000000003</v>
      </c>
      <c r="N134" s="158">
        <v>1</v>
      </c>
    </row>
    <row r="135" spans="3:14" s="71" customFormat="1" x14ac:dyDescent="0.35">
      <c r="C135" s="166" t="s">
        <v>179</v>
      </c>
      <c r="D135" s="165">
        <v>62</v>
      </c>
      <c r="E135" s="158"/>
      <c r="F135" s="158">
        <f t="shared" si="4"/>
        <v>62</v>
      </c>
      <c r="G135" s="158">
        <f t="shared" si="3"/>
        <v>7.6032994358303657E-3</v>
      </c>
      <c r="H135" s="164">
        <v>2020</v>
      </c>
      <c r="I135" s="158">
        <f t="shared" si="5"/>
        <v>3</v>
      </c>
      <c r="J135">
        <v>16465.27</v>
      </c>
      <c r="K135">
        <v>0</v>
      </c>
      <c r="L135">
        <v>41.17</v>
      </c>
      <c r="M135">
        <v>41.17</v>
      </c>
      <c r="N135" s="158">
        <v>1</v>
      </c>
    </row>
    <row r="136" spans="3:14" s="71" customFormat="1" x14ac:dyDescent="0.35">
      <c r="C136" s="166" t="s">
        <v>180</v>
      </c>
      <c r="D136" s="165">
        <v>77</v>
      </c>
      <c r="E136" s="158"/>
      <c r="F136" s="158">
        <f t="shared" si="4"/>
        <v>77</v>
      </c>
      <c r="G136" s="158">
        <f t="shared" si="3"/>
        <v>5.7676742414960747E-5</v>
      </c>
      <c r="H136" s="164">
        <v>2017</v>
      </c>
      <c r="I136" s="158">
        <f t="shared" si="5"/>
        <v>6</v>
      </c>
      <c r="J136">
        <v>100.57</v>
      </c>
      <c r="K136">
        <v>0</v>
      </c>
      <c r="L136">
        <v>125.1</v>
      </c>
      <c r="M136">
        <v>125.1</v>
      </c>
      <c r="N136" s="158">
        <v>1</v>
      </c>
    </row>
    <row r="137" spans="3:14" s="71" customFormat="1" x14ac:dyDescent="0.35">
      <c r="C137" s="166" t="s">
        <v>181</v>
      </c>
      <c r="D137" s="165">
        <v>0</v>
      </c>
      <c r="E137" s="158"/>
      <c r="F137" s="158">
        <f t="shared" si="4"/>
        <v>0</v>
      </c>
      <c r="G137" s="158" t="str">
        <f t="shared" si="3"/>
        <v xml:space="preserve"> </v>
      </c>
      <c r="H137" s="164">
        <v>2021</v>
      </c>
      <c r="I137" s="158">
        <f t="shared" si="5"/>
        <v>2</v>
      </c>
      <c r="J137">
        <v>0</v>
      </c>
      <c r="K137">
        <v>0</v>
      </c>
      <c r="L137">
        <v>42.48</v>
      </c>
      <c r="M137">
        <v>42.48</v>
      </c>
      <c r="N137" s="158">
        <v>1</v>
      </c>
    </row>
    <row r="138" spans="3:14" s="71" customFormat="1" x14ac:dyDescent="0.35">
      <c r="C138" s="166" t="s">
        <v>182</v>
      </c>
      <c r="D138" s="165">
        <v>61</v>
      </c>
      <c r="E138" s="158"/>
      <c r="F138" s="158">
        <f t="shared" si="4"/>
        <v>61</v>
      </c>
      <c r="G138" s="158">
        <f t="shared" si="3"/>
        <v>2.3945778936001415E-3</v>
      </c>
      <c r="H138" s="164">
        <v>2018</v>
      </c>
      <c r="I138" s="158">
        <f t="shared" si="5"/>
        <v>5</v>
      </c>
      <c r="J138">
        <v>5270.57</v>
      </c>
      <c r="K138">
        <v>0</v>
      </c>
      <c r="L138">
        <v>42.54</v>
      </c>
      <c r="M138">
        <v>42.54</v>
      </c>
      <c r="N138" s="158">
        <v>1</v>
      </c>
    </row>
    <row r="139" spans="3:14" s="71" customFormat="1" x14ac:dyDescent="0.35">
      <c r="C139" s="166" t="s">
        <v>183</v>
      </c>
      <c r="D139" s="165">
        <v>64</v>
      </c>
      <c r="E139" s="158"/>
      <c r="F139" s="158">
        <f t="shared" si="4"/>
        <v>64</v>
      </c>
      <c r="G139" s="158">
        <f t="shared" si="3"/>
        <v>8.8065866926384032E-3</v>
      </c>
      <c r="H139" s="164">
        <v>2014</v>
      </c>
      <c r="I139" s="158">
        <f t="shared" si="5"/>
        <v>9</v>
      </c>
      <c r="J139">
        <v>18475.07</v>
      </c>
      <c r="K139">
        <v>0</v>
      </c>
      <c r="L139">
        <v>43.36</v>
      </c>
      <c r="M139">
        <v>43.36</v>
      </c>
      <c r="N139" s="158">
        <v>1</v>
      </c>
    </row>
    <row r="140" spans="3:14" s="71" customFormat="1" x14ac:dyDescent="0.35">
      <c r="C140" s="166" t="s">
        <v>184</v>
      </c>
      <c r="D140" s="165">
        <v>63</v>
      </c>
      <c r="E140" s="158"/>
      <c r="F140" s="158">
        <f t="shared" si="4"/>
        <v>63</v>
      </c>
      <c r="G140" s="158">
        <f t="shared" si="3"/>
        <v>8.2655854641283128E-3</v>
      </c>
      <c r="H140" s="164">
        <v>2014</v>
      </c>
      <c r="I140" s="158">
        <f t="shared" si="5"/>
        <v>9</v>
      </c>
      <c r="J140">
        <v>17615.36</v>
      </c>
      <c r="K140">
        <v>0</v>
      </c>
      <c r="L140">
        <v>43.92</v>
      </c>
      <c r="M140">
        <v>43.92</v>
      </c>
      <c r="N140" s="158">
        <v>1</v>
      </c>
    </row>
    <row r="141" spans="3:14" s="71" customFormat="1" x14ac:dyDescent="0.35">
      <c r="C141" s="166" t="s">
        <v>185</v>
      </c>
      <c r="D141" s="165">
        <v>40</v>
      </c>
      <c r="E141" s="158"/>
      <c r="F141" s="158">
        <f t="shared" si="4"/>
        <v>40</v>
      </c>
      <c r="G141" s="158">
        <f t="shared" si="3"/>
        <v>1.0044773789975321E-3</v>
      </c>
      <c r="H141" s="164">
        <v>2016</v>
      </c>
      <c r="I141" s="158">
        <f t="shared" si="5"/>
        <v>7</v>
      </c>
      <c r="J141">
        <v>3371.62</v>
      </c>
      <c r="K141">
        <v>0</v>
      </c>
      <c r="L141">
        <v>44.6</v>
      </c>
      <c r="M141">
        <v>44.6</v>
      </c>
      <c r="N141" s="158">
        <v>1</v>
      </c>
    </row>
    <row r="142" spans="3:14" s="71" customFormat="1" x14ac:dyDescent="0.35">
      <c r="C142" s="166" t="s">
        <v>186</v>
      </c>
      <c r="D142" s="165">
        <v>75</v>
      </c>
      <c r="E142" s="158"/>
      <c r="F142" s="158">
        <f t="shared" si="4"/>
        <v>75</v>
      </c>
      <c r="G142" s="158">
        <f t="shared" si="3"/>
        <v>9.5676696024891913E-3</v>
      </c>
      <c r="H142" s="164">
        <v>1997</v>
      </c>
      <c r="I142" s="158">
        <f t="shared" si="5"/>
        <v>26</v>
      </c>
      <c r="J142">
        <v>17127.87</v>
      </c>
      <c r="K142">
        <v>0</v>
      </c>
      <c r="L142">
        <v>45.93</v>
      </c>
      <c r="M142">
        <v>45.93</v>
      </c>
      <c r="N142" s="158">
        <v>1</v>
      </c>
    </row>
    <row r="143" spans="3:14" s="71" customFormat="1" x14ac:dyDescent="0.35">
      <c r="C143" s="166" t="s">
        <v>187</v>
      </c>
      <c r="D143" s="165">
        <v>64</v>
      </c>
      <c r="E143" s="158"/>
      <c r="F143" s="158">
        <f t="shared" si="4"/>
        <v>64</v>
      </c>
      <c r="G143" s="158">
        <f t="shared" si="3"/>
        <v>3.7555147441870086E-3</v>
      </c>
      <c r="H143" s="164">
        <v>2018</v>
      </c>
      <c r="I143" s="158">
        <f t="shared" si="5"/>
        <v>5</v>
      </c>
      <c r="J143">
        <v>7878.58</v>
      </c>
      <c r="K143">
        <v>0</v>
      </c>
      <c r="L143">
        <v>46.12</v>
      </c>
      <c r="M143">
        <v>46.12</v>
      </c>
      <c r="N143" s="158">
        <v>1</v>
      </c>
    </row>
    <row r="144" spans="3:14" s="71" customFormat="1" x14ac:dyDescent="0.35">
      <c r="C144" s="166" t="s">
        <v>188</v>
      </c>
      <c r="D144" s="165">
        <v>88</v>
      </c>
      <c r="E144" s="158"/>
      <c r="F144" s="158">
        <f t="shared" si="4"/>
        <v>88</v>
      </c>
      <c r="G144" s="158">
        <f t="shared" si="3"/>
        <v>2.2264076265630671E-2</v>
      </c>
      <c r="H144" s="164">
        <v>2017</v>
      </c>
      <c r="I144" s="158">
        <f t="shared" si="5"/>
        <v>6</v>
      </c>
      <c r="J144">
        <v>33968.82</v>
      </c>
      <c r="K144">
        <v>0</v>
      </c>
      <c r="L144">
        <v>86.12</v>
      </c>
      <c r="M144">
        <v>86.12</v>
      </c>
      <c r="N144" s="158">
        <v>1</v>
      </c>
    </row>
    <row r="145" spans="3:14" s="71" customFormat="1" x14ac:dyDescent="0.35">
      <c r="C145" s="166" t="s">
        <v>189</v>
      </c>
      <c r="D145" s="165">
        <v>84</v>
      </c>
      <c r="E145" s="158"/>
      <c r="F145" s="158">
        <f t="shared" si="4"/>
        <v>84</v>
      </c>
      <c r="G145" s="158">
        <f t="shared" si="3"/>
        <v>8.1096929356361938E-2</v>
      </c>
      <c r="H145" s="164">
        <v>2004</v>
      </c>
      <c r="I145" s="158">
        <f t="shared" si="5"/>
        <v>19</v>
      </c>
      <c r="J145">
        <v>129623.45</v>
      </c>
      <c r="K145">
        <v>0</v>
      </c>
      <c r="L145">
        <v>67.44</v>
      </c>
      <c r="M145">
        <v>67.44</v>
      </c>
      <c r="N145" s="158">
        <v>1</v>
      </c>
    </row>
    <row r="146" spans="3:14" s="71" customFormat="1" x14ac:dyDescent="0.35">
      <c r="C146" s="166" t="s">
        <v>190</v>
      </c>
      <c r="D146" s="165">
        <v>60</v>
      </c>
      <c r="E146" s="158"/>
      <c r="F146" s="158">
        <f t="shared" si="4"/>
        <v>60</v>
      </c>
      <c r="G146" s="158">
        <f t="shared" si="3"/>
        <v>2.728072549449875E-2</v>
      </c>
      <c r="H146" s="164">
        <v>2020</v>
      </c>
      <c r="I146" s="158">
        <f t="shared" si="5"/>
        <v>3</v>
      </c>
      <c r="J146">
        <v>61046.83</v>
      </c>
      <c r="K146">
        <v>0</v>
      </c>
      <c r="L146">
        <v>64.459999999999994</v>
      </c>
      <c r="M146">
        <v>64.459999999999994</v>
      </c>
      <c r="N146" s="158">
        <v>1</v>
      </c>
    </row>
    <row r="147" spans="3:14" s="71" customFormat="1" x14ac:dyDescent="0.35">
      <c r="C147" s="166" t="s">
        <v>191</v>
      </c>
      <c r="D147" s="165">
        <v>75</v>
      </c>
      <c r="E147" s="158"/>
      <c r="F147" s="158">
        <f t="shared" si="4"/>
        <v>75</v>
      </c>
      <c r="G147" s="158">
        <f t="shared" si="3"/>
        <v>1.9550637758894696E-2</v>
      </c>
      <c r="H147" s="164">
        <v>2013</v>
      </c>
      <c r="I147" s="158">
        <f t="shared" si="5"/>
        <v>10</v>
      </c>
      <c r="J147">
        <v>34999.199999999997</v>
      </c>
      <c r="K147">
        <v>0</v>
      </c>
      <c r="L147">
        <v>48.82</v>
      </c>
      <c r="M147">
        <v>48.82</v>
      </c>
      <c r="N147" s="158">
        <v>1</v>
      </c>
    </row>
    <row r="148" spans="3:14" s="71" customFormat="1" x14ac:dyDescent="0.35">
      <c r="C148" s="166" t="s">
        <v>192</v>
      </c>
      <c r="D148" s="165">
        <v>63</v>
      </c>
      <c r="E148" s="158"/>
      <c r="F148" s="158">
        <f t="shared" si="4"/>
        <v>63</v>
      </c>
      <c r="G148" s="158">
        <f t="shared" si="3"/>
        <v>5.9560633837449868E-2</v>
      </c>
      <c r="H148" s="164">
        <v>2021</v>
      </c>
      <c r="I148" s="158">
        <f t="shared" si="5"/>
        <v>2</v>
      </c>
      <c r="J148">
        <v>126933.78</v>
      </c>
      <c r="K148">
        <v>0</v>
      </c>
      <c r="L148">
        <v>48.74</v>
      </c>
      <c r="M148">
        <v>48.74</v>
      </c>
      <c r="N148" s="158">
        <v>1</v>
      </c>
    </row>
    <row r="149" spans="3:14" s="71" customFormat="1" x14ac:dyDescent="0.35">
      <c r="C149" s="166" t="s">
        <v>193</v>
      </c>
      <c r="D149" s="165">
        <v>56</v>
      </c>
      <c r="E149" s="158"/>
      <c r="F149" s="158">
        <f t="shared" si="4"/>
        <v>56</v>
      </c>
      <c r="G149" s="158">
        <f t="shared" si="3"/>
        <v>2.8968722198997711E-3</v>
      </c>
      <c r="H149" s="164">
        <v>2020</v>
      </c>
      <c r="I149" s="158">
        <f t="shared" si="5"/>
        <v>3</v>
      </c>
      <c r="J149">
        <v>6945.44</v>
      </c>
      <c r="K149">
        <v>0</v>
      </c>
      <c r="L149">
        <v>49.42</v>
      </c>
      <c r="M149">
        <v>49.42</v>
      </c>
      <c r="N149" s="158">
        <v>1</v>
      </c>
    </row>
    <row r="150" spans="3:14" s="71" customFormat="1" x14ac:dyDescent="0.35">
      <c r="C150" s="166" t="s">
        <v>194</v>
      </c>
      <c r="D150" s="165">
        <v>75</v>
      </c>
      <c r="E150" s="158"/>
      <c r="F150" s="158">
        <f t="shared" si="4"/>
        <v>75</v>
      </c>
      <c r="G150" s="158">
        <f t="shared" si="3"/>
        <v>5.4363634231806421E-3</v>
      </c>
      <c r="H150" s="164">
        <v>2017</v>
      </c>
      <c r="I150" s="158">
        <f t="shared" si="5"/>
        <v>6</v>
      </c>
      <c r="J150">
        <v>9732.08</v>
      </c>
      <c r="K150">
        <v>0</v>
      </c>
      <c r="L150">
        <v>50.68</v>
      </c>
      <c r="M150">
        <v>50.68</v>
      </c>
      <c r="N150" s="158">
        <v>1</v>
      </c>
    </row>
    <row r="151" spans="3:14" s="71" customFormat="1" x14ac:dyDescent="0.35">
      <c r="C151" s="166" t="s">
        <v>195</v>
      </c>
      <c r="D151" s="165">
        <v>30</v>
      </c>
      <c r="E151" s="158"/>
      <c r="F151" s="158">
        <f t="shared" si="4"/>
        <v>30</v>
      </c>
      <c r="G151" s="158">
        <f t="shared" si="3"/>
        <v>1.416459324155537E-3</v>
      </c>
      <c r="H151" s="164">
        <v>2021</v>
      </c>
      <c r="I151" s="158">
        <f t="shared" si="5"/>
        <v>2</v>
      </c>
      <c r="J151">
        <v>6339.3</v>
      </c>
      <c r="K151">
        <v>0</v>
      </c>
      <c r="L151">
        <v>52.220000000000006</v>
      </c>
      <c r="M151">
        <v>52.220000000000006</v>
      </c>
      <c r="N151" s="158">
        <v>1</v>
      </c>
    </row>
    <row r="152" spans="3:14" s="71" customFormat="1" x14ac:dyDescent="0.35">
      <c r="C152" s="166" t="s">
        <v>196</v>
      </c>
      <c r="D152" s="165">
        <v>70</v>
      </c>
      <c r="E152" s="158"/>
      <c r="F152" s="158">
        <f t="shared" si="4"/>
        <v>70</v>
      </c>
      <c r="G152" s="158">
        <f t="shared" si="3"/>
        <v>1.154058296005332E-2</v>
      </c>
      <c r="H152" s="164">
        <v>2018</v>
      </c>
      <c r="I152" s="158">
        <f t="shared" si="5"/>
        <v>5</v>
      </c>
      <c r="J152">
        <v>22135.439999999999</v>
      </c>
      <c r="K152">
        <v>0</v>
      </c>
      <c r="L152">
        <v>52.4</v>
      </c>
      <c r="M152">
        <v>52.4</v>
      </c>
      <c r="N152" s="158">
        <v>1</v>
      </c>
    </row>
    <row r="153" spans="3:14" s="71" customFormat="1" x14ac:dyDescent="0.35">
      <c r="C153" s="166" t="s">
        <v>197</v>
      </c>
      <c r="D153" s="165">
        <v>63</v>
      </c>
      <c r="E153" s="158"/>
      <c r="F153" s="158">
        <f t="shared" si="4"/>
        <v>63</v>
      </c>
      <c r="G153" s="158">
        <f t="shared" si="3"/>
        <v>6.9117885951719528E-3</v>
      </c>
      <c r="H153" s="164">
        <v>2012</v>
      </c>
      <c r="I153" s="158">
        <f t="shared" si="5"/>
        <v>11</v>
      </c>
      <c r="J153">
        <v>14730.19</v>
      </c>
      <c r="K153">
        <v>0</v>
      </c>
      <c r="L153">
        <v>52.82</v>
      </c>
      <c r="M153">
        <v>52.82</v>
      </c>
      <c r="N153" s="158">
        <v>1</v>
      </c>
    </row>
    <row r="154" spans="3:14" s="71" customFormat="1" x14ac:dyDescent="0.35">
      <c r="C154" s="166" t="s">
        <v>198</v>
      </c>
      <c r="D154" s="165">
        <v>85</v>
      </c>
      <c r="E154" s="158"/>
      <c r="F154" s="158">
        <f t="shared" si="4"/>
        <v>85</v>
      </c>
      <c r="G154" s="158">
        <f t="shared" si="3"/>
        <v>0.23689345234045039</v>
      </c>
      <c r="H154" s="164">
        <v>1998</v>
      </c>
      <c r="I154" s="158">
        <f t="shared" si="5"/>
        <v>25</v>
      </c>
      <c r="J154">
        <v>374190.35</v>
      </c>
      <c r="K154">
        <v>0</v>
      </c>
      <c r="L154">
        <v>53.26</v>
      </c>
      <c r="M154">
        <v>53.26</v>
      </c>
      <c r="N154" s="158">
        <v>1</v>
      </c>
    </row>
    <row r="155" spans="3:14" s="71" customFormat="1" x14ac:dyDescent="0.35">
      <c r="C155" s="166" t="s">
        <v>199</v>
      </c>
      <c r="D155" s="165">
        <v>69</v>
      </c>
      <c r="E155" s="158"/>
      <c r="F155" s="158">
        <f t="shared" si="4"/>
        <v>69</v>
      </c>
      <c r="G155" s="158">
        <f t="shared" ref="G155:G218" si="6">IF(J155=0," ",F155*(J155/$L$580))</f>
        <v>1.0537651867029992E-2</v>
      </c>
      <c r="H155" s="164">
        <v>2018</v>
      </c>
      <c r="I155" s="158">
        <f t="shared" si="5"/>
        <v>5</v>
      </c>
      <c r="J155">
        <v>20504.689999999999</v>
      </c>
      <c r="K155">
        <v>0</v>
      </c>
      <c r="L155">
        <v>53.56</v>
      </c>
      <c r="M155">
        <v>53.56</v>
      </c>
      <c r="N155" s="158">
        <v>1</v>
      </c>
    </row>
    <row r="156" spans="3:14" s="71" customFormat="1" x14ac:dyDescent="0.35">
      <c r="C156" s="166" t="s">
        <v>200</v>
      </c>
      <c r="D156" s="165">
        <v>0</v>
      </c>
      <c r="E156" s="158"/>
      <c r="F156" s="158">
        <f t="shared" ref="F156:F219" si="7">AVERAGE(D156,E156)</f>
        <v>0</v>
      </c>
      <c r="G156" s="158" t="str">
        <f t="shared" si="6"/>
        <v xml:space="preserve"> </v>
      </c>
      <c r="H156" s="164"/>
      <c r="I156" s="158" t="str">
        <f t="shared" ref="I156:I219" si="8">IF(H156=0," ",2023-H156)</f>
        <v xml:space="preserve"> </v>
      </c>
      <c r="J156">
        <v>0</v>
      </c>
      <c r="K156">
        <v>0</v>
      </c>
      <c r="L156">
        <v>53.76</v>
      </c>
      <c r="M156">
        <v>53.76</v>
      </c>
      <c r="N156" s="158">
        <v>1</v>
      </c>
    </row>
    <row r="157" spans="3:14" s="71" customFormat="1" x14ac:dyDescent="0.35">
      <c r="C157" s="166" t="s">
        <v>201</v>
      </c>
      <c r="D157" s="165">
        <v>60</v>
      </c>
      <c r="E157" s="158"/>
      <c r="F157" s="158">
        <f t="shared" si="7"/>
        <v>60</v>
      </c>
      <c r="G157" s="158">
        <f t="shared" si="6"/>
        <v>6.637515031223E-3</v>
      </c>
      <c r="H157" s="164">
        <v>2018</v>
      </c>
      <c r="I157" s="158">
        <f t="shared" si="8"/>
        <v>5</v>
      </c>
      <c r="J157">
        <v>14852.95</v>
      </c>
      <c r="K157">
        <v>0</v>
      </c>
      <c r="L157">
        <v>53.92</v>
      </c>
      <c r="M157">
        <v>53.92</v>
      </c>
      <c r="N157" s="158">
        <v>1</v>
      </c>
    </row>
    <row r="158" spans="3:14" s="71" customFormat="1" x14ac:dyDescent="0.35">
      <c r="C158" s="166" t="s">
        <v>202</v>
      </c>
      <c r="D158" s="165">
        <v>32</v>
      </c>
      <c r="E158" s="158"/>
      <c r="F158" s="158">
        <f t="shared" si="7"/>
        <v>32</v>
      </c>
      <c r="G158" s="158">
        <f t="shared" si="6"/>
        <v>1.1758285963336212E-3</v>
      </c>
      <c r="H158" s="164">
        <v>2019</v>
      </c>
      <c r="I158" s="158">
        <f t="shared" si="8"/>
        <v>4</v>
      </c>
      <c r="J158">
        <v>4933.47</v>
      </c>
      <c r="K158">
        <v>0</v>
      </c>
      <c r="L158">
        <v>55.24</v>
      </c>
      <c r="M158">
        <v>55.24</v>
      </c>
      <c r="N158" s="158">
        <v>1</v>
      </c>
    </row>
    <row r="159" spans="3:14" s="71" customFormat="1" x14ac:dyDescent="0.35">
      <c r="C159" s="166" t="s">
        <v>203</v>
      </c>
      <c r="D159" s="165">
        <v>60</v>
      </c>
      <c r="E159" s="158"/>
      <c r="F159" s="158">
        <f t="shared" si="7"/>
        <v>60</v>
      </c>
      <c r="G159" s="158">
        <f t="shared" si="6"/>
        <v>4.4997435763528887E-3</v>
      </c>
      <c r="H159" s="164">
        <v>2017</v>
      </c>
      <c r="I159" s="158">
        <f t="shared" si="8"/>
        <v>6</v>
      </c>
      <c r="J159">
        <v>10069.200000000001</v>
      </c>
      <c r="K159">
        <v>0</v>
      </c>
      <c r="L159">
        <v>71.900000000000006</v>
      </c>
      <c r="M159">
        <v>71.900000000000006</v>
      </c>
      <c r="N159" s="158">
        <v>1</v>
      </c>
    </row>
    <row r="160" spans="3:14" s="71" customFormat="1" x14ac:dyDescent="0.35">
      <c r="C160" s="166" t="s">
        <v>204</v>
      </c>
      <c r="D160" s="165">
        <v>54</v>
      </c>
      <c r="E160" s="158"/>
      <c r="F160" s="158">
        <f t="shared" si="7"/>
        <v>54</v>
      </c>
      <c r="G160" s="158">
        <f t="shared" si="6"/>
        <v>9.3481851043738309E-3</v>
      </c>
      <c r="H160" s="164">
        <v>2014</v>
      </c>
      <c r="I160" s="158">
        <f t="shared" si="8"/>
        <v>9</v>
      </c>
      <c r="J160">
        <v>23242.99</v>
      </c>
      <c r="K160">
        <v>0</v>
      </c>
      <c r="L160">
        <v>55.96</v>
      </c>
      <c r="M160">
        <v>55.96</v>
      </c>
      <c r="N160" s="158">
        <v>1</v>
      </c>
    </row>
    <row r="161" spans="3:14" s="71" customFormat="1" x14ac:dyDescent="0.35">
      <c r="C161" s="166" t="s">
        <v>205</v>
      </c>
      <c r="D161" s="165">
        <v>75</v>
      </c>
      <c r="E161" s="158"/>
      <c r="F161" s="158">
        <f t="shared" si="7"/>
        <v>75</v>
      </c>
      <c r="G161" s="158">
        <f t="shared" si="6"/>
        <v>2.7397884531305289E-2</v>
      </c>
      <c r="H161" s="164">
        <v>2015</v>
      </c>
      <c r="I161" s="158">
        <f t="shared" si="8"/>
        <v>8</v>
      </c>
      <c r="J161">
        <v>49047.199999999997</v>
      </c>
      <c r="K161">
        <v>0</v>
      </c>
      <c r="L161">
        <v>56.44</v>
      </c>
      <c r="M161">
        <v>56.44</v>
      </c>
      <c r="N161" s="158">
        <v>1</v>
      </c>
    </row>
    <row r="162" spans="3:14" s="71" customFormat="1" x14ac:dyDescent="0.35">
      <c r="C162" s="166" t="s">
        <v>206</v>
      </c>
      <c r="D162" s="165">
        <v>6</v>
      </c>
      <c r="E162" s="158"/>
      <c r="F162" s="158">
        <f t="shared" si="7"/>
        <v>6</v>
      </c>
      <c r="G162" s="158">
        <f t="shared" si="6"/>
        <v>1.2530015313917721E-3</v>
      </c>
      <c r="H162" s="164">
        <v>2017</v>
      </c>
      <c r="I162" s="158">
        <f t="shared" si="8"/>
        <v>6</v>
      </c>
      <c r="J162">
        <v>28038.76</v>
      </c>
      <c r="K162">
        <v>0</v>
      </c>
      <c r="L162">
        <v>56.71</v>
      </c>
      <c r="M162">
        <v>56.71</v>
      </c>
      <c r="N162" s="158">
        <v>1</v>
      </c>
    </row>
    <row r="163" spans="3:14" s="71" customFormat="1" x14ac:dyDescent="0.35">
      <c r="C163" s="166" t="s">
        <v>207</v>
      </c>
      <c r="D163" s="165">
        <v>61</v>
      </c>
      <c r="E163" s="158"/>
      <c r="F163" s="158">
        <f t="shared" si="7"/>
        <v>61</v>
      </c>
      <c r="G163" s="158" t="str">
        <f t="shared" si="6"/>
        <v xml:space="preserve"> </v>
      </c>
      <c r="H163" s="164">
        <v>2012</v>
      </c>
      <c r="I163" s="158">
        <f t="shared" si="8"/>
        <v>11</v>
      </c>
      <c r="J163">
        <v>0</v>
      </c>
      <c r="K163">
        <v>0</v>
      </c>
      <c r="L163">
        <v>57.2</v>
      </c>
      <c r="M163">
        <v>57.2</v>
      </c>
      <c r="N163" s="158">
        <v>1</v>
      </c>
    </row>
    <row r="164" spans="3:14" s="71" customFormat="1" x14ac:dyDescent="0.35">
      <c r="C164" s="166" t="s">
        <v>208</v>
      </c>
      <c r="D164" s="165">
        <v>0</v>
      </c>
      <c r="E164" s="158"/>
      <c r="F164" s="158">
        <f t="shared" si="7"/>
        <v>0</v>
      </c>
      <c r="G164" s="158" t="str">
        <f t="shared" si="6"/>
        <v xml:space="preserve"> </v>
      </c>
      <c r="H164" s="164"/>
      <c r="I164" s="158" t="str">
        <f t="shared" si="8"/>
        <v xml:space="preserve"> </v>
      </c>
      <c r="J164">
        <v>0</v>
      </c>
      <c r="K164">
        <v>0</v>
      </c>
      <c r="L164">
        <v>77.25</v>
      </c>
      <c r="M164">
        <v>77.25</v>
      </c>
      <c r="N164" s="158">
        <v>1</v>
      </c>
    </row>
    <row r="165" spans="3:14" s="71" customFormat="1" x14ac:dyDescent="0.35">
      <c r="C165" s="166" t="s">
        <v>209</v>
      </c>
      <c r="D165" s="165">
        <v>54</v>
      </c>
      <c r="E165" s="158"/>
      <c r="F165" s="158">
        <f t="shared" si="7"/>
        <v>54</v>
      </c>
      <c r="G165" s="158">
        <f t="shared" si="6"/>
        <v>1.8838018822454821E-2</v>
      </c>
      <c r="H165" s="164">
        <v>2017</v>
      </c>
      <c r="I165" s="158">
        <f t="shared" si="8"/>
        <v>6</v>
      </c>
      <c r="J165">
        <v>46838.17</v>
      </c>
      <c r="K165">
        <v>0</v>
      </c>
      <c r="L165">
        <v>59.04</v>
      </c>
      <c r="M165">
        <v>59.04</v>
      </c>
      <c r="N165" s="158">
        <v>1</v>
      </c>
    </row>
    <row r="166" spans="3:14" s="71" customFormat="1" x14ac:dyDescent="0.35">
      <c r="C166" s="166" t="s">
        <v>210</v>
      </c>
      <c r="D166" s="165">
        <v>56</v>
      </c>
      <c r="E166" s="158"/>
      <c r="F166" s="158">
        <f t="shared" si="7"/>
        <v>56</v>
      </c>
      <c r="G166" s="158">
        <f t="shared" si="6"/>
        <v>4.3296799748311632E-3</v>
      </c>
      <c r="H166" s="164">
        <v>2016</v>
      </c>
      <c r="I166" s="158">
        <f t="shared" si="8"/>
        <v>7</v>
      </c>
      <c r="J166">
        <v>10380.69</v>
      </c>
      <c r="K166">
        <v>0</v>
      </c>
      <c r="L166">
        <v>59.46</v>
      </c>
      <c r="M166">
        <v>59.46</v>
      </c>
      <c r="N166" s="158">
        <v>1</v>
      </c>
    </row>
    <row r="167" spans="3:14" s="71" customFormat="1" x14ac:dyDescent="0.35">
      <c r="C167" s="166" t="s">
        <v>211</v>
      </c>
      <c r="D167" s="165">
        <v>58</v>
      </c>
      <c r="E167" s="158"/>
      <c r="F167" s="158">
        <f t="shared" si="7"/>
        <v>58</v>
      </c>
      <c r="G167" s="158">
        <f t="shared" si="6"/>
        <v>1.0292309588490766E-2</v>
      </c>
      <c r="H167" s="164">
        <v>2012</v>
      </c>
      <c r="I167" s="158">
        <f t="shared" si="8"/>
        <v>11</v>
      </c>
      <c r="J167">
        <v>23825.57</v>
      </c>
      <c r="K167">
        <v>0</v>
      </c>
      <c r="L167">
        <v>59.78</v>
      </c>
      <c r="M167">
        <v>59.78</v>
      </c>
      <c r="N167" s="158">
        <v>1</v>
      </c>
    </row>
    <row r="168" spans="3:14" s="71" customFormat="1" x14ac:dyDescent="0.35">
      <c r="C168" s="166" t="s">
        <v>212</v>
      </c>
      <c r="D168" s="165">
        <v>69</v>
      </c>
      <c r="E168" s="158"/>
      <c r="F168" s="158">
        <f t="shared" si="7"/>
        <v>69</v>
      </c>
      <c r="G168" s="158">
        <f t="shared" si="6"/>
        <v>4.6710342262907684E-2</v>
      </c>
      <c r="H168" s="164">
        <v>2000</v>
      </c>
      <c r="I168" s="158">
        <f t="shared" si="8"/>
        <v>23</v>
      </c>
      <c r="J168">
        <v>90891.32</v>
      </c>
      <c r="K168">
        <v>0</v>
      </c>
      <c r="L168">
        <v>60.08</v>
      </c>
      <c r="M168">
        <v>60.08</v>
      </c>
      <c r="N168" s="158">
        <v>1</v>
      </c>
    </row>
    <row r="169" spans="3:14" s="71" customFormat="1" x14ac:dyDescent="0.35">
      <c r="C169" s="166" t="s">
        <v>213</v>
      </c>
      <c r="D169" s="165">
        <v>58</v>
      </c>
      <c r="E169" s="158"/>
      <c r="F169" s="158">
        <f t="shared" si="7"/>
        <v>58</v>
      </c>
      <c r="G169" s="158">
        <f t="shared" si="6"/>
        <v>1.0557237882942046E-2</v>
      </c>
      <c r="H169" s="164">
        <v>2004</v>
      </c>
      <c r="I169" s="158">
        <f t="shared" si="8"/>
        <v>19</v>
      </c>
      <c r="J169">
        <v>24438.85</v>
      </c>
      <c r="K169">
        <v>0</v>
      </c>
      <c r="L169">
        <v>63.1</v>
      </c>
      <c r="M169">
        <v>63.1</v>
      </c>
      <c r="N169" s="158">
        <v>1</v>
      </c>
    </row>
    <row r="170" spans="3:14" s="71" customFormat="1" x14ac:dyDescent="0.35">
      <c r="C170" s="166" t="s">
        <v>214</v>
      </c>
      <c r="D170" s="165">
        <v>53</v>
      </c>
      <c r="E170" s="158"/>
      <c r="F170" s="158">
        <f t="shared" si="7"/>
        <v>53</v>
      </c>
      <c r="G170" s="158">
        <f t="shared" si="6"/>
        <v>1.3360326417312175E-2</v>
      </c>
      <c r="H170" s="164">
        <v>2010</v>
      </c>
      <c r="I170" s="158">
        <f t="shared" si="8"/>
        <v>13</v>
      </c>
      <c r="J170">
        <v>33845.4</v>
      </c>
      <c r="K170">
        <v>0</v>
      </c>
      <c r="L170">
        <v>64.16</v>
      </c>
      <c r="M170">
        <v>64.16</v>
      </c>
      <c r="N170" s="158">
        <v>1</v>
      </c>
    </row>
    <row r="171" spans="3:14" s="71" customFormat="1" x14ac:dyDescent="0.35">
      <c r="C171" s="166" t="s">
        <v>215</v>
      </c>
      <c r="D171" s="165">
        <v>55</v>
      </c>
      <c r="E171" s="158"/>
      <c r="F171" s="158">
        <f t="shared" si="7"/>
        <v>55</v>
      </c>
      <c r="G171" s="158">
        <f t="shared" si="6"/>
        <v>1.0259728096958515E-2</v>
      </c>
      <c r="H171" s="164">
        <v>2017</v>
      </c>
      <c r="I171" s="158">
        <f t="shared" si="8"/>
        <v>6</v>
      </c>
      <c r="J171">
        <v>25045.61</v>
      </c>
      <c r="K171">
        <v>0</v>
      </c>
      <c r="L171">
        <v>65.34</v>
      </c>
      <c r="M171">
        <v>65.34</v>
      </c>
      <c r="N171" s="158">
        <v>1</v>
      </c>
    </row>
    <row r="172" spans="3:14" s="71" customFormat="1" x14ac:dyDescent="0.35">
      <c r="C172" s="166" t="s">
        <v>216</v>
      </c>
      <c r="D172" s="165">
        <v>74</v>
      </c>
      <c r="E172" s="158"/>
      <c r="F172" s="158">
        <f t="shared" si="7"/>
        <v>74</v>
      </c>
      <c r="G172" s="158">
        <f t="shared" si="6"/>
        <v>2.5152966578335056E-2</v>
      </c>
      <c r="H172" s="164">
        <v>2017</v>
      </c>
      <c r="I172" s="158">
        <f t="shared" si="8"/>
        <v>6</v>
      </c>
      <c r="J172">
        <v>45636.88</v>
      </c>
      <c r="K172">
        <v>0</v>
      </c>
      <c r="L172">
        <v>82.54</v>
      </c>
      <c r="M172">
        <v>82.54</v>
      </c>
      <c r="N172" s="158">
        <v>1</v>
      </c>
    </row>
    <row r="173" spans="3:14" s="71" customFormat="1" x14ac:dyDescent="0.35">
      <c r="C173" s="166" t="s">
        <v>217</v>
      </c>
      <c r="D173" s="165">
        <v>40</v>
      </c>
      <c r="E173" s="158"/>
      <c r="F173" s="158">
        <f t="shared" si="7"/>
        <v>40</v>
      </c>
      <c r="G173" s="158">
        <f t="shared" si="6"/>
        <v>7.6646001672943508E-3</v>
      </c>
      <c r="H173" s="164">
        <v>2018</v>
      </c>
      <c r="I173" s="158">
        <f t="shared" si="8"/>
        <v>5</v>
      </c>
      <c r="J173">
        <v>25726.93</v>
      </c>
      <c r="K173">
        <v>0</v>
      </c>
      <c r="L173">
        <v>65.819999999999993</v>
      </c>
      <c r="M173">
        <v>65.819999999999993</v>
      </c>
      <c r="N173" s="158">
        <v>1</v>
      </c>
    </row>
    <row r="174" spans="3:14" s="71" customFormat="1" x14ac:dyDescent="0.35">
      <c r="C174" s="166" t="s">
        <v>218</v>
      </c>
      <c r="D174" s="165">
        <v>29</v>
      </c>
      <c r="E174" s="158"/>
      <c r="F174" s="158">
        <f t="shared" si="7"/>
        <v>29</v>
      </c>
      <c r="G174" s="158">
        <f t="shared" si="6"/>
        <v>1.2060496872791912E-2</v>
      </c>
      <c r="H174" s="164">
        <v>2022</v>
      </c>
      <c r="I174" s="158">
        <f t="shared" si="8"/>
        <v>1</v>
      </c>
      <c r="J174">
        <v>55837.46</v>
      </c>
      <c r="K174">
        <v>0</v>
      </c>
      <c r="L174">
        <v>67.52</v>
      </c>
      <c r="M174">
        <v>67.52</v>
      </c>
      <c r="N174" s="158">
        <v>1</v>
      </c>
    </row>
    <row r="175" spans="3:14" s="71" customFormat="1" x14ac:dyDescent="0.35">
      <c r="C175" s="166" t="s">
        <v>219</v>
      </c>
      <c r="D175" s="165">
        <v>71</v>
      </c>
      <c r="E175" s="158"/>
      <c r="F175" s="158">
        <f t="shared" si="7"/>
        <v>71</v>
      </c>
      <c r="G175" s="158">
        <f t="shared" si="6"/>
        <v>1.8233632605137551E-2</v>
      </c>
      <c r="H175" s="164">
        <v>2017</v>
      </c>
      <c r="I175" s="158">
        <f t="shared" si="8"/>
        <v>6</v>
      </c>
      <c r="J175">
        <v>34480.480000000003</v>
      </c>
      <c r="K175">
        <v>0</v>
      </c>
      <c r="L175">
        <v>68.819999999999993</v>
      </c>
      <c r="M175">
        <v>68.819999999999993</v>
      </c>
      <c r="N175" s="158">
        <v>1</v>
      </c>
    </row>
    <row r="176" spans="3:14" s="71" customFormat="1" x14ac:dyDescent="0.35">
      <c r="C176" s="166" t="s">
        <v>220</v>
      </c>
      <c r="D176" s="165">
        <v>39</v>
      </c>
      <c r="E176" s="158"/>
      <c r="F176" s="158">
        <f t="shared" si="7"/>
        <v>39</v>
      </c>
      <c r="G176" s="158">
        <f t="shared" si="6"/>
        <v>2.9135920095633189E-3</v>
      </c>
      <c r="H176" s="164">
        <v>2006</v>
      </c>
      <c r="I176" s="158">
        <f t="shared" si="8"/>
        <v>17</v>
      </c>
      <c r="J176">
        <v>10030.5</v>
      </c>
      <c r="K176">
        <v>0</v>
      </c>
      <c r="L176">
        <v>69.179999999999993</v>
      </c>
      <c r="M176">
        <v>69.179999999999993</v>
      </c>
      <c r="N176" s="158">
        <v>1</v>
      </c>
    </row>
    <row r="177" spans="3:14" s="71" customFormat="1" x14ac:dyDescent="0.35">
      <c r="C177" s="166" t="s">
        <v>221</v>
      </c>
      <c r="D177" s="165">
        <v>61</v>
      </c>
      <c r="E177" s="158"/>
      <c r="F177" s="158">
        <f t="shared" si="7"/>
        <v>61</v>
      </c>
      <c r="G177" s="158">
        <f t="shared" si="6"/>
        <v>3.0675523397385357E-2</v>
      </c>
      <c r="H177" s="164">
        <v>2012</v>
      </c>
      <c r="I177" s="158">
        <f t="shared" si="8"/>
        <v>11</v>
      </c>
      <c r="J177">
        <v>67518.16</v>
      </c>
      <c r="K177">
        <v>0</v>
      </c>
      <c r="L177">
        <v>69.88</v>
      </c>
      <c r="M177">
        <v>69.88</v>
      </c>
      <c r="N177" s="158">
        <v>1</v>
      </c>
    </row>
    <row r="178" spans="3:14" s="71" customFormat="1" x14ac:dyDescent="0.35">
      <c r="C178" s="166" t="s">
        <v>222</v>
      </c>
      <c r="D178" s="165">
        <v>34</v>
      </c>
      <c r="E178" s="158"/>
      <c r="F178" s="158">
        <f t="shared" si="7"/>
        <v>34</v>
      </c>
      <c r="G178" s="158">
        <f t="shared" si="6"/>
        <v>2.6081210963943653E-3</v>
      </c>
      <c r="H178" s="164">
        <v>2019</v>
      </c>
      <c r="I178" s="158">
        <f t="shared" si="8"/>
        <v>4</v>
      </c>
      <c r="J178">
        <v>10299.290000000001</v>
      </c>
      <c r="K178">
        <v>0</v>
      </c>
      <c r="L178">
        <v>69.900000000000006</v>
      </c>
      <c r="M178">
        <v>69.900000000000006</v>
      </c>
      <c r="N178" s="158">
        <v>1</v>
      </c>
    </row>
    <row r="179" spans="3:14" s="71" customFormat="1" x14ac:dyDescent="0.35">
      <c r="C179" s="166" t="s">
        <v>223</v>
      </c>
      <c r="D179" s="165">
        <v>60</v>
      </c>
      <c r="E179" s="158"/>
      <c r="F179" s="158">
        <f t="shared" si="7"/>
        <v>60</v>
      </c>
      <c r="G179" s="158">
        <f t="shared" si="6"/>
        <v>3.0257124525567103E-3</v>
      </c>
      <c r="H179" s="164">
        <v>2022</v>
      </c>
      <c r="I179" s="158">
        <f t="shared" si="8"/>
        <v>1</v>
      </c>
      <c r="J179">
        <v>6770.72</v>
      </c>
      <c r="K179">
        <v>0</v>
      </c>
      <c r="L179">
        <v>70</v>
      </c>
      <c r="M179">
        <v>70</v>
      </c>
      <c r="N179" s="158">
        <v>1</v>
      </c>
    </row>
    <row r="180" spans="3:14" s="71" customFormat="1" x14ac:dyDescent="0.35">
      <c r="C180" s="166" t="s">
        <v>224</v>
      </c>
      <c r="D180" s="165">
        <v>0</v>
      </c>
      <c r="E180" s="158"/>
      <c r="F180" s="158">
        <f t="shared" si="7"/>
        <v>0</v>
      </c>
      <c r="G180" s="158">
        <f t="shared" si="6"/>
        <v>0</v>
      </c>
      <c r="H180" s="164">
        <v>2019</v>
      </c>
      <c r="I180" s="158">
        <f t="shared" si="8"/>
        <v>4</v>
      </c>
      <c r="J180">
        <v>36622.67</v>
      </c>
      <c r="K180">
        <v>0</v>
      </c>
      <c r="L180">
        <v>70.819999999999993</v>
      </c>
      <c r="M180">
        <v>70.819999999999993</v>
      </c>
      <c r="N180" s="158">
        <v>1</v>
      </c>
    </row>
    <row r="181" spans="3:14" s="71" customFormat="1" x14ac:dyDescent="0.35">
      <c r="C181" s="166" t="s">
        <v>225</v>
      </c>
      <c r="D181" s="165">
        <v>67</v>
      </c>
      <c r="E181" s="158"/>
      <c r="F181" s="158">
        <f t="shared" si="7"/>
        <v>67</v>
      </c>
      <c r="G181" s="158">
        <f t="shared" si="6"/>
        <v>1.4448397158603261E-2</v>
      </c>
      <c r="H181" s="164">
        <v>2017</v>
      </c>
      <c r="I181" s="158">
        <f t="shared" si="8"/>
        <v>6</v>
      </c>
      <c r="J181">
        <v>28953.65</v>
      </c>
      <c r="K181">
        <v>0</v>
      </c>
      <c r="L181">
        <v>72.5</v>
      </c>
      <c r="M181">
        <v>72.5</v>
      </c>
      <c r="N181" s="158">
        <v>1</v>
      </c>
    </row>
    <row r="182" spans="3:14" s="71" customFormat="1" x14ac:dyDescent="0.35">
      <c r="C182" s="166" t="s">
        <v>226</v>
      </c>
      <c r="D182" s="165">
        <v>29</v>
      </c>
      <c r="E182" s="158"/>
      <c r="F182" s="158">
        <f t="shared" si="7"/>
        <v>29</v>
      </c>
      <c r="G182" s="158">
        <f t="shared" si="6"/>
        <v>1.9653801943114533E-3</v>
      </c>
      <c r="H182" s="164">
        <v>2021</v>
      </c>
      <c r="I182" s="158">
        <f t="shared" si="8"/>
        <v>2</v>
      </c>
      <c r="J182">
        <v>9099.2800000000007</v>
      </c>
      <c r="K182">
        <v>0</v>
      </c>
      <c r="L182">
        <v>72.86</v>
      </c>
      <c r="M182">
        <v>72.86</v>
      </c>
      <c r="N182" s="158">
        <v>1</v>
      </c>
    </row>
    <row r="183" spans="3:14" s="71" customFormat="1" x14ac:dyDescent="0.35">
      <c r="C183" s="166" t="s">
        <v>227</v>
      </c>
      <c r="D183" s="165">
        <v>34</v>
      </c>
      <c r="E183" s="158"/>
      <c r="F183" s="158">
        <f t="shared" si="7"/>
        <v>34</v>
      </c>
      <c r="G183" s="158">
        <f t="shared" si="6"/>
        <v>9.7375975753437511E-4</v>
      </c>
      <c r="H183" s="164">
        <v>2020</v>
      </c>
      <c r="I183" s="158">
        <f t="shared" si="8"/>
        <v>3</v>
      </c>
      <c r="J183">
        <v>3845.31</v>
      </c>
      <c r="K183">
        <v>0</v>
      </c>
      <c r="L183">
        <v>73.14</v>
      </c>
      <c r="M183">
        <v>73.14</v>
      </c>
      <c r="N183" s="158">
        <v>1</v>
      </c>
    </row>
    <row r="184" spans="3:14" s="71" customFormat="1" x14ac:dyDescent="0.35">
      <c r="C184" s="166" t="s">
        <v>228</v>
      </c>
      <c r="D184" s="165">
        <v>39</v>
      </c>
      <c r="E184" s="158"/>
      <c r="F184" s="158">
        <f t="shared" si="7"/>
        <v>39</v>
      </c>
      <c r="G184" s="158">
        <f t="shared" si="6"/>
        <v>1.0031775707543841E-2</v>
      </c>
      <c r="H184" s="164">
        <v>2018</v>
      </c>
      <c r="I184" s="158">
        <f t="shared" si="8"/>
        <v>5</v>
      </c>
      <c r="J184">
        <v>34535.97</v>
      </c>
      <c r="K184">
        <v>0</v>
      </c>
      <c r="L184">
        <v>73.239999999999995</v>
      </c>
      <c r="M184">
        <v>73.239999999999995</v>
      </c>
      <c r="N184" s="158">
        <v>1</v>
      </c>
    </row>
    <row r="185" spans="3:14" s="71" customFormat="1" x14ac:dyDescent="0.35">
      <c r="C185" s="166" t="s">
        <v>229</v>
      </c>
      <c r="D185" s="165">
        <v>46</v>
      </c>
      <c r="E185" s="158"/>
      <c r="F185" s="158">
        <f t="shared" si="7"/>
        <v>46</v>
      </c>
      <c r="G185" s="158">
        <f t="shared" si="6"/>
        <v>2.9088093301380758E-3</v>
      </c>
      <c r="H185" s="164">
        <v>2019</v>
      </c>
      <c r="I185" s="158">
        <f t="shared" si="8"/>
        <v>4</v>
      </c>
      <c r="J185">
        <v>8490.16</v>
      </c>
      <c r="K185">
        <v>0</v>
      </c>
      <c r="L185">
        <v>75.039999999999992</v>
      </c>
      <c r="M185">
        <v>75.039999999999992</v>
      </c>
      <c r="N185" s="158">
        <v>1</v>
      </c>
    </row>
    <row r="186" spans="3:14" s="71" customFormat="1" x14ac:dyDescent="0.35">
      <c r="C186" s="166" t="s">
        <v>230</v>
      </c>
      <c r="D186" s="165">
        <v>24</v>
      </c>
      <c r="E186" s="158"/>
      <c r="F186" s="158">
        <f t="shared" si="7"/>
        <v>24</v>
      </c>
      <c r="G186" s="158">
        <f t="shared" si="6"/>
        <v>1.5673883349995236E-3</v>
      </c>
      <c r="H186" s="164">
        <v>2018</v>
      </c>
      <c r="I186" s="158">
        <f t="shared" si="8"/>
        <v>5</v>
      </c>
      <c r="J186">
        <v>8768.4699999999993</v>
      </c>
      <c r="K186">
        <v>0</v>
      </c>
      <c r="L186">
        <v>75.400000000000006</v>
      </c>
      <c r="M186">
        <v>75.400000000000006</v>
      </c>
      <c r="N186" s="158">
        <v>1</v>
      </c>
    </row>
    <row r="187" spans="3:14" s="71" customFormat="1" x14ac:dyDescent="0.35">
      <c r="C187" s="166" t="s">
        <v>231</v>
      </c>
      <c r="D187" s="165">
        <v>50</v>
      </c>
      <c r="E187" s="158"/>
      <c r="F187" s="158">
        <f t="shared" si="7"/>
        <v>50</v>
      </c>
      <c r="G187" s="158">
        <f t="shared" si="6"/>
        <v>2.7403954677584249E-3</v>
      </c>
      <c r="H187" s="164">
        <v>2017</v>
      </c>
      <c r="I187" s="158">
        <f t="shared" si="8"/>
        <v>6</v>
      </c>
      <c r="J187">
        <v>7358.71</v>
      </c>
      <c r="K187">
        <v>0</v>
      </c>
      <c r="L187">
        <v>76.86</v>
      </c>
      <c r="M187">
        <v>76.86</v>
      </c>
      <c r="N187" s="158">
        <v>1</v>
      </c>
    </row>
    <row r="188" spans="3:14" s="71" customFormat="1" x14ac:dyDescent="0.35">
      <c r="C188" s="166" t="s">
        <v>232</v>
      </c>
      <c r="D188" s="165">
        <v>8</v>
      </c>
      <c r="E188" s="158"/>
      <c r="F188" s="158">
        <f t="shared" si="7"/>
        <v>8</v>
      </c>
      <c r="G188" s="158">
        <f t="shared" si="6"/>
        <v>4.6836503885248345E-4</v>
      </c>
      <c r="H188" s="164">
        <v>2019</v>
      </c>
      <c r="I188" s="158">
        <f t="shared" si="8"/>
        <v>4</v>
      </c>
      <c r="J188">
        <v>7860.55</v>
      </c>
      <c r="K188">
        <v>0</v>
      </c>
      <c r="L188">
        <v>76.92</v>
      </c>
      <c r="M188">
        <v>76.92</v>
      </c>
      <c r="N188" s="158">
        <v>1</v>
      </c>
    </row>
    <row r="189" spans="3:14" s="71" customFormat="1" x14ac:dyDescent="0.35">
      <c r="C189" s="166" t="s">
        <v>233</v>
      </c>
      <c r="D189" s="165">
        <v>20</v>
      </c>
      <c r="E189" s="158"/>
      <c r="F189" s="158">
        <f t="shared" si="7"/>
        <v>20</v>
      </c>
      <c r="G189" s="158">
        <f t="shared" si="6"/>
        <v>1.699694583941589E-3</v>
      </c>
      <c r="H189" s="164">
        <v>2017</v>
      </c>
      <c r="I189" s="158">
        <f t="shared" si="8"/>
        <v>6</v>
      </c>
      <c r="J189">
        <v>11410.36</v>
      </c>
      <c r="K189">
        <v>0</v>
      </c>
      <c r="L189">
        <v>77.16</v>
      </c>
      <c r="M189">
        <v>77.16</v>
      </c>
      <c r="N189" s="158">
        <v>1</v>
      </c>
    </row>
    <row r="190" spans="3:14" s="71" customFormat="1" x14ac:dyDescent="0.35">
      <c r="C190" s="166" t="s">
        <v>234</v>
      </c>
      <c r="D190" s="165">
        <v>63</v>
      </c>
      <c r="E190" s="158"/>
      <c r="F190" s="158">
        <f t="shared" si="7"/>
        <v>63</v>
      </c>
      <c r="G190" s="158">
        <f t="shared" si="6"/>
        <v>9.9373345842080057E-3</v>
      </c>
      <c r="H190" s="164">
        <v>2016</v>
      </c>
      <c r="I190" s="158">
        <f t="shared" si="8"/>
        <v>7</v>
      </c>
      <c r="J190">
        <v>21178.14</v>
      </c>
      <c r="K190">
        <v>0</v>
      </c>
      <c r="L190">
        <v>79.34</v>
      </c>
      <c r="M190">
        <v>79.34</v>
      </c>
      <c r="N190" s="158">
        <v>1</v>
      </c>
    </row>
    <row r="191" spans="3:14" s="71" customFormat="1" x14ac:dyDescent="0.35">
      <c r="C191" s="166" t="s">
        <v>235</v>
      </c>
      <c r="D191" s="165">
        <v>40</v>
      </c>
      <c r="E191" s="158"/>
      <c r="F191" s="158">
        <f t="shared" si="7"/>
        <v>40</v>
      </c>
      <c r="G191" s="158">
        <f t="shared" si="6"/>
        <v>7.9353123056651292E-4</v>
      </c>
      <c r="H191" s="164">
        <v>1999</v>
      </c>
      <c r="I191" s="158">
        <f t="shared" si="8"/>
        <v>24</v>
      </c>
      <c r="J191">
        <v>2663.56</v>
      </c>
      <c r="K191">
        <v>0</v>
      </c>
      <c r="L191">
        <v>80.98</v>
      </c>
      <c r="M191">
        <v>80.98</v>
      </c>
      <c r="N191" s="158">
        <v>1</v>
      </c>
    </row>
    <row r="192" spans="3:14" s="71" customFormat="1" x14ac:dyDescent="0.35">
      <c r="C192" s="166" t="s">
        <v>236</v>
      </c>
      <c r="D192" s="165">
        <v>76</v>
      </c>
      <c r="E192" s="158"/>
      <c r="F192" s="158">
        <f t="shared" si="7"/>
        <v>76</v>
      </c>
      <c r="G192" s="158">
        <f t="shared" si="6"/>
        <v>5.2993529970731864E-3</v>
      </c>
      <c r="H192" s="164">
        <v>2022</v>
      </c>
      <c r="I192" s="158">
        <f t="shared" si="8"/>
        <v>1</v>
      </c>
      <c r="J192">
        <v>9361.98</v>
      </c>
      <c r="K192">
        <v>0</v>
      </c>
      <c r="L192">
        <v>82.04</v>
      </c>
      <c r="M192">
        <v>82.04</v>
      </c>
      <c r="N192" s="158">
        <v>1</v>
      </c>
    </row>
    <row r="193" spans="3:14" s="71" customFormat="1" x14ac:dyDescent="0.35">
      <c r="C193" s="166" t="s">
        <v>237</v>
      </c>
      <c r="D193" s="165">
        <v>67</v>
      </c>
      <c r="E193" s="158"/>
      <c r="F193" s="158">
        <f t="shared" si="7"/>
        <v>67</v>
      </c>
      <c r="G193" s="158">
        <f t="shared" si="6"/>
        <v>3.8864682070325729E-2</v>
      </c>
      <c r="H193" s="164">
        <v>2013</v>
      </c>
      <c r="I193" s="158">
        <f t="shared" si="8"/>
        <v>10</v>
      </c>
      <c r="J193">
        <v>77882.3</v>
      </c>
      <c r="K193">
        <v>0</v>
      </c>
      <c r="L193">
        <v>83.72</v>
      </c>
      <c r="M193">
        <v>83.72</v>
      </c>
      <c r="N193" s="158">
        <v>1</v>
      </c>
    </row>
    <row r="194" spans="3:14" s="71" customFormat="1" x14ac:dyDescent="0.35">
      <c r="C194" s="166" t="s">
        <v>238</v>
      </c>
      <c r="D194" s="165">
        <v>38</v>
      </c>
      <c r="E194" s="158"/>
      <c r="F194" s="158">
        <f t="shared" si="7"/>
        <v>38</v>
      </c>
      <c r="G194" s="158">
        <f t="shared" si="6"/>
        <v>7.375142076568331E-3</v>
      </c>
      <c r="H194" s="164">
        <v>2017</v>
      </c>
      <c r="I194" s="158">
        <f t="shared" si="8"/>
        <v>6</v>
      </c>
      <c r="J194">
        <v>26058.25</v>
      </c>
      <c r="K194">
        <v>0</v>
      </c>
      <c r="L194">
        <v>84.06</v>
      </c>
      <c r="M194">
        <v>84.06</v>
      </c>
      <c r="N194" s="158">
        <v>1</v>
      </c>
    </row>
    <row r="195" spans="3:14" s="71" customFormat="1" x14ac:dyDescent="0.35">
      <c r="C195" s="166" t="s">
        <v>239</v>
      </c>
      <c r="D195" s="165">
        <v>95</v>
      </c>
      <c r="E195" s="158"/>
      <c r="F195" s="158">
        <f t="shared" si="7"/>
        <v>95</v>
      </c>
      <c r="G195" s="158">
        <f t="shared" si="6"/>
        <v>2.2915597280524572E-2</v>
      </c>
      <c r="H195" s="164">
        <v>2017</v>
      </c>
      <c r="I195" s="158">
        <f t="shared" si="8"/>
        <v>6</v>
      </c>
      <c r="J195">
        <v>32386.65</v>
      </c>
      <c r="K195">
        <v>0</v>
      </c>
      <c r="L195">
        <v>84.98</v>
      </c>
      <c r="M195">
        <v>84.98</v>
      </c>
      <c r="N195" s="158">
        <v>1</v>
      </c>
    </row>
    <row r="196" spans="3:14" s="71" customFormat="1" x14ac:dyDescent="0.35">
      <c r="C196" s="166" t="s">
        <v>240</v>
      </c>
      <c r="D196" s="165">
        <v>70</v>
      </c>
      <c r="E196" s="158"/>
      <c r="F196" s="158">
        <f t="shared" si="7"/>
        <v>70</v>
      </c>
      <c r="G196" s="158">
        <f t="shared" si="6"/>
        <v>3.8743263503878779E-2</v>
      </c>
      <c r="H196" s="164">
        <v>2017</v>
      </c>
      <c r="I196" s="158">
        <f t="shared" si="8"/>
        <v>6</v>
      </c>
      <c r="J196">
        <v>74311.600000000006</v>
      </c>
      <c r="K196">
        <v>0</v>
      </c>
      <c r="L196">
        <v>102.19999999999999</v>
      </c>
      <c r="M196">
        <v>102.19999999999999</v>
      </c>
      <c r="N196" s="158">
        <v>1</v>
      </c>
    </row>
    <row r="197" spans="3:14" s="71" customFormat="1" x14ac:dyDescent="0.35">
      <c r="C197" s="166" t="s">
        <v>241</v>
      </c>
      <c r="D197" s="165">
        <v>42</v>
      </c>
      <c r="E197" s="158"/>
      <c r="F197" s="158">
        <f t="shared" si="7"/>
        <v>42</v>
      </c>
      <c r="G197" s="158">
        <f t="shared" si="6"/>
        <v>8.9976062266428451E-3</v>
      </c>
      <c r="H197" s="164">
        <v>2011</v>
      </c>
      <c r="I197" s="158">
        <f t="shared" si="8"/>
        <v>12</v>
      </c>
      <c r="J197">
        <v>28763.13</v>
      </c>
      <c r="K197">
        <v>0</v>
      </c>
      <c r="L197">
        <v>85.45</v>
      </c>
      <c r="M197">
        <v>85.45</v>
      </c>
      <c r="N197" s="158">
        <v>1</v>
      </c>
    </row>
    <row r="198" spans="3:14" s="71" customFormat="1" x14ac:dyDescent="0.35">
      <c r="C198" s="166" t="s">
        <v>242</v>
      </c>
      <c r="D198" s="165">
        <v>65</v>
      </c>
      <c r="E198" s="158"/>
      <c r="F198" s="158">
        <f t="shared" si="7"/>
        <v>65</v>
      </c>
      <c r="G198" s="158">
        <f t="shared" si="6"/>
        <v>1.6803737552175867E-2</v>
      </c>
      <c r="H198" s="164">
        <v>2012</v>
      </c>
      <c r="I198" s="158">
        <f t="shared" si="8"/>
        <v>11</v>
      </c>
      <c r="J198">
        <v>34709.71</v>
      </c>
      <c r="K198">
        <v>0</v>
      </c>
      <c r="L198">
        <v>86.64</v>
      </c>
      <c r="M198">
        <v>86.64</v>
      </c>
      <c r="N198" s="158">
        <v>1</v>
      </c>
    </row>
    <row r="199" spans="3:14" s="71" customFormat="1" x14ac:dyDescent="0.35">
      <c r="C199" s="166" t="s">
        <v>243</v>
      </c>
      <c r="D199" s="165">
        <v>10</v>
      </c>
      <c r="E199" s="158"/>
      <c r="F199" s="158">
        <f t="shared" si="7"/>
        <v>10</v>
      </c>
      <c r="G199" s="158">
        <f t="shared" si="6"/>
        <v>8.9094925791000079E-4</v>
      </c>
      <c r="H199" s="164">
        <v>2019</v>
      </c>
      <c r="I199" s="158">
        <f t="shared" si="8"/>
        <v>4</v>
      </c>
      <c r="J199">
        <v>11962.21</v>
      </c>
      <c r="K199">
        <v>0</v>
      </c>
      <c r="L199">
        <v>87.08</v>
      </c>
      <c r="M199">
        <v>87.08</v>
      </c>
      <c r="N199" s="158">
        <v>1</v>
      </c>
    </row>
    <row r="200" spans="3:14" s="71" customFormat="1" x14ac:dyDescent="0.35">
      <c r="C200" s="166" t="s">
        <v>244</v>
      </c>
      <c r="D200" s="165">
        <v>35</v>
      </c>
      <c r="E200" s="158"/>
      <c r="F200" s="158">
        <f t="shared" si="7"/>
        <v>35</v>
      </c>
      <c r="G200" s="158">
        <f t="shared" si="6"/>
        <v>5.54978131339096E-3</v>
      </c>
      <c r="H200" s="164">
        <v>2011</v>
      </c>
      <c r="I200" s="158">
        <f t="shared" si="8"/>
        <v>12</v>
      </c>
      <c r="J200">
        <v>21289.54</v>
      </c>
      <c r="K200">
        <v>0</v>
      </c>
      <c r="L200">
        <v>89.23</v>
      </c>
      <c r="M200">
        <v>89.23</v>
      </c>
      <c r="N200" s="158">
        <v>1</v>
      </c>
    </row>
    <row r="201" spans="3:14" s="71" customFormat="1" x14ac:dyDescent="0.35">
      <c r="C201" s="166" t="s">
        <v>245</v>
      </c>
      <c r="D201" s="165">
        <v>58</v>
      </c>
      <c r="E201" s="158"/>
      <c r="F201" s="158">
        <f t="shared" si="7"/>
        <v>58</v>
      </c>
      <c r="G201" s="158">
        <f t="shared" si="6"/>
        <v>1.5455478146232372E-2</v>
      </c>
      <c r="H201" s="164">
        <v>2016</v>
      </c>
      <c r="I201" s="158">
        <f t="shared" si="8"/>
        <v>7</v>
      </c>
      <c r="J201">
        <v>35777.74</v>
      </c>
      <c r="K201">
        <v>0</v>
      </c>
      <c r="L201">
        <v>89.94</v>
      </c>
      <c r="M201">
        <v>89.94</v>
      </c>
      <c r="N201" s="158">
        <v>1</v>
      </c>
    </row>
    <row r="202" spans="3:14" s="71" customFormat="1" x14ac:dyDescent="0.35">
      <c r="C202" s="166" t="s">
        <v>246</v>
      </c>
      <c r="D202" s="165">
        <v>65</v>
      </c>
      <c r="E202" s="158"/>
      <c r="F202" s="158">
        <f t="shared" si="7"/>
        <v>65</v>
      </c>
      <c r="G202" s="158">
        <f t="shared" si="6"/>
        <v>1.9801305380488476E-2</v>
      </c>
      <c r="H202" s="164">
        <v>2017</v>
      </c>
      <c r="I202" s="158">
        <f t="shared" si="8"/>
        <v>6</v>
      </c>
      <c r="J202">
        <v>40901.47</v>
      </c>
      <c r="K202">
        <v>0</v>
      </c>
      <c r="L202">
        <v>90.26</v>
      </c>
      <c r="M202">
        <v>90.26</v>
      </c>
      <c r="N202" s="158">
        <v>1</v>
      </c>
    </row>
    <row r="203" spans="3:14" s="71" customFormat="1" x14ac:dyDescent="0.35">
      <c r="C203" s="166" t="s">
        <v>247</v>
      </c>
      <c r="D203" s="165">
        <v>0</v>
      </c>
      <c r="E203" s="158"/>
      <c r="F203" s="158">
        <f t="shared" si="7"/>
        <v>0</v>
      </c>
      <c r="G203" s="158">
        <f t="shared" si="6"/>
        <v>0</v>
      </c>
      <c r="H203" s="164">
        <v>2018</v>
      </c>
      <c r="I203" s="158">
        <f t="shared" si="8"/>
        <v>5</v>
      </c>
      <c r="J203">
        <v>34563.93</v>
      </c>
      <c r="K203">
        <v>0</v>
      </c>
      <c r="L203">
        <v>90.28</v>
      </c>
      <c r="M203">
        <v>90.28</v>
      </c>
      <c r="N203" s="158">
        <v>1</v>
      </c>
    </row>
    <row r="204" spans="3:14" s="71" customFormat="1" x14ac:dyDescent="0.35">
      <c r="C204" s="166" t="s">
        <v>248</v>
      </c>
      <c r="D204" s="165">
        <v>52</v>
      </c>
      <c r="E204" s="158"/>
      <c r="F204" s="158">
        <f t="shared" si="7"/>
        <v>52</v>
      </c>
      <c r="G204" s="158">
        <f t="shared" si="6"/>
        <v>2.8946399850519493E-2</v>
      </c>
      <c r="H204" s="164">
        <v>2017</v>
      </c>
      <c r="I204" s="158">
        <f t="shared" si="8"/>
        <v>6</v>
      </c>
      <c r="J204">
        <v>74739.41</v>
      </c>
      <c r="K204">
        <v>0</v>
      </c>
      <c r="L204">
        <v>91.54</v>
      </c>
      <c r="M204">
        <v>91.54</v>
      </c>
      <c r="N204" s="158">
        <v>1</v>
      </c>
    </row>
    <row r="205" spans="3:14" s="71" customFormat="1" x14ac:dyDescent="0.35">
      <c r="C205" s="166" t="s">
        <v>249</v>
      </c>
      <c r="D205" s="165">
        <v>13</v>
      </c>
      <c r="E205" s="158"/>
      <c r="F205" s="158">
        <f t="shared" si="7"/>
        <v>13</v>
      </c>
      <c r="G205" s="158">
        <f t="shared" si="6"/>
        <v>1.3536150624892794E-3</v>
      </c>
      <c r="H205" s="164">
        <v>2019</v>
      </c>
      <c r="I205" s="158">
        <f t="shared" si="8"/>
        <v>4</v>
      </c>
      <c r="J205">
        <v>13980.1</v>
      </c>
      <c r="K205">
        <v>0</v>
      </c>
      <c r="L205">
        <v>92.1</v>
      </c>
      <c r="M205">
        <v>92.1</v>
      </c>
      <c r="N205" s="158">
        <v>1</v>
      </c>
    </row>
    <row r="206" spans="3:14" s="71" customFormat="1" x14ac:dyDescent="0.35">
      <c r="C206" s="166" t="s">
        <v>250</v>
      </c>
      <c r="D206" s="165">
        <v>0</v>
      </c>
      <c r="E206" s="158"/>
      <c r="F206" s="158">
        <f t="shared" si="7"/>
        <v>0</v>
      </c>
      <c r="G206" s="158">
        <f t="shared" si="6"/>
        <v>0</v>
      </c>
      <c r="H206" s="164">
        <v>2005</v>
      </c>
      <c r="I206" s="158">
        <f t="shared" si="8"/>
        <v>18</v>
      </c>
      <c r="J206">
        <v>28858.79</v>
      </c>
      <c r="K206">
        <v>0</v>
      </c>
      <c r="L206">
        <v>92.26</v>
      </c>
      <c r="M206">
        <v>92.26</v>
      </c>
      <c r="N206" s="158">
        <v>1</v>
      </c>
    </row>
    <row r="207" spans="3:14" s="71" customFormat="1" x14ac:dyDescent="0.35">
      <c r="C207" s="166" t="s">
        <v>251</v>
      </c>
      <c r="D207" s="165">
        <v>69</v>
      </c>
      <c r="E207" s="158"/>
      <c r="F207" s="158">
        <f t="shared" si="7"/>
        <v>69</v>
      </c>
      <c r="G207" s="158">
        <f t="shared" si="6"/>
        <v>5.371827192029487E-3</v>
      </c>
      <c r="H207" s="164">
        <v>2019</v>
      </c>
      <c r="I207" s="158">
        <f t="shared" si="8"/>
        <v>4</v>
      </c>
      <c r="J207">
        <v>10452.77</v>
      </c>
      <c r="K207">
        <v>0</v>
      </c>
      <c r="L207">
        <v>92.12</v>
      </c>
      <c r="M207">
        <v>92.12</v>
      </c>
      <c r="N207" s="158">
        <v>1</v>
      </c>
    </row>
    <row r="208" spans="3:14" s="71" customFormat="1" x14ac:dyDescent="0.35">
      <c r="C208" s="166" t="s">
        <v>252</v>
      </c>
      <c r="D208" s="165">
        <v>76</v>
      </c>
      <c r="E208" s="158"/>
      <c r="F208" s="158">
        <f t="shared" si="7"/>
        <v>76</v>
      </c>
      <c r="G208" s="158">
        <f t="shared" si="6"/>
        <v>2.0820852586566515E-2</v>
      </c>
      <c r="H208" s="164">
        <v>2017</v>
      </c>
      <c r="I208" s="158">
        <f t="shared" si="8"/>
        <v>6</v>
      </c>
      <c r="J208">
        <v>36782.68</v>
      </c>
      <c r="K208">
        <v>0</v>
      </c>
      <c r="L208">
        <v>93.16</v>
      </c>
      <c r="M208">
        <v>93.16</v>
      </c>
      <c r="N208" s="158">
        <v>1</v>
      </c>
    </row>
    <row r="209" spans="3:14" s="71" customFormat="1" x14ac:dyDescent="0.35">
      <c r="C209" s="166" t="s">
        <v>253</v>
      </c>
      <c r="D209" s="165">
        <v>65</v>
      </c>
      <c r="E209" s="158"/>
      <c r="F209" s="158">
        <f t="shared" si="7"/>
        <v>65</v>
      </c>
      <c r="G209" s="158">
        <f t="shared" si="6"/>
        <v>1.8352933100174926E-2</v>
      </c>
      <c r="H209" s="164">
        <v>2015</v>
      </c>
      <c r="I209" s="158">
        <f t="shared" si="8"/>
        <v>8</v>
      </c>
      <c r="J209">
        <v>37909.72</v>
      </c>
      <c r="K209">
        <v>0</v>
      </c>
      <c r="L209">
        <v>93.28</v>
      </c>
      <c r="M209">
        <v>93.28</v>
      </c>
      <c r="N209" s="158">
        <v>1</v>
      </c>
    </row>
    <row r="210" spans="3:14" s="71" customFormat="1" x14ac:dyDescent="0.35">
      <c r="C210" s="166" t="s">
        <v>254</v>
      </c>
      <c r="D210" s="165">
        <v>81</v>
      </c>
      <c r="E210" s="158"/>
      <c r="F210" s="158">
        <f t="shared" si="7"/>
        <v>81</v>
      </c>
      <c r="G210" s="158">
        <f t="shared" si="6"/>
        <v>0.23608156446617407</v>
      </c>
      <c r="H210" s="164">
        <v>2004</v>
      </c>
      <c r="I210" s="158">
        <f t="shared" si="8"/>
        <v>19</v>
      </c>
      <c r="J210">
        <v>391323.12</v>
      </c>
      <c r="K210">
        <v>0</v>
      </c>
      <c r="L210">
        <v>110.76</v>
      </c>
      <c r="M210">
        <v>110.76</v>
      </c>
      <c r="N210" s="158">
        <v>1</v>
      </c>
    </row>
    <row r="211" spans="3:14" s="71" customFormat="1" x14ac:dyDescent="0.35">
      <c r="C211" s="166" t="s">
        <v>255</v>
      </c>
      <c r="D211" s="165">
        <v>71</v>
      </c>
      <c r="E211" s="158"/>
      <c r="F211" s="158">
        <f t="shared" si="7"/>
        <v>71</v>
      </c>
      <c r="G211" s="158">
        <f t="shared" si="6"/>
        <v>2.1346527254324645E-2</v>
      </c>
      <c r="H211" s="164">
        <v>2007</v>
      </c>
      <c r="I211" s="158">
        <f t="shared" si="8"/>
        <v>16</v>
      </c>
      <c r="J211">
        <v>40367.08</v>
      </c>
      <c r="K211">
        <v>0</v>
      </c>
      <c r="L211">
        <v>96.82</v>
      </c>
      <c r="M211">
        <v>96.82</v>
      </c>
      <c r="N211" s="158">
        <v>1</v>
      </c>
    </row>
    <row r="212" spans="3:14" s="71" customFormat="1" x14ac:dyDescent="0.35">
      <c r="C212" s="166" t="s">
        <v>256</v>
      </c>
      <c r="D212" s="165">
        <v>35</v>
      </c>
      <c r="E212" s="158"/>
      <c r="F212" s="158">
        <f t="shared" si="7"/>
        <v>35</v>
      </c>
      <c r="G212" s="158">
        <f t="shared" si="6"/>
        <v>9.7271103735424112E-3</v>
      </c>
      <c r="H212" s="164">
        <v>2017</v>
      </c>
      <c r="I212" s="158">
        <f t="shared" si="8"/>
        <v>6</v>
      </c>
      <c r="J212">
        <v>37314.21</v>
      </c>
      <c r="K212">
        <v>0</v>
      </c>
      <c r="L212">
        <v>97.56</v>
      </c>
      <c r="M212">
        <v>97.56</v>
      </c>
      <c r="N212" s="158">
        <v>1</v>
      </c>
    </row>
    <row r="213" spans="3:14" s="71" customFormat="1" x14ac:dyDescent="0.35">
      <c r="C213" s="166" t="s">
        <v>257</v>
      </c>
      <c r="D213" s="165">
        <v>52</v>
      </c>
      <c r="E213" s="158"/>
      <c r="F213" s="158">
        <f t="shared" si="7"/>
        <v>52</v>
      </c>
      <c r="G213" s="158">
        <f t="shared" si="6"/>
        <v>1.5219892417531338E-2</v>
      </c>
      <c r="H213" s="164">
        <v>2017</v>
      </c>
      <c r="I213" s="158">
        <f t="shared" si="8"/>
        <v>6</v>
      </c>
      <c r="J213">
        <v>39297.660000000003</v>
      </c>
      <c r="K213">
        <v>0</v>
      </c>
      <c r="L213">
        <v>99.52</v>
      </c>
      <c r="M213">
        <v>99.52</v>
      </c>
      <c r="N213" s="158">
        <v>1</v>
      </c>
    </row>
    <row r="214" spans="3:14" s="71" customFormat="1" x14ac:dyDescent="0.35">
      <c r="C214" s="166" t="s">
        <v>258</v>
      </c>
      <c r="D214" s="165">
        <v>75</v>
      </c>
      <c r="E214" s="158"/>
      <c r="F214" s="158">
        <f t="shared" si="7"/>
        <v>75</v>
      </c>
      <c r="G214" s="158">
        <f t="shared" si="6"/>
        <v>2.1072337778659727E-2</v>
      </c>
      <c r="H214" s="164">
        <v>1996</v>
      </c>
      <c r="I214" s="158">
        <f t="shared" si="8"/>
        <v>27</v>
      </c>
      <c r="J214">
        <v>37723.32</v>
      </c>
      <c r="K214">
        <v>0</v>
      </c>
      <c r="L214">
        <v>101.72</v>
      </c>
      <c r="M214">
        <v>101.72</v>
      </c>
      <c r="N214" s="158">
        <v>1</v>
      </c>
    </row>
    <row r="215" spans="3:14" s="71" customFormat="1" x14ac:dyDescent="0.35">
      <c r="C215" s="166" t="s">
        <v>259</v>
      </c>
      <c r="D215" s="165">
        <v>43</v>
      </c>
      <c r="E215" s="158"/>
      <c r="F215" s="158">
        <f t="shared" si="7"/>
        <v>43</v>
      </c>
      <c r="G215" s="158">
        <f t="shared" si="6"/>
        <v>4.6977487687597389E-3</v>
      </c>
      <c r="H215" s="164">
        <v>2018</v>
      </c>
      <c r="I215" s="158">
        <f t="shared" si="8"/>
        <v>5</v>
      </c>
      <c r="J215">
        <v>14668.3</v>
      </c>
      <c r="K215">
        <v>0</v>
      </c>
      <c r="L215">
        <v>102.42000000000002</v>
      </c>
      <c r="M215">
        <v>102.42000000000002</v>
      </c>
      <c r="N215" s="158">
        <v>1</v>
      </c>
    </row>
    <row r="216" spans="3:14" s="71" customFormat="1" x14ac:dyDescent="0.35">
      <c r="C216" s="166" t="s">
        <v>260</v>
      </c>
      <c r="D216" s="165">
        <v>73</v>
      </c>
      <c r="E216" s="158"/>
      <c r="F216" s="158">
        <f t="shared" si="7"/>
        <v>73</v>
      </c>
      <c r="G216" s="158">
        <f t="shared" si="6"/>
        <v>2.1402152436257961E-2</v>
      </c>
      <c r="H216" s="164">
        <v>2018</v>
      </c>
      <c r="I216" s="158">
        <f t="shared" si="8"/>
        <v>5</v>
      </c>
      <c r="J216">
        <v>39363.440000000002</v>
      </c>
      <c r="K216">
        <v>0</v>
      </c>
      <c r="L216">
        <v>104.8</v>
      </c>
      <c r="M216">
        <v>104.8</v>
      </c>
      <c r="N216" s="158">
        <v>1</v>
      </c>
    </row>
    <row r="217" spans="3:14" s="71" customFormat="1" x14ac:dyDescent="0.35">
      <c r="C217" s="166" t="s">
        <v>261</v>
      </c>
      <c r="D217" s="165">
        <v>60</v>
      </c>
      <c r="E217" s="158"/>
      <c r="F217" s="158">
        <f t="shared" si="7"/>
        <v>60</v>
      </c>
      <c r="G217" s="158">
        <f t="shared" si="6"/>
        <v>5.580201311485641E-3</v>
      </c>
      <c r="H217" s="164">
        <v>2019</v>
      </c>
      <c r="I217" s="158">
        <f t="shared" si="8"/>
        <v>4</v>
      </c>
      <c r="J217">
        <v>12486.97</v>
      </c>
      <c r="K217">
        <v>0</v>
      </c>
      <c r="L217">
        <v>105.96000000000001</v>
      </c>
      <c r="M217">
        <v>105.96000000000001</v>
      </c>
      <c r="N217" s="158">
        <v>1</v>
      </c>
    </row>
    <row r="218" spans="3:14" s="71" customFormat="1" x14ac:dyDescent="0.35">
      <c r="C218" s="166" t="s">
        <v>262</v>
      </c>
      <c r="D218" s="165">
        <v>42</v>
      </c>
      <c r="E218" s="158"/>
      <c r="F218" s="158">
        <f t="shared" si="7"/>
        <v>42</v>
      </c>
      <c r="G218" s="158">
        <f t="shared" si="6"/>
        <v>6.7606086601216609E-3</v>
      </c>
      <c r="H218" s="164">
        <v>2018</v>
      </c>
      <c r="I218" s="158">
        <f t="shared" si="8"/>
        <v>5</v>
      </c>
      <c r="J218">
        <v>21612</v>
      </c>
      <c r="K218">
        <v>0</v>
      </c>
      <c r="L218">
        <v>107.4</v>
      </c>
      <c r="M218">
        <v>107.4</v>
      </c>
      <c r="N218" s="158">
        <v>1</v>
      </c>
    </row>
    <row r="219" spans="3:14" s="71" customFormat="1" x14ac:dyDescent="0.35">
      <c r="C219" s="166" t="s">
        <v>263</v>
      </c>
      <c r="D219" s="165">
        <v>44</v>
      </c>
      <c r="E219" s="158"/>
      <c r="F219" s="158">
        <f t="shared" si="7"/>
        <v>44</v>
      </c>
      <c r="G219" s="158">
        <f t="shared" ref="G219:G282" si="9">IF(J219=0," ",F219*(J219/$L$580))</f>
        <v>9.5107448134095982E-3</v>
      </c>
      <c r="H219" s="164">
        <v>2009</v>
      </c>
      <c r="I219" s="158">
        <f t="shared" si="8"/>
        <v>14</v>
      </c>
      <c r="J219">
        <v>29021.53</v>
      </c>
      <c r="K219">
        <v>0</v>
      </c>
      <c r="L219">
        <v>108.78</v>
      </c>
      <c r="M219">
        <v>108.78</v>
      </c>
      <c r="N219" s="158">
        <v>1</v>
      </c>
    </row>
    <row r="220" spans="3:14" s="71" customFormat="1" x14ac:dyDescent="0.35">
      <c r="C220" s="166" t="s">
        <v>264</v>
      </c>
      <c r="D220" s="165">
        <v>60</v>
      </c>
      <c r="E220" s="158"/>
      <c r="F220" s="158">
        <f t="shared" ref="F220:F283" si="10">AVERAGE(D220,E220)</f>
        <v>60</v>
      </c>
      <c r="G220" s="158">
        <f t="shared" si="9"/>
        <v>1.8696297813874246E-2</v>
      </c>
      <c r="H220" s="164">
        <v>2017</v>
      </c>
      <c r="I220" s="158">
        <f t="shared" ref="I220:I283" si="11">IF(H220=0," ",2023-H220)</f>
        <v>6</v>
      </c>
      <c r="J220">
        <v>41837.22</v>
      </c>
      <c r="K220">
        <v>0</v>
      </c>
      <c r="L220">
        <v>109.4</v>
      </c>
      <c r="M220">
        <v>109.4</v>
      </c>
      <c r="N220" s="158">
        <v>1</v>
      </c>
    </row>
    <row r="221" spans="3:14" s="71" customFormat="1" x14ac:dyDescent="0.35">
      <c r="C221" s="166" t="s">
        <v>265</v>
      </c>
      <c r="D221" s="165">
        <v>58</v>
      </c>
      <c r="E221" s="158"/>
      <c r="F221" s="158">
        <f t="shared" si="10"/>
        <v>58</v>
      </c>
      <c r="G221" s="158">
        <f t="shared" si="9"/>
        <v>1.1681541588053387E-2</v>
      </c>
      <c r="H221" s="164">
        <v>2019</v>
      </c>
      <c r="I221" s="158">
        <f t="shared" si="11"/>
        <v>4</v>
      </c>
      <c r="J221">
        <v>27041.49</v>
      </c>
      <c r="K221">
        <v>0</v>
      </c>
      <c r="L221">
        <v>109.53</v>
      </c>
      <c r="M221">
        <v>109.53</v>
      </c>
      <c r="N221" s="158">
        <v>1</v>
      </c>
    </row>
    <row r="222" spans="3:14" s="71" customFormat="1" x14ac:dyDescent="0.35">
      <c r="C222" s="166" t="s">
        <v>266</v>
      </c>
      <c r="D222" s="165">
        <v>61</v>
      </c>
      <c r="E222" s="158"/>
      <c r="F222" s="158">
        <f t="shared" si="10"/>
        <v>61</v>
      </c>
      <c r="G222" s="158">
        <f t="shared" si="9"/>
        <v>7.873616925316626E-2</v>
      </c>
      <c r="H222" s="164">
        <v>2013</v>
      </c>
      <c r="I222" s="158">
        <f t="shared" si="11"/>
        <v>10</v>
      </c>
      <c r="J222">
        <v>173301.73</v>
      </c>
      <c r="K222">
        <v>0</v>
      </c>
      <c r="L222">
        <v>110.08</v>
      </c>
      <c r="M222">
        <v>110.08</v>
      </c>
      <c r="N222" s="158">
        <v>1</v>
      </c>
    </row>
    <row r="223" spans="3:14" s="71" customFormat="1" x14ac:dyDescent="0.35">
      <c r="C223" s="166" t="s">
        <v>267</v>
      </c>
      <c r="D223" s="165">
        <v>72</v>
      </c>
      <c r="E223" s="158"/>
      <c r="F223" s="158">
        <f t="shared" si="10"/>
        <v>72</v>
      </c>
      <c r="G223" s="158">
        <f t="shared" si="9"/>
        <v>2.3371274521968865E-2</v>
      </c>
      <c r="H223" s="164">
        <v>2006</v>
      </c>
      <c r="I223" s="158">
        <f t="shared" si="11"/>
        <v>17</v>
      </c>
      <c r="J223">
        <v>43582.12</v>
      </c>
      <c r="K223">
        <v>0</v>
      </c>
      <c r="L223">
        <v>110.68</v>
      </c>
      <c r="M223">
        <v>110.68</v>
      </c>
      <c r="N223" s="158">
        <v>1</v>
      </c>
    </row>
    <row r="224" spans="3:14" s="71" customFormat="1" x14ac:dyDescent="0.35">
      <c r="C224" s="166" t="s">
        <v>268</v>
      </c>
      <c r="D224" s="165">
        <v>74</v>
      </c>
      <c r="E224" s="158"/>
      <c r="F224" s="158">
        <f t="shared" si="10"/>
        <v>74</v>
      </c>
      <c r="G224" s="158">
        <f t="shared" si="9"/>
        <v>7.19987690339189E-2</v>
      </c>
      <c r="H224" s="164">
        <v>2007</v>
      </c>
      <c r="I224" s="158">
        <f t="shared" si="11"/>
        <v>16</v>
      </c>
      <c r="J224">
        <v>130632.67</v>
      </c>
      <c r="K224">
        <v>0</v>
      </c>
      <c r="L224">
        <v>111.89</v>
      </c>
      <c r="M224">
        <v>111.89</v>
      </c>
      <c r="N224" s="158">
        <v>1</v>
      </c>
    </row>
    <row r="225" spans="3:14" s="71" customFormat="1" x14ac:dyDescent="0.35">
      <c r="C225" s="166" t="s">
        <v>269</v>
      </c>
      <c r="D225" s="165">
        <v>69</v>
      </c>
      <c r="E225" s="158"/>
      <c r="F225" s="158">
        <f t="shared" si="10"/>
        <v>69</v>
      </c>
      <c r="G225" s="158">
        <f t="shared" si="9"/>
        <v>1.6052162204445348E-2</v>
      </c>
      <c r="H225" s="164">
        <v>2004</v>
      </c>
      <c r="I225" s="158">
        <f t="shared" si="11"/>
        <v>19</v>
      </c>
      <c r="J225">
        <v>31235.1</v>
      </c>
      <c r="K225">
        <v>0</v>
      </c>
      <c r="L225">
        <v>113.61</v>
      </c>
      <c r="M225">
        <v>113.61</v>
      </c>
      <c r="N225" s="158">
        <v>1</v>
      </c>
    </row>
    <row r="226" spans="3:14" s="71" customFormat="1" x14ac:dyDescent="0.35">
      <c r="C226" s="166" t="s">
        <v>270</v>
      </c>
      <c r="D226" s="165">
        <v>57</v>
      </c>
      <c r="E226" s="158"/>
      <c r="F226" s="158">
        <f t="shared" si="10"/>
        <v>57</v>
      </c>
      <c r="G226" s="158">
        <f t="shared" si="9"/>
        <v>1.9615842972302022E-2</v>
      </c>
      <c r="H226" s="164">
        <v>2009</v>
      </c>
      <c r="I226" s="158">
        <f t="shared" si="11"/>
        <v>14</v>
      </c>
      <c r="J226">
        <v>46205.17</v>
      </c>
      <c r="K226">
        <v>0</v>
      </c>
      <c r="L226">
        <v>114.96</v>
      </c>
      <c r="M226">
        <v>114.96</v>
      </c>
      <c r="N226" s="158">
        <v>1</v>
      </c>
    </row>
    <row r="227" spans="3:14" s="71" customFormat="1" x14ac:dyDescent="0.35">
      <c r="C227" s="166" t="s">
        <v>271</v>
      </c>
      <c r="D227" s="165">
        <v>66</v>
      </c>
      <c r="E227" s="158"/>
      <c r="F227" s="158">
        <f t="shared" si="10"/>
        <v>66</v>
      </c>
      <c r="G227" s="158">
        <f t="shared" si="9"/>
        <v>2.3769445878857872E-2</v>
      </c>
      <c r="H227" s="164">
        <v>1997</v>
      </c>
      <c r="I227" s="158">
        <f t="shared" si="11"/>
        <v>26</v>
      </c>
      <c r="J227">
        <v>48354.13</v>
      </c>
      <c r="K227">
        <v>0</v>
      </c>
      <c r="L227">
        <v>115.36</v>
      </c>
      <c r="M227">
        <v>115.36</v>
      </c>
      <c r="N227" s="158">
        <v>1</v>
      </c>
    </row>
    <row r="228" spans="3:14" s="71" customFormat="1" x14ac:dyDescent="0.35">
      <c r="C228" s="166" t="s">
        <v>272</v>
      </c>
      <c r="D228" s="165">
        <v>81</v>
      </c>
      <c r="E228" s="158"/>
      <c r="F228" s="158">
        <f t="shared" si="10"/>
        <v>81</v>
      </c>
      <c r="G228" s="158">
        <f t="shared" si="9"/>
        <v>2.760383945540823E-2</v>
      </c>
      <c r="H228" s="164">
        <v>2017</v>
      </c>
      <c r="I228" s="158">
        <f t="shared" si="11"/>
        <v>6</v>
      </c>
      <c r="J228">
        <v>45755.46</v>
      </c>
      <c r="K228">
        <v>0</v>
      </c>
      <c r="L228">
        <v>115.94</v>
      </c>
      <c r="M228">
        <v>115.94</v>
      </c>
      <c r="N228" s="158">
        <v>1</v>
      </c>
    </row>
    <row r="229" spans="3:14" s="71" customFormat="1" x14ac:dyDescent="0.35">
      <c r="C229" s="166" t="s">
        <v>273</v>
      </c>
      <c r="D229" s="165">
        <v>15</v>
      </c>
      <c r="E229" s="158"/>
      <c r="F229" s="158">
        <f t="shared" si="10"/>
        <v>15</v>
      </c>
      <c r="G229" s="158">
        <f t="shared" si="9"/>
        <v>1.2458219262297247E-3</v>
      </c>
      <c r="H229" s="164">
        <v>2019</v>
      </c>
      <c r="I229" s="158">
        <f t="shared" si="11"/>
        <v>4</v>
      </c>
      <c r="J229">
        <v>11151.24</v>
      </c>
      <c r="K229">
        <v>0</v>
      </c>
      <c r="L229">
        <v>116.84</v>
      </c>
      <c r="M229">
        <v>116.84</v>
      </c>
      <c r="N229" s="158">
        <v>1</v>
      </c>
    </row>
    <row r="230" spans="3:14" s="71" customFormat="1" x14ac:dyDescent="0.35">
      <c r="C230" s="166" t="s">
        <v>274</v>
      </c>
      <c r="D230" s="165">
        <v>65</v>
      </c>
      <c r="E230" s="158"/>
      <c r="F230" s="158">
        <f t="shared" si="10"/>
        <v>65</v>
      </c>
      <c r="G230" s="158">
        <f t="shared" si="9"/>
        <v>2.2445914312366491E-2</v>
      </c>
      <c r="H230" s="164">
        <v>2018</v>
      </c>
      <c r="I230" s="158">
        <f t="shared" si="11"/>
        <v>5</v>
      </c>
      <c r="J230">
        <v>46364.160000000003</v>
      </c>
      <c r="K230">
        <v>0</v>
      </c>
      <c r="L230">
        <v>117.36</v>
      </c>
      <c r="M230">
        <v>117.36</v>
      </c>
      <c r="N230" s="158">
        <v>1</v>
      </c>
    </row>
    <row r="231" spans="3:14" s="71" customFormat="1" x14ac:dyDescent="0.35">
      <c r="C231" s="166" t="s">
        <v>275</v>
      </c>
      <c r="D231" s="165">
        <v>49</v>
      </c>
      <c r="E231" s="158"/>
      <c r="F231" s="158">
        <f t="shared" si="10"/>
        <v>49</v>
      </c>
      <c r="G231" s="158">
        <f t="shared" si="9"/>
        <v>1.294926832607373E-2</v>
      </c>
      <c r="H231" s="164">
        <v>2017</v>
      </c>
      <c r="I231" s="158">
        <f t="shared" si="11"/>
        <v>6</v>
      </c>
      <c r="J231">
        <v>35481.96</v>
      </c>
      <c r="K231">
        <v>0</v>
      </c>
      <c r="L231">
        <v>117.74000000000001</v>
      </c>
      <c r="M231">
        <v>117.74000000000001</v>
      </c>
      <c r="N231" s="158">
        <v>1</v>
      </c>
    </row>
    <row r="232" spans="3:14" s="71" customFormat="1" x14ac:dyDescent="0.35">
      <c r="C232" s="166" t="s">
        <v>276</v>
      </c>
      <c r="D232" s="165">
        <v>26</v>
      </c>
      <c r="E232" s="158"/>
      <c r="F232" s="158">
        <f t="shared" si="10"/>
        <v>26</v>
      </c>
      <c r="G232" s="158">
        <f t="shared" si="9"/>
        <v>1.0302509370727804E-2</v>
      </c>
      <c r="H232" s="164">
        <v>2017</v>
      </c>
      <c r="I232" s="158">
        <f t="shared" si="11"/>
        <v>6</v>
      </c>
      <c r="J232">
        <v>53202.02</v>
      </c>
      <c r="K232">
        <v>0</v>
      </c>
      <c r="L232">
        <v>118.94</v>
      </c>
      <c r="M232">
        <v>118.94</v>
      </c>
      <c r="N232" s="158">
        <v>1</v>
      </c>
    </row>
    <row r="233" spans="3:14" s="71" customFormat="1" x14ac:dyDescent="0.35">
      <c r="C233" s="166" t="s">
        <v>277</v>
      </c>
      <c r="D233" s="165">
        <v>75</v>
      </c>
      <c r="E233" s="158"/>
      <c r="F233" s="158">
        <f t="shared" si="10"/>
        <v>75</v>
      </c>
      <c r="G233" s="158">
        <f t="shared" si="9"/>
        <v>2.3949732351516595E-2</v>
      </c>
      <c r="H233" s="164">
        <v>1997</v>
      </c>
      <c r="I233" s="158">
        <f t="shared" si="11"/>
        <v>26</v>
      </c>
      <c r="J233">
        <v>42874.38</v>
      </c>
      <c r="K233">
        <v>0</v>
      </c>
      <c r="L233">
        <v>118.91</v>
      </c>
      <c r="M233">
        <v>118.91</v>
      </c>
      <c r="N233" s="158">
        <v>1</v>
      </c>
    </row>
    <row r="234" spans="3:14" s="71" customFormat="1" x14ac:dyDescent="0.35">
      <c r="C234" s="166" t="s">
        <v>278</v>
      </c>
      <c r="D234" s="165">
        <v>74</v>
      </c>
      <c r="E234" s="158"/>
      <c r="F234" s="158">
        <f t="shared" si="10"/>
        <v>74</v>
      </c>
      <c r="G234" s="158">
        <f t="shared" si="9"/>
        <v>2.5446318500318303E-2</v>
      </c>
      <c r="H234" s="164">
        <v>2005</v>
      </c>
      <c r="I234" s="158">
        <f t="shared" si="11"/>
        <v>18</v>
      </c>
      <c r="J234">
        <v>46169.13</v>
      </c>
      <c r="K234">
        <v>0</v>
      </c>
      <c r="L234">
        <v>120.86</v>
      </c>
      <c r="M234">
        <v>120.86</v>
      </c>
      <c r="N234" s="158">
        <v>1</v>
      </c>
    </row>
    <row r="235" spans="3:14" s="71" customFormat="1" x14ac:dyDescent="0.35">
      <c r="C235" s="166" t="s">
        <v>279</v>
      </c>
      <c r="D235" s="165">
        <v>72</v>
      </c>
      <c r="E235" s="158"/>
      <c r="F235" s="158">
        <f t="shared" si="10"/>
        <v>72</v>
      </c>
      <c r="G235" s="158">
        <f t="shared" si="9"/>
        <v>2.4782985278686838E-2</v>
      </c>
      <c r="H235" s="164">
        <v>2018</v>
      </c>
      <c r="I235" s="158">
        <f t="shared" si="11"/>
        <v>5</v>
      </c>
      <c r="J235">
        <v>46214.64</v>
      </c>
      <c r="K235">
        <v>0</v>
      </c>
      <c r="L235">
        <v>121.12</v>
      </c>
      <c r="M235">
        <v>121.12</v>
      </c>
      <c r="N235" s="158">
        <v>1</v>
      </c>
    </row>
    <row r="236" spans="3:14" s="71" customFormat="1" x14ac:dyDescent="0.35">
      <c r="C236" s="166" t="s">
        <v>280</v>
      </c>
      <c r="D236" s="165">
        <v>56</v>
      </c>
      <c r="E236" s="158"/>
      <c r="F236" s="158">
        <f t="shared" si="10"/>
        <v>56</v>
      </c>
      <c r="G236" s="158">
        <f t="shared" si="9"/>
        <v>1.7599538123686843E-2</v>
      </c>
      <c r="H236" s="164">
        <v>2020</v>
      </c>
      <c r="I236" s="158">
        <f t="shared" si="11"/>
        <v>3</v>
      </c>
      <c r="J236">
        <v>42196.04</v>
      </c>
      <c r="K236">
        <v>0</v>
      </c>
      <c r="L236">
        <v>123.34</v>
      </c>
      <c r="M236">
        <v>123.34</v>
      </c>
      <c r="N236" s="158">
        <v>1</v>
      </c>
    </row>
    <row r="237" spans="3:14" s="71" customFormat="1" x14ac:dyDescent="0.35">
      <c r="C237" s="166" t="s">
        <v>281</v>
      </c>
      <c r="D237" s="165">
        <v>15</v>
      </c>
      <c r="E237" s="158"/>
      <c r="F237" s="158">
        <f t="shared" si="10"/>
        <v>15</v>
      </c>
      <c r="G237" s="158">
        <f t="shared" si="9"/>
        <v>1.319102743078063E-3</v>
      </c>
      <c r="H237" s="164">
        <v>2019</v>
      </c>
      <c r="I237" s="158">
        <f t="shared" si="11"/>
        <v>4</v>
      </c>
      <c r="J237">
        <v>11807.17</v>
      </c>
      <c r="K237">
        <v>0</v>
      </c>
      <c r="L237">
        <v>123.24</v>
      </c>
      <c r="M237">
        <v>123.24</v>
      </c>
      <c r="N237" s="158">
        <v>1</v>
      </c>
    </row>
    <row r="238" spans="3:14" s="71" customFormat="1" x14ac:dyDescent="0.35">
      <c r="C238" s="166" t="s">
        <v>282</v>
      </c>
      <c r="D238" s="165">
        <v>85</v>
      </c>
      <c r="E238" s="158"/>
      <c r="F238" s="158">
        <f t="shared" si="10"/>
        <v>85</v>
      </c>
      <c r="G238" s="158">
        <f t="shared" si="9"/>
        <v>8.0890266943676126E-2</v>
      </c>
      <c r="H238" s="164">
        <v>2017</v>
      </c>
      <c r="I238" s="158">
        <f t="shared" si="11"/>
        <v>6</v>
      </c>
      <c r="J238">
        <v>127772.03</v>
      </c>
      <c r="K238">
        <v>0</v>
      </c>
      <c r="L238">
        <v>125.06</v>
      </c>
      <c r="M238">
        <v>125.06</v>
      </c>
      <c r="N238" s="158">
        <v>1</v>
      </c>
    </row>
    <row r="239" spans="3:14" s="71" customFormat="1" x14ac:dyDescent="0.35">
      <c r="C239" s="166" t="s">
        <v>283</v>
      </c>
      <c r="D239" s="165">
        <v>0</v>
      </c>
      <c r="E239" s="158"/>
      <c r="F239" s="158">
        <f t="shared" si="10"/>
        <v>0</v>
      </c>
      <c r="G239" s="158" t="str">
        <f t="shared" si="9"/>
        <v xml:space="preserve"> </v>
      </c>
      <c r="H239" s="164"/>
      <c r="I239" s="158" t="str">
        <f t="shared" si="11"/>
        <v xml:space="preserve"> </v>
      </c>
      <c r="J239">
        <v>0</v>
      </c>
      <c r="K239">
        <v>0</v>
      </c>
      <c r="L239">
        <v>210.26000000000002</v>
      </c>
      <c r="M239">
        <v>210.26000000000002</v>
      </c>
      <c r="N239" s="158">
        <v>1</v>
      </c>
    </row>
    <row r="240" spans="3:14" s="71" customFormat="1" x14ac:dyDescent="0.35">
      <c r="C240" s="166" t="s">
        <v>284</v>
      </c>
      <c r="D240" s="165">
        <v>19</v>
      </c>
      <c r="E240" s="158"/>
      <c r="F240" s="158">
        <f t="shared" si="10"/>
        <v>19</v>
      </c>
      <c r="G240" s="158">
        <f t="shared" si="9"/>
        <v>7.0928725286430521E-3</v>
      </c>
      <c r="H240" s="164">
        <v>2018</v>
      </c>
      <c r="I240" s="158">
        <f t="shared" si="11"/>
        <v>5</v>
      </c>
      <c r="J240">
        <v>50121.84</v>
      </c>
      <c r="K240">
        <v>0</v>
      </c>
      <c r="L240">
        <v>129.41999999999999</v>
      </c>
      <c r="M240">
        <v>129.41999999999999</v>
      </c>
      <c r="N240" s="158">
        <v>1</v>
      </c>
    </row>
    <row r="241" spans="3:14" s="71" customFormat="1" x14ac:dyDescent="0.35">
      <c r="C241" s="166" t="s">
        <v>285</v>
      </c>
      <c r="D241" s="165">
        <v>59</v>
      </c>
      <c r="E241" s="158"/>
      <c r="F241" s="158">
        <f t="shared" si="10"/>
        <v>59</v>
      </c>
      <c r="G241" s="158">
        <f t="shared" si="9"/>
        <v>1.4366460909003701E-2</v>
      </c>
      <c r="H241" s="164">
        <v>2021</v>
      </c>
      <c r="I241" s="158">
        <f t="shared" si="11"/>
        <v>2</v>
      </c>
      <c r="J241">
        <v>32693.11</v>
      </c>
      <c r="K241">
        <v>0</v>
      </c>
      <c r="L241">
        <v>130.46</v>
      </c>
      <c r="M241">
        <v>130.46</v>
      </c>
      <c r="N241" s="158">
        <v>1</v>
      </c>
    </row>
    <row r="242" spans="3:14" s="71" customFormat="1" x14ac:dyDescent="0.35">
      <c r="C242" s="166" t="s">
        <v>286</v>
      </c>
      <c r="D242" s="165">
        <v>75</v>
      </c>
      <c r="E242" s="158"/>
      <c r="F242" s="158">
        <f t="shared" si="10"/>
        <v>75</v>
      </c>
      <c r="G242" s="158">
        <f t="shared" si="9"/>
        <v>2.2231839990392938E-2</v>
      </c>
      <c r="H242" s="164">
        <v>2017</v>
      </c>
      <c r="I242" s="158">
        <f t="shared" si="11"/>
        <v>6</v>
      </c>
      <c r="J242">
        <v>39799.040000000001</v>
      </c>
      <c r="K242">
        <v>0</v>
      </c>
      <c r="L242">
        <v>131.38</v>
      </c>
      <c r="M242">
        <v>131.38</v>
      </c>
      <c r="N242" s="158">
        <v>1</v>
      </c>
    </row>
    <row r="243" spans="3:14" s="71" customFormat="1" x14ac:dyDescent="0.35">
      <c r="C243" s="166" t="s">
        <v>287</v>
      </c>
      <c r="D243" s="165">
        <v>0</v>
      </c>
      <c r="E243" s="158"/>
      <c r="F243" s="158">
        <f t="shared" si="10"/>
        <v>0</v>
      </c>
      <c r="G243" s="158" t="str">
        <f t="shared" si="9"/>
        <v xml:space="preserve"> </v>
      </c>
      <c r="H243" s="164"/>
      <c r="I243" s="158" t="str">
        <f t="shared" si="11"/>
        <v xml:space="preserve"> </v>
      </c>
      <c r="J243">
        <v>0</v>
      </c>
      <c r="K243">
        <v>0</v>
      </c>
      <c r="L243">
        <v>216.56</v>
      </c>
      <c r="M243">
        <v>216.56</v>
      </c>
      <c r="N243" s="158">
        <v>1</v>
      </c>
    </row>
    <row r="244" spans="3:14" s="71" customFormat="1" x14ac:dyDescent="0.35">
      <c r="C244" s="166" t="s">
        <v>288</v>
      </c>
      <c r="D244" s="165">
        <v>55</v>
      </c>
      <c r="E244" s="158"/>
      <c r="F244" s="158">
        <f t="shared" si="10"/>
        <v>55</v>
      </c>
      <c r="G244" s="158">
        <f t="shared" si="9"/>
        <v>2.1609058250637511E-2</v>
      </c>
      <c r="H244" s="164">
        <v>2013</v>
      </c>
      <c r="I244" s="158">
        <f t="shared" si="11"/>
        <v>10</v>
      </c>
      <c r="J244">
        <v>52751.11</v>
      </c>
      <c r="K244">
        <v>0</v>
      </c>
      <c r="L244">
        <v>137.44</v>
      </c>
      <c r="M244">
        <v>137.44</v>
      </c>
      <c r="N244" s="158">
        <v>1</v>
      </c>
    </row>
    <row r="245" spans="3:14" s="71" customFormat="1" x14ac:dyDescent="0.35">
      <c r="C245" s="166" t="s">
        <v>289</v>
      </c>
      <c r="D245" s="165">
        <v>0</v>
      </c>
      <c r="E245" s="158"/>
      <c r="F245" s="158">
        <f t="shared" si="10"/>
        <v>0</v>
      </c>
      <c r="G245" s="158" t="str">
        <f t="shared" si="9"/>
        <v xml:space="preserve"> </v>
      </c>
      <c r="H245" s="164"/>
      <c r="I245" s="158" t="str">
        <f t="shared" si="11"/>
        <v xml:space="preserve"> </v>
      </c>
      <c r="J245">
        <v>0</v>
      </c>
      <c r="K245">
        <v>0</v>
      </c>
      <c r="L245">
        <v>138.76</v>
      </c>
      <c r="M245">
        <v>138.76</v>
      </c>
      <c r="N245" s="158">
        <v>1</v>
      </c>
    </row>
    <row r="246" spans="3:14" s="71" customFormat="1" x14ac:dyDescent="0.35">
      <c r="C246" s="166" t="s">
        <v>290</v>
      </c>
      <c r="D246" s="165">
        <v>42</v>
      </c>
      <c r="E246" s="158"/>
      <c r="F246" s="158">
        <f t="shared" si="10"/>
        <v>42</v>
      </c>
      <c r="G246" s="158">
        <f t="shared" si="9"/>
        <v>1.7458427257907708E-2</v>
      </c>
      <c r="H246" s="164">
        <v>2016</v>
      </c>
      <c r="I246" s="158">
        <f t="shared" si="11"/>
        <v>7</v>
      </c>
      <c r="J246">
        <v>55810.29</v>
      </c>
      <c r="K246">
        <v>0</v>
      </c>
      <c r="L246">
        <v>138.72999999999999</v>
      </c>
      <c r="M246">
        <v>138.72999999999999</v>
      </c>
      <c r="N246" s="158">
        <v>1</v>
      </c>
    </row>
    <row r="247" spans="3:14" s="71" customFormat="1" x14ac:dyDescent="0.35">
      <c r="C247" s="166" t="s">
        <v>291</v>
      </c>
      <c r="D247" s="165">
        <v>67</v>
      </c>
      <c r="E247" s="158"/>
      <c r="F247" s="158">
        <f t="shared" si="10"/>
        <v>67</v>
      </c>
      <c r="G247" s="158">
        <f t="shared" si="9"/>
        <v>0.36699183282114062</v>
      </c>
      <c r="H247" s="164">
        <v>2010</v>
      </c>
      <c r="I247" s="158">
        <f t="shared" si="11"/>
        <v>13</v>
      </c>
      <c r="J247">
        <v>735427.81</v>
      </c>
      <c r="K247">
        <v>0</v>
      </c>
      <c r="L247">
        <v>175.72</v>
      </c>
      <c r="M247">
        <v>175.72</v>
      </c>
      <c r="N247" s="158">
        <v>1</v>
      </c>
    </row>
    <row r="248" spans="3:14" s="71" customFormat="1" x14ac:dyDescent="0.35">
      <c r="C248" s="166" t="s">
        <v>292</v>
      </c>
      <c r="D248" s="165">
        <v>44</v>
      </c>
      <c r="E248" s="158"/>
      <c r="F248" s="158">
        <f t="shared" si="10"/>
        <v>44</v>
      </c>
      <c r="G248" s="158">
        <f t="shared" si="9"/>
        <v>8.1689254975066319E-3</v>
      </c>
      <c r="H248" s="164">
        <v>2018</v>
      </c>
      <c r="I248" s="158">
        <f t="shared" si="11"/>
        <v>5</v>
      </c>
      <c r="J248">
        <v>24927.040000000001</v>
      </c>
      <c r="K248">
        <v>0</v>
      </c>
      <c r="L248">
        <v>140.86000000000001</v>
      </c>
      <c r="M248">
        <v>140.86000000000001</v>
      </c>
      <c r="N248" s="158">
        <v>1</v>
      </c>
    </row>
    <row r="249" spans="3:14" s="71" customFormat="1" x14ac:dyDescent="0.35">
      <c r="C249" s="166" t="s">
        <v>293</v>
      </c>
      <c r="D249" s="165">
        <v>39</v>
      </c>
      <c r="E249" s="158"/>
      <c r="F249" s="158">
        <f t="shared" si="10"/>
        <v>39</v>
      </c>
      <c r="G249" s="158">
        <f t="shared" si="9"/>
        <v>9.6609023570737376E-3</v>
      </c>
      <c r="H249" s="164">
        <v>2007</v>
      </c>
      <c r="I249" s="158">
        <f t="shared" si="11"/>
        <v>16</v>
      </c>
      <c r="J249">
        <v>33259.18</v>
      </c>
      <c r="K249">
        <v>0</v>
      </c>
      <c r="L249">
        <v>142.45999999999998</v>
      </c>
      <c r="M249">
        <v>142.45999999999998</v>
      </c>
      <c r="N249" s="158">
        <v>1</v>
      </c>
    </row>
    <row r="250" spans="3:14" s="71" customFormat="1" x14ac:dyDescent="0.35">
      <c r="C250" s="166" t="s">
        <v>294</v>
      </c>
      <c r="D250" s="165">
        <v>83</v>
      </c>
      <c r="E250" s="158"/>
      <c r="F250" s="158">
        <f t="shared" si="10"/>
        <v>83</v>
      </c>
      <c r="G250" s="158">
        <f t="shared" si="9"/>
        <v>2.2701966041989222E-2</v>
      </c>
      <c r="H250" s="164">
        <v>1998</v>
      </c>
      <c r="I250" s="158">
        <f t="shared" si="11"/>
        <v>25</v>
      </c>
      <c r="J250">
        <v>36723.480000000003</v>
      </c>
      <c r="K250">
        <v>0</v>
      </c>
      <c r="L250">
        <v>142.81</v>
      </c>
      <c r="M250">
        <v>142.81</v>
      </c>
      <c r="N250" s="158">
        <v>1</v>
      </c>
    </row>
    <row r="251" spans="3:14" s="71" customFormat="1" x14ac:dyDescent="0.35">
      <c r="C251" s="166" t="s">
        <v>295</v>
      </c>
      <c r="D251" s="165">
        <v>36</v>
      </c>
      <c r="E251" s="158"/>
      <c r="F251" s="158">
        <f t="shared" si="10"/>
        <v>36</v>
      </c>
      <c r="G251" s="158">
        <f t="shared" si="9"/>
        <v>4.0202803736140783E-3</v>
      </c>
      <c r="H251" s="164">
        <v>2019</v>
      </c>
      <c r="I251" s="158">
        <f t="shared" si="11"/>
        <v>4</v>
      </c>
      <c r="J251">
        <v>14993.82</v>
      </c>
      <c r="K251">
        <v>0</v>
      </c>
      <c r="L251">
        <v>145.32</v>
      </c>
      <c r="M251">
        <v>145.32</v>
      </c>
      <c r="N251" s="158">
        <v>1</v>
      </c>
    </row>
    <row r="252" spans="3:14" s="71" customFormat="1" x14ac:dyDescent="0.35">
      <c r="C252" s="166" t="s">
        <v>296</v>
      </c>
      <c r="D252" s="165">
        <v>70</v>
      </c>
      <c r="E252" s="158"/>
      <c r="F252" s="158">
        <f t="shared" si="10"/>
        <v>70</v>
      </c>
      <c r="G252" s="158">
        <f t="shared" si="9"/>
        <v>3.0692908892170884E-2</v>
      </c>
      <c r="H252" s="164">
        <v>2012</v>
      </c>
      <c r="I252" s="158">
        <f t="shared" si="11"/>
        <v>11</v>
      </c>
      <c r="J252">
        <v>58870.6</v>
      </c>
      <c r="K252">
        <v>0</v>
      </c>
      <c r="L252">
        <v>146.02000000000001</v>
      </c>
      <c r="M252">
        <v>146.02000000000001</v>
      </c>
      <c r="N252" s="158">
        <v>1</v>
      </c>
    </row>
    <row r="253" spans="3:14" s="71" customFormat="1" x14ac:dyDescent="0.35">
      <c r="C253" s="166" t="s">
        <v>297</v>
      </c>
      <c r="D253" s="165">
        <v>79</v>
      </c>
      <c r="E253" s="158"/>
      <c r="F253" s="158">
        <f t="shared" si="10"/>
        <v>79</v>
      </c>
      <c r="G253" s="158" t="str">
        <f t="shared" si="9"/>
        <v xml:space="preserve"> </v>
      </c>
      <c r="H253" s="164">
        <v>1999</v>
      </c>
      <c r="I253" s="158">
        <f t="shared" si="11"/>
        <v>24</v>
      </c>
      <c r="J253">
        <v>0</v>
      </c>
      <c r="K253">
        <v>0</v>
      </c>
      <c r="L253">
        <v>147.74</v>
      </c>
      <c r="M253">
        <v>147.74</v>
      </c>
      <c r="N253" s="158">
        <v>1</v>
      </c>
    </row>
    <row r="254" spans="3:14" s="71" customFormat="1" x14ac:dyDescent="0.35">
      <c r="C254" s="166" t="s">
        <v>298</v>
      </c>
      <c r="D254" s="165">
        <v>40</v>
      </c>
      <c r="E254" s="158"/>
      <c r="F254" s="158">
        <f t="shared" si="10"/>
        <v>40</v>
      </c>
      <c r="G254" s="158">
        <f t="shared" si="9"/>
        <v>1.7023490626333952E-2</v>
      </c>
      <c r="H254" s="164">
        <v>2018</v>
      </c>
      <c r="I254" s="158">
        <f t="shared" si="11"/>
        <v>5</v>
      </c>
      <c r="J254">
        <v>57140.9</v>
      </c>
      <c r="K254">
        <v>0</v>
      </c>
      <c r="L254">
        <v>148.84</v>
      </c>
      <c r="M254">
        <v>148.84</v>
      </c>
      <c r="N254" s="158">
        <v>1</v>
      </c>
    </row>
    <row r="255" spans="3:14" s="71" customFormat="1" x14ac:dyDescent="0.35">
      <c r="C255" s="166" t="s">
        <v>299</v>
      </c>
      <c r="D255" s="165">
        <v>33</v>
      </c>
      <c r="E255" s="158"/>
      <c r="F255" s="158">
        <f t="shared" si="10"/>
        <v>33</v>
      </c>
      <c r="G255" s="158">
        <f t="shared" si="9"/>
        <v>1.4649588619204148E-2</v>
      </c>
      <c r="H255" s="164">
        <v>2018</v>
      </c>
      <c r="I255" s="158">
        <f t="shared" si="11"/>
        <v>5</v>
      </c>
      <c r="J255">
        <v>59603.25</v>
      </c>
      <c r="K255">
        <v>0</v>
      </c>
      <c r="L255">
        <v>149.13</v>
      </c>
      <c r="M255">
        <v>149.13</v>
      </c>
      <c r="N255" s="158">
        <v>1</v>
      </c>
    </row>
    <row r="256" spans="3:14" s="71" customFormat="1" x14ac:dyDescent="0.35">
      <c r="C256" s="166" t="s">
        <v>300</v>
      </c>
      <c r="D256" s="165">
        <v>63</v>
      </c>
      <c r="E256" s="158"/>
      <c r="F256" s="158">
        <f t="shared" si="10"/>
        <v>63</v>
      </c>
      <c r="G256" s="158">
        <f t="shared" si="9"/>
        <v>3.3053661174932719E-2</v>
      </c>
      <c r="H256" s="164">
        <v>2010</v>
      </c>
      <c r="I256" s="158">
        <f t="shared" si="11"/>
        <v>13</v>
      </c>
      <c r="J256">
        <v>70442.94</v>
      </c>
      <c r="K256">
        <v>0</v>
      </c>
      <c r="L256">
        <v>150.13</v>
      </c>
      <c r="M256">
        <v>150.13</v>
      </c>
      <c r="N256" s="158">
        <v>1</v>
      </c>
    </row>
    <row r="257" spans="3:14" s="71" customFormat="1" x14ac:dyDescent="0.35">
      <c r="C257" s="166" t="s">
        <v>301</v>
      </c>
      <c r="D257" s="165">
        <v>63</v>
      </c>
      <c r="E257" s="158"/>
      <c r="F257" s="158">
        <f t="shared" si="10"/>
        <v>63</v>
      </c>
      <c r="G257" s="158">
        <f t="shared" si="9"/>
        <v>2.7205866067216269E-2</v>
      </c>
      <c r="H257" s="164">
        <v>2017</v>
      </c>
      <c r="I257" s="158">
        <f t="shared" si="11"/>
        <v>6</v>
      </c>
      <c r="J257">
        <v>57980.3</v>
      </c>
      <c r="K257">
        <v>0</v>
      </c>
      <c r="L257">
        <v>150.59</v>
      </c>
      <c r="M257">
        <v>150.59</v>
      </c>
      <c r="N257" s="158">
        <v>1</v>
      </c>
    </row>
    <row r="258" spans="3:14" s="71" customFormat="1" x14ac:dyDescent="0.35">
      <c r="C258" s="166" t="s">
        <v>302</v>
      </c>
      <c r="D258" s="165">
        <v>42</v>
      </c>
      <c r="E258" s="158"/>
      <c r="F258" s="158">
        <f t="shared" si="10"/>
        <v>42</v>
      </c>
      <c r="G258" s="158">
        <f t="shared" si="9"/>
        <v>1.3170771166446927E-2</v>
      </c>
      <c r="H258" s="164">
        <v>2012</v>
      </c>
      <c r="I258" s="158">
        <f t="shared" si="11"/>
        <v>11</v>
      </c>
      <c r="J258">
        <v>42103.71</v>
      </c>
      <c r="K258">
        <v>0</v>
      </c>
      <c r="L258">
        <v>151.63999999999999</v>
      </c>
      <c r="M258">
        <v>151.63999999999999</v>
      </c>
      <c r="N258" s="158">
        <v>1</v>
      </c>
    </row>
    <row r="259" spans="3:14" s="71" customFormat="1" x14ac:dyDescent="0.35">
      <c r="C259" s="166" t="s">
        <v>303</v>
      </c>
      <c r="D259" s="165">
        <v>52</v>
      </c>
      <c r="E259" s="158"/>
      <c r="F259" s="158">
        <f t="shared" si="10"/>
        <v>52</v>
      </c>
      <c r="G259" s="158">
        <f t="shared" si="9"/>
        <v>1.4042821191498106E-2</v>
      </c>
      <c r="H259" s="164">
        <v>2021</v>
      </c>
      <c r="I259" s="158">
        <f t="shared" si="11"/>
        <v>2</v>
      </c>
      <c r="J259">
        <v>36258.47</v>
      </c>
      <c r="K259">
        <v>0</v>
      </c>
      <c r="L259">
        <v>151.66</v>
      </c>
      <c r="M259">
        <v>151.66</v>
      </c>
      <c r="N259" s="158">
        <v>1</v>
      </c>
    </row>
    <row r="260" spans="3:14" s="71" customFormat="1" x14ac:dyDescent="0.35">
      <c r="C260" s="166" t="s">
        <v>304</v>
      </c>
      <c r="D260" s="165">
        <v>31</v>
      </c>
      <c r="E260" s="158"/>
      <c r="F260" s="158">
        <f t="shared" si="10"/>
        <v>31</v>
      </c>
      <c r="G260" s="158">
        <f t="shared" si="9"/>
        <v>1.4298297709590626E-2</v>
      </c>
      <c r="H260" s="164">
        <v>2017</v>
      </c>
      <c r="I260" s="158">
        <f t="shared" si="11"/>
        <v>6</v>
      </c>
      <c r="J260">
        <v>61927.15</v>
      </c>
      <c r="K260">
        <v>0</v>
      </c>
      <c r="L260">
        <v>152.74</v>
      </c>
      <c r="M260">
        <v>152.74</v>
      </c>
      <c r="N260" s="158">
        <v>1</v>
      </c>
    </row>
    <row r="261" spans="3:14" s="71" customFormat="1" x14ac:dyDescent="0.35">
      <c r="C261" s="166" t="s">
        <v>305</v>
      </c>
      <c r="D261" s="165">
        <v>53</v>
      </c>
      <c r="E261" s="158"/>
      <c r="F261" s="158">
        <f t="shared" si="10"/>
        <v>53</v>
      </c>
      <c r="G261" s="158">
        <f t="shared" si="9"/>
        <v>1.2088076787231262E-2</v>
      </c>
      <c r="H261" s="164">
        <v>2018</v>
      </c>
      <c r="I261" s="158">
        <f t="shared" si="11"/>
        <v>5</v>
      </c>
      <c r="J261">
        <v>30622.44</v>
      </c>
      <c r="K261">
        <v>0</v>
      </c>
      <c r="L261">
        <v>155.01999999999998</v>
      </c>
      <c r="M261">
        <v>155.01999999999998</v>
      </c>
      <c r="N261" s="158">
        <v>1</v>
      </c>
    </row>
    <row r="262" spans="3:14" s="71" customFormat="1" x14ac:dyDescent="0.35">
      <c r="C262" s="166" t="s">
        <v>306</v>
      </c>
      <c r="D262" s="165">
        <v>52</v>
      </c>
      <c r="E262" s="158"/>
      <c r="F262" s="158">
        <f t="shared" si="10"/>
        <v>52</v>
      </c>
      <c r="G262" s="158">
        <f t="shared" si="9"/>
        <v>1.9506909765746858E-2</v>
      </c>
      <c r="H262" s="164">
        <v>2018</v>
      </c>
      <c r="I262" s="158">
        <f t="shared" si="11"/>
        <v>5</v>
      </c>
      <c r="J262">
        <v>50366.71</v>
      </c>
      <c r="K262">
        <v>0</v>
      </c>
      <c r="L262">
        <v>155.28</v>
      </c>
      <c r="M262">
        <v>155.28</v>
      </c>
      <c r="N262" s="158">
        <v>1</v>
      </c>
    </row>
    <row r="263" spans="3:14" s="71" customFormat="1" x14ac:dyDescent="0.35">
      <c r="C263" s="166" t="s">
        <v>307</v>
      </c>
      <c r="D263" s="165">
        <v>73</v>
      </c>
      <c r="E263" s="158"/>
      <c r="F263" s="158">
        <f t="shared" si="10"/>
        <v>73</v>
      </c>
      <c r="G263" s="158">
        <f t="shared" si="9"/>
        <v>3.7599855223659641E-2</v>
      </c>
      <c r="H263" s="164">
        <v>2014</v>
      </c>
      <c r="I263" s="158">
        <f t="shared" si="11"/>
        <v>9</v>
      </c>
      <c r="J263">
        <v>69154.710000000006</v>
      </c>
      <c r="K263">
        <v>0</v>
      </c>
      <c r="L263">
        <v>156.6</v>
      </c>
      <c r="M263">
        <v>156.6</v>
      </c>
      <c r="N263" s="158">
        <v>1</v>
      </c>
    </row>
    <row r="264" spans="3:14" s="71" customFormat="1" x14ac:dyDescent="0.35">
      <c r="C264" s="166" t="s">
        <v>308</v>
      </c>
      <c r="D264" s="165">
        <v>81</v>
      </c>
      <c r="E264" s="158"/>
      <c r="F264" s="158">
        <f t="shared" si="10"/>
        <v>81</v>
      </c>
      <c r="G264" s="158">
        <f t="shared" si="9"/>
        <v>3.7889642740851812E-2</v>
      </c>
      <c r="H264" s="164">
        <v>2017</v>
      </c>
      <c r="I264" s="158">
        <f t="shared" si="11"/>
        <v>6</v>
      </c>
      <c r="J264">
        <v>62804.959999999999</v>
      </c>
      <c r="K264">
        <v>0</v>
      </c>
      <c r="L264">
        <v>157.47999999999999</v>
      </c>
      <c r="M264">
        <v>157.47999999999999</v>
      </c>
      <c r="N264" s="158">
        <v>1</v>
      </c>
    </row>
    <row r="265" spans="3:14" s="71" customFormat="1" x14ac:dyDescent="0.35">
      <c r="C265" s="166" t="s">
        <v>309</v>
      </c>
      <c r="D265" s="165">
        <v>72</v>
      </c>
      <c r="E265" s="158"/>
      <c r="F265" s="158">
        <f t="shared" si="10"/>
        <v>72</v>
      </c>
      <c r="G265" s="158">
        <f t="shared" si="9"/>
        <v>0.17710050119428922</v>
      </c>
      <c r="H265" s="164">
        <v>2017</v>
      </c>
      <c r="I265" s="158">
        <f t="shared" si="11"/>
        <v>6</v>
      </c>
      <c r="J265">
        <v>330252.21999999997</v>
      </c>
      <c r="K265">
        <v>0</v>
      </c>
      <c r="L265">
        <v>157.86000000000001</v>
      </c>
      <c r="M265">
        <v>157.86000000000001</v>
      </c>
      <c r="N265" s="158">
        <v>1</v>
      </c>
    </row>
    <row r="266" spans="3:14" s="71" customFormat="1" x14ac:dyDescent="0.35">
      <c r="C266" s="166" t="s">
        <v>310</v>
      </c>
      <c r="D266" s="165">
        <v>48</v>
      </c>
      <c r="E266" s="158"/>
      <c r="F266" s="158">
        <f t="shared" si="10"/>
        <v>48</v>
      </c>
      <c r="G266" s="158">
        <f t="shared" si="9"/>
        <v>1.6250121516973578E-2</v>
      </c>
      <c r="H266" s="164">
        <v>2012</v>
      </c>
      <c r="I266" s="158">
        <f t="shared" si="11"/>
        <v>11</v>
      </c>
      <c r="J266">
        <v>45454.18</v>
      </c>
      <c r="K266">
        <v>0</v>
      </c>
      <c r="L266">
        <v>159.22</v>
      </c>
      <c r="M266">
        <v>159.22</v>
      </c>
      <c r="N266" s="158">
        <v>1</v>
      </c>
    </row>
    <row r="267" spans="3:14" s="71" customFormat="1" x14ac:dyDescent="0.35">
      <c r="C267" s="166" t="s">
        <v>311</v>
      </c>
      <c r="D267" s="165">
        <v>63</v>
      </c>
      <c r="E267" s="158"/>
      <c r="F267" s="158">
        <f t="shared" si="10"/>
        <v>63</v>
      </c>
      <c r="G267" s="158">
        <f t="shared" si="9"/>
        <v>2.8688714171583043E-3</v>
      </c>
      <c r="H267" s="164">
        <v>2020</v>
      </c>
      <c r="I267" s="158">
        <f t="shared" si="11"/>
        <v>3</v>
      </c>
      <c r="J267">
        <v>6114.05</v>
      </c>
      <c r="K267">
        <v>0</v>
      </c>
      <c r="L267">
        <v>160.24</v>
      </c>
      <c r="M267">
        <v>160.24</v>
      </c>
      <c r="N267" s="158">
        <v>1</v>
      </c>
    </row>
    <row r="268" spans="3:14" s="71" customFormat="1" x14ac:dyDescent="0.35">
      <c r="C268" s="166" t="s">
        <v>312</v>
      </c>
      <c r="D268" s="165">
        <v>0</v>
      </c>
      <c r="E268" s="158"/>
      <c r="F268" s="158">
        <f t="shared" si="10"/>
        <v>0</v>
      </c>
      <c r="G268" s="158">
        <f t="shared" si="9"/>
        <v>0</v>
      </c>
      <c r="H268" s="164">
        <v>2017</v>
      </c>
      <c r="I268" s="158">
        <f t="shared" si="11"/>
        <v>6</v>
      </c>
      <c r="J268">
        <v>95495.63</v>
      </c>
      <c r="K268">
        <v>0</v>
      </c>
      <c r="L268">
        <v>161.78</v>
      </c>
      <c r="M268">
        <v>161.78</v>
      </c>
      <c r="N268" s="158">
        <v>1</v>
      </c>
    </row>
    <row r="269" spans="3:14" s="71" customFormat="1" x14ac:dyDescent="0.35">
      <c r="C269" s="166" t="s">
        <v>313</v>
      </c>
      <c r="D269" s="165">
        <v>56</v>
      </c>
      <c r="E269" s="158"/>
      <c r="F269" s="158">
        <f t="shared" si="10"/>
        <v>56</v>
      </c>
      <c r="G269" s="158">
        <f t="shared" si="9"/>
        <v>2.717734233813094E-2</v>
      </c>
      <c r="H269" s="164">
        <v>2017</v>
      </c>
      <c r="I269" s="158">
        <f t="shared" si="11"/>
        <v>6</v>
      </c>
      <c r="J269">
        <v>65159.45</v>
      </c>
      <c r="K269">
        <v>0</v>
      </c>
      <c r="L269">
        <v>162.38</v>
      </c>
      <c r="M269">
        <v>162.38</v>
      </c>
      <c r="N269" s="158">
        <v>1</v>
      </c>
    </row>
    <row r="270" spans="3:14" s="71" customFormat="1" x14ac:dyDescent="0.35">
      <c r="C270" s="166" t="s">
        <v>314</v>
      </c>
      <c r="D270" s="165">
        <v>75</v>
      </c>
      <c r="E270" s="158"/>
      <c r="F270" s="158">
        <f t="shared" si="10"/>
        <v>75</v>
      </c>
      <c r="G270" s="158">
        <f t="shared" si="9"/>
        <v>3.4975527432543022E-2</v>
      </c>
      <c r="H270" s="164">
        <v>2016</v>
      </c>
      <c r="I270" s="158">
        <f t="shared" si="11"/>
        <v>7</v>
      </c>
      <c r="J270">
        <v>62612.56</v>
      </c>
      <c r="K270">
        <v>0</v>
      </c>
      <c r="L270">
        <v>162.41999999999999</v>
      </c>
      <c r="M270">
        <v>162.41999999999999</v>
      </c>
      <c r="N270" s="158">
        <v>1</v>
      </c>
    </row>
    <row r="271" spans="3:14" s="71" customFormat="1" x14ac:dyDescent="0.35">
      <c r="C271" s="166" t="s">
        <v>315</v>
      </c>
      <c r="D271" s="165">
        <v>71</v>
      </c>
      <c r="E271" s="158"/>
      <c r="F271" s="158">
        <f t="shared" si="10"/>
        <v>71</v>
      </c>
      <c r="G271" s="158">
        <f t="shared" si="9"/>
        <v>7.6100919518606203E-2</v>
      </c>
      <c r="H271" s="164">
        <v>2017</v>
      </c>
      <c r="I271" s="158">
        <f t="shared" si="11"/>
        <v>6</v>
      </c>
      <c r="J271">
        <v>143909.68</v>
      </c>
      <c r="K271">
        <v>0</v>
      </c>
      <c r="L271">
        <v>162.72</v>
      </c>
      <c r="M271">
        <v>162.72</v>
      </c>
      <c r="N271" s="158">
        <v>1</v>
      </c>
    </row>
    <row r="272" spans="3:14" s="71" customFormat="1" x14ac:dyDescent="0.35">
      <c r="C272" s="166" t="s">
        <v>316</v>
      </c>
      <c r="D272" s="165">
        <v>68</v>
      </c>
      <c r="E272" s="158"/>
      <c r="F272" s="158">
        <f t="shared" si="10"/>
        <v>68</v>
      </c>
      <c r="G272" s="158">
        <f t="shared" si="9"/>
        <v>2.0848250322137177E-2</v>
      </c>
      <c r="H272" s="164">
        <v>2010</v>
      </c>
      <c r="I272" s="158">
        <f t="shared" si="11"/>
        <v>13</v>
      </c>
      <c r="J272">
        <v>41164.15</v>
      </c>
      <c r="K272">
        <v>0</v>
      </c>
      <c r="L272">
        <v>165.68</v>
      </c>
      <c r="M272">
        <v>165.68</v>
      </c>
      <c r="N272" s="158">
        <v>1</v>
      </c>
    </row>
    <row r="273" spans="3:14" s="71" customFormat="1" x14ac:dyDescent="0.35">
      <c r="C273" s="166" t="s">
        <v>317</v>
      </c>
      <c r="D273" s="165">
        <v>37</v>
      </c>
      <c r="E273" s="158"/>
      <c r="F273" s="158">
        <f t="shared" si="10"/>
        <v>37</v>
      </c>
      <c r="G273" s="158">
        <f t="shared" si="9"/>
        <v>1.7652852181214807E-2</v>
      </c>
      <c r="H273" s="164">
        <v>2014</v>
      </c>
      <c r="I273" s="158">
        <f t="shared" si="11"/>
        <v>9</v>
      </c>
      <c r="J273">
        <v>64057.74</v>
      </c>
      <c r="K273">
        <v>0</v>
      </c>
      <c r="L273">
        <v>165.86</v>
      </c>
      <c r="M273">
        <v>165.86</v>
      </c>
      <c r="N273" s="158">
        <v>1</v>
      </c>
    </row>
    <row r="274" spans="3:14" s="71" customFormat="1" x14ac:dyDescent="0.35">
      <c r="C274" s="166" t="s">
        <v>318</v>
      </c>
      <c r="D274" s="165">
        <v>45</v>
      </c>
      <c r="E274" s="158"/>
      <c r="F274" s="158">
        <f t="shared" si="10"/>
        <v>45</v>
      </c>
      <c r="G274" s="158">
        <f t="shared" si="9"/>
        <v>1.3659853502829026E-2</v>
      </c>
      <c r="H274" s="164">
        <v>2011</v>
      </c>
      <c r="I274" s="158">
        <f t="shared" si="11"/>
        <v>12</v>
      </c>
      <c r="J274">
        <v>40756.04</v>
      </c>
      <c r="K274">
        <v>0</v>
      </c>
      <c r="L274">
        <v>166.26</v>
      </c>
      <c r="M274">
        <v>166.26</v>
      </c>
      <c r="N274" s="158">
        <v>1</v>
      </c>
    </row>
    <row r="275" spans="3:14" s="71" customFormat="1" x14ac:dyDescent="0.35">
      <c r="C275" s="166" t="s">
        <v>319</v>
      </c>
      <c r="D275" s="165">
        <v>89</v>
      </c>
      <c r="E275" s="158"/>
      <c r="F275" s="158">
        <f t="shared" si="10"/>
        <v>89</v>
      </c>
      <c r="G275" s="158">
        <f t="shared" si="9"/>
        <v>4.2011312283641307E-2</v>
      </c>
      <c r="H275" s="164">
        <v>2006</v>
      </c>
      <c r="I275" s="158">
        <f t="shared" si="11"/>
        <v>17</v>
      </c>
      <c r="J275">
        <v>63377.440000000002</v>
      </c>
      <c r="K275">
        <v>0</v>
      </c>
      <c r="L275">
        <v>166.56</v>
      </c>
      <c r="M275">
        <v>166.56</v>
      </c>
      <c r="N275" s="158">
        <v>1</v>
      </c>
    </row>
    <row r="276" spans="3:14" s="71" customFormat="1" x14ac:dyDescent="0.35">
      <c r="C276" s="166" t="s">
        <v>320</v>
      </c>
      <c r="D276" s="165">
        <v>0</v>
      </c>
      <c r="E276" s="158"/>
      <c r="F276" s="158">
        <f t="shared" si="10"/>
        <v>0</v>
      </c>
      <c r="G276" s="158" t="str">
        <f t="shared" si="9"/>
        <v xml:space="preserve"> </v>
      </c>
      <c r="H276" s="164"/>
      <c r="I276" s="158" t="str">
        <f t="shared" si="11"/>
        <v xml:space="preserve"> </v>
      </c>
      <c r="J276">
        <v>0</v>
      </c>
      <c r="K276">
        <v>0</v>
      </c>
      <c r="L276">
        <v>168.4</v>
      </c>
      <c r="M276">
        <v>168.4</v>
      </c>
      <c r="N276" s="158">
        <v>1</v>
      </c>
    </row>
    <row r="277" spans="3:14" s="71" customFormat="1" x14ac:dyDescent="0.35">
      <c r="C277" s="166" t="s">
        <v>321</v>
      </c>
      <c r="D277" s="165">
        <v>46</v>
      </c>
      <c r="E277" s="158"/>
      <c r="F277" s="158">
        <f t="shared" si="10"/>
        <v>46</v>
      </c>
      <c r="G277" s="158">
        <f t="shared" si="9"/>
        <v>1.1340038137611867E-2</v>
      </c>
      <c r="H277" s="164">
        <v>2018</v>
      </c>
      <c r="I277" s="158">
        <f t="shared" si="11"/>
        <v>5</v>
      </c>
      <c r="J277">
        <v>33099.019999999997</v>
      </c>
      <c r="K277">
        <v>0</v>
      </c>
      <c r="L277">
        <v>167.9</v>
      </c>
      <c r="M277">
        <v>167.9</v>
      </c>
      <c r="N277" s="158">
        <v>1</v>
      </c>
    </row>
    <row r="278" spans="3:14" s="71" customFormat="1" x14ac:dyDescent="0.35">
      <c r="C278" s="166" t="s">
        <v>322</v>
      </c>
      <c r="D278" s="165">
        <v>81</v>
      </c>
      <c r="E278" s="158"/>
      <c r="F278" s="158">
        <f t="shared" si="10"/>
        <v>81</v>
      </c>
      <c r="G278" s="158">
        <f t="shared" si="9"/>
        <v>0.11870111397220444</v>
      </c>
      <c r="H278" s="164">
        <v>2004</v>
      </c>
      <c r="I278" s="158">
        <f t="shared" si="11"/>
        <v>19</v>
      </c>
      <c r="J278">
        <v>196756.11</v>
      </c>
      <c r="K278">
        <v>0</v>
      </c>
      <c r="L278">
        <v>173.12</v>
      </c>
      <c r="M278">
        <v>173.12</v>
      </c>
      <c r="N278" s="158">
        <v>1</v>
      </c>
    </row>
    <row r="279" spans="3:14" s="71" customFormat="1" x14ac:dyDescent="0.35">
      <c r="C279" s="166" t="s">
        <v>323</v>
      </c>
      <c r="D279" s="165">
        <v>73</v>
      </c>
      <c r="E279" s="158"/>
      <c r="F279" s="158">
        <f t="shared" si="10"/>
        <v>73</v>
      </c>
      <c r="G279" s="158">
        <f t="shared" si="9"/>
        <v>2.4815568110864886E-2</v>
      </c>
      <c r="H279" s="164">
        <v>2000</v>
      </c>
      <c r="I279" s="158">
        <f t="shared" si="11"/>
        <v>23</v>
      </c>
      <c r="J279">
        <v>45641.49</v>
      </c>
      <c r="K279">
        <v>0</v>
      </c>
      <c r="L279">
        <v>173.98</v>
      </c>
      <c r="M279">
        <v>173.98</v>
      </c>
      <c r="N279" s="158">
        <v>1</v>
      </c>
    </row>
    <row r="280" spans="3:14" s="71" customFormat="1" x14ac:dyDescent="0.35">
      <c r="C280" s="166" t="s">
        <v>324</v>
      </c>
      <c r="D280" s="165">
        <v>0</v>
      </c>
      <c r="E280" s="158"/>
      <c r="F280" s="158">
        <f t="shared" si="10"/>
        <v>0</v>
      </c>
      <c r="G280" s="158" t="str">
        <f t="shared" si="9"/>
        <v xml:space="preserve"> </v>
      </c>
      <c r="H280" s="164"/>
      <c r="I280" s="158" t="str">
        <f t="shared" si="11"/>
        <v xml:space="preserve"> </v>
      </c>
      <c r="J280">
        <v>0</v>
      </c>
      <c r="K280">
        <v>0</v>
      </c>
      <c r="L280">
        <v>175.82</v>
      </c>
      <c r="M280">
        <v>175.82</v>
      </c>
      <c r="N280" s="158">
        <v>1</v>
      </c>
    </row>
    <row r="281" spans="3:14" s="71" customFormat="1" x14ac:dyDescent="0.35">
      <c r="C281" s="166" t="s">
        <v>325</v>
      </c>
      <c r="D281" s="165">
        <v>88</v>
      </c>
      <c r="E281" s="158"/>
      <c r="F281" s="158">
        <f t="shared" si="10"/>
        <v>88</v>
      </c>
      <c r="G281" s="158">
        <f t="shared" si="9"/>
        <v>2.8785579852855306E-2</v>
      </c>
      <c r="H281" s="164">
        <v>2000</v>
      </c>
      <c r="I281" s="158">
        <f t="shared" si="11"/>
        <v>23</v>
      </c>
      <c r="J281">
        <v>43918.83</v>
      </c>
      <c r="K281">
        <v>0</v>
      </c>
      <c r="L281">
        <v>176.08</v>
      </c>
      <c r="M281">
        <v>176.08</v>
      </c>
      <c r="N281" s="158">
        <v>1</v>
      </c>
    </row>
    <row r="282" spans="3:14" s="71" customFormat="1" x14ac:dyDescent="0.35">
      <c r="C282" s="166" t="s">
        <v>326</v>
      </c>
      <c r="D282" s="165">
        <v>35</v>
      </c>
      <c r="E282" s="158"/>
      <c r="F282" s="158">
        <f t="shared" si="10"/>
        <v>35</v>
      </c>
      <c r="G282" s="158">
        <f t="shared" si="9"/>
        <v>4.490659956227952E-3</v>
      </c>
      <c r="H282" s="164">
        <v>2021</v>
      </c>
      <c r="I282" s="158">
        <f t="shared" si="11"/>
        <v>2</v>
      </c>
      <c r="J282">
        <v>17226.64</v>
      </c>
      <c r="K282">
        <v>0</v>
      </c>
      <c r="L282">
        <v>179.68</v>
      </c>
      <c r="M282">
        <v>179.68</v>
      </c>
      <c r="N282" s="158">
        <v>1</v>
      </c>
    </row>
    <row r="283" spans="3:14" s="71" customFormat="1" x14ac:dyDescent="0.35">
      <c r="C283" s="166" t="s">
        <v>327</v>
      </c>
      <c r="D283" s="165">
        <v>65</v>
      </c>
      <c r="E283" s="158"/>
      <c r="F283" s="158">
        <f t="shared" si="10"/>
        <v>65</v>
      </c>
      <c r="G283" s="158">
        <f t="shared" ref="G283:G346" si="12">IF(J283=0," ",F283*(J283/$L$580))</f>
        <v>2.5396052698946892E-2</v>
      </c>
      <c r="H283" s="164">
        <v>2012</v>
      </c>
      <c r="I283" s="158">
        <f t="shared" si="11"/>
        <v>11</v>
      </c>
      <c r="J283">
        <v>52457.95</v>
      </c>
      <c r="K283">
        <v>0</v>
      </c>
      <c r="L283">
        <v>187.2</v>
      </c>
      <c r="M283">
        <v>187.2</v>
      </c>
      <c r="N283" s="158">
        <v>1</v>
      </c>
    </row>
    <row r="284" spans="3:14" s="71" customFormat="1" x14ac:dyDescent="0.35">
      <c r="C284" s="166" t="s">
        <v>328</v>
      </c>
      <c r="D284" s="165">
        <v>71</v>
      </c>
      <c r="E284" s="158"/>
      <c r="F284" s="158">
        <f t="shared" ref="F284:F347" si="13">AVERAGE(D284,E284)</f>
        <v>71</v>
      </c>
      <c r="G284" s="158">
        <f t="shared" si="12"/>
        <v>0.11833197362987691</v>
      </c>
      <c r="H284" s="164">
        <v>2013</v>
      </c>
      <c r="I284" s="158">
        <f t="shared" ref="I284:I347" si="14">IF(H284=0," ",2023-H284)</f>
        <v>10</v>
      </c>
      <c r="J284">
        <v>223770.18</v>
      </c>
      <c r="K284">
        <v>0</v>
      </c>
      <c r="L284">
        <v>222.05</v>
      </c>
      <c r="M284">
        <v>222.05</v>
      </c>
      <c r="N284" s="158">
        <v>1</v>
      </c>
    </row>
    <row r="285" spans="3:14" s="71" customFormat="1" x14ac:dyDescent="0.35">
      <c r="C285" s="166" t="s">
        <v>329</v>
      </c>
      <c r="D285" s="165">
        <v>69</v>
      </c>
      <c r="E285" s="158"/>
      <c r="F285" s="158">
        <f t="shared" si="13"/>
        <v>69</v>
      </c>
      <c r="G285" s="158">
        <f t="shared" si="12"/>
        <v>3.5513734159355118E-2</v>
      </c>
      <c r="H285" s="164">
        <v>2017</v>
      </c>
      <c r="I285" s="158">
        <f t="shared" si="14"/>
        <v>6</v>
      </c>
      <c r="J285">
        <v>69104.399999999994</v>
      </c>
      <c r="K285">
        <v>0</v>
      </c>
      <c r="L285">
        <v>189.38</v>
      </c>
      <c r="M285">
        <v>189.38</v>
      </c>
      <c r="N285" s="158">
        <v>1</v>
      </c>
    </row>
    <row r="286" spans="3:14" s="71" customFormat="1" x14ac:dyDescent="0.35">
      <c r="C286" s="166" t="s">
        <v>330</v>
      </c>
      <c r="D286" s="165">
        <v>68</v>
      </c>
      <c r="E286" s="158"/>
      <c r="F286" s="158">
        <f t="shared" si="13"/>
        <v>68</v>
      </c>
      <c r="G286" s="158">
        <f t="shared" si="12"/>
        <v>9.1828388183463755E-2</v>
      </c>
      <c r="H286" s="164">
        <v>2017</v>
      </c>
      <c r="I286" s="158">
        <f t="shared" si="14"/>
        <v>6</v>
      </c>
      <c r="J286">
        <v>181311.98</v>
      </c>
      <c r="K286">
        <v>0</v>
      </c>
      <c r="L286">
        <v>207.78000000000003</v>
      </c>
      <c r="M286">
        <v>207.78000000000003</v>
      </c>
      <c r="N286" s="158">
        <v>1</v>
      </c>
    </row>
    <row r="287" spans="3:14" s="71" customFormat="1" x14ac:dyDescent="0.35">
      <c r="C287" s="166" t="s">
        <v>331</v>
      </c>
      <c r="D287" s="165">
        <v>44</v>
      </c>
      <c r="E287" s="158"/>
      <c r="F287" s="158">
        <f t="shared" si="13"/>
        <v>44</v>
      </c>
      <c r="G287" s="158">
        <f t="shared" si="12"/>
        <v>2.8503965880728156E-2</v>
      </c>
      <c r="H287" s="164">
        <v>2005</v>
      </c>
      <c r="I287" s="158">
        <f t="shared" si="14"/>
        <v>18</v>
      </c>
      <c r="J287">
        <v>86978.33</v>
      </c>
      <c r="K287">
        <v>0</v>
      </c>
      <c r="L287">
        <v>194.84</v>
      </c>
      <c r="M287">
        <v>194.84</v>
      </c>
      <c r="N287" s="158">
        <v>1</v>
      </c>
    </row>
    <row r="288" spans="3:14" s="71" customFormat="1" x14ac:dyDescent="0.35">
      <c r="C288" s="166" t="s">
        <v>332</v>
      </c>
      <c r="D288" s="165">
        <v>38</v>
      </c>
      <c r="E288" s="158"/>
      <c r="F288" s="158">
        <f t="shared" si="13"/>
        <v>38</v>
      </c>
      <c r="G288" s="158">
        <f t="shared" si="12"/>
        <v>2.239975692006126E-2</v>
      </c>
      <c r="H288" s="164">
        <v>2017</v>
      </c>
      <c r="I288" s="158">
        <f t="shared" si="14"/>
        <v>6</v>
      </c>
      <c r="J288">
        <v>79144.03</v>
      </c>
      <c r="K288">
        <v>0</v>
      </c>
      <c r="L288">
        <v>197.13</v>
      </c>
      <c r="M288">
        <v>197.13</v>
      </c>
      <c r="N288" s="158">
        <v>1</v>
      </c>
    </row>
    <row r="289" spans="3:14" s="71" customFormat="1" x14ac:dyDescent="0.35">
      <c r="C289" s="166" t="s">
        <v>333</v>
      </c>
      <c r="D289" s="165">
        <v>42</v>
      </c>
      <c r="E289" s="158"/>
      <c r="F289" s="158">
        <f t="shared" si="13"/>
        <v>42</v>
      </c>
      <c r="G289" s="158">
        <f t="shared" si="12"/>
        <v>2.9928550114298163E-3</v>
      </c>
      <c r="H289" s="164">
        <v>2020</v>
      </c>
      <c r="I289" s="158">
        <f t="shared" si="14"/>
        <v>3</v>
      </c>
      <c r="J289">
        <v>9567.42</v>
      </c>
      <c r="K289">
        <v>0</v>
      </c>
      <c r="L289">
        <v>197.44</v>
      </c>
      <c r="M289">
        <v>197.44</v>
      </c>
      <c r="N289" s="158">
        <v>1</v>
      </c>
    </row>
    <row r="290" spans="3:14" s="71" customFormat="1" x14ac:dyDescent="0.35">
      <c r="C290" s="166" t="s">
        <v>334</v>
      </c>
      <c r="D290" s="165">
        <v>44</v>
      </c>
      <c r="E290" s="158"/>
      <c r="F290" s="158">
        <f t="shared" si="13"/>
        <v>44</v>
      </c>
      <c r="G290" s="158">
        <f t="shared" si="12"/>
        <v>2.4428138380558677E-2</v>
      </c>
      <c r="H290" s="164">
        <v>2016</v>
      </c>
      <c r="I290" s="158">
        <f t="shared" si="14"/>
        <v>7</v>
      </c>
      <c r="J290">
        <v>74541.16</v>
      </c>
      <c r="K290">
        <v>0</v>
      </c>
      <c r="L290">
        <v>197.81</v>
      </c>
      <c r="M290">
        <v>197.81</v>
      </c>
      <c r="N290" s="158">
        <v>1</v>
      </c>
    </row>
    <row r="291" spans="3:14" s="71" customFormat="1" x14ac:dyDescent="0.35">
      <c r="C291" s="166" t="s">
        <v>335</v>
      </c>
      <c r="D291" s="165">
        <v>63</v>
      </c>
      <c r="E291" s="158"/>
      <c r="F291" s="158">
        <f t="shared" si="13"/>
        <v>63</v>
      </c>
      <c r="G291" s="158">
        <f t="shared" si="12"/>
        <v>3.6007199737193206E-2</v>
      </c>
      <c r="H291" s="164">
        <v>2019</v>
      </c>
      <c r="I291" s="158">
        <f t="shared" si="14"/>
        <v>4</v>
      </c>
      <c r="J291">
        <v>76737.429999999993</v>
      </c>
      <c r="K291">
        <v>0</v>
      </c>
      <c r="L291">
        <v>197.86</v>
      </c>
      <c r="M291">
        <v>197.86</v>
      </c>
      <c r="N291" s="158">
        <v>1</v>
      </c>
    </row>
    <row r="292" spans="3:14" s="71" customFormat="1" x14ac:dyDescent="0.35">
      <c r="C292" s="166" t="s">
        <v>336</v>
      </c>
      <c r="D292" s="165">
        <v>60</v>
      </c>
      <c r="E292" s="158"/>
      <c r="F292" s="158">
        <f t="shared" si="13"/>
        <v>60</v>
      </c>
      <c r="G292" s="158">
        <f t="shared" si="12"/>
        <v>3.0110051212055251E-2</v>
      </c>
      <c r="H292" s="164">
        <v>2010</v>
      </c>
      <c r="I292" s="158">
        <f t="shared" si="14"/>
        <v>13</v>
      </c>
      <c r="J292">
        <v>67378.09</v>
      </c>
      <c r="K292">
        <v>0</v>
      </c>
      <c r="L292">
        <v>199.1</v>
      </c>
      <c r="M292">
        <v>199.1</v>
      </c>
      <c r="N292" s="158">
        <v>1</v>
      </c>
    </row>
    <row r="293" spans="3:14" s="71" customFormat="1" x14ac:dyDescent="0.35">
      <c r="C293" s="166" t="s">
        <v>337</v>
      </c>
      <c r="D293" s="165">
        <v>63</v>
      </c>
      <c r="E293" s="158"/>
      <c r="F293" s="158">
        <f t="shared" si="13"/>
        <v>63</v>
      </c>
      <c r="G293" s="158">
        <f t="shared" si="12"/>
        <v>3.1448856532749994E-2</v>
      </c>
      <c r="H293" s="164">
        <v>2017</v>
      </c>
      <c r="I293" s="158">
        <f t="shared" si="14"/>
        <v>6</v>
      </c>
      <c r="J293">
        <v>67022.83</v>
      </c>
      <c r="K293">
        <v>0</v>
      </c>
      <c r="L293">
        <v>202.34</v>
      </c>
      <c r="M293">
        <v>202.34</v>
      </c>
      <c r="N293" s="158">
        <v>1</v>
      </c>
    </row>
    <row r="294" spans="3:14" s="71" customFormat="1" x14ac:dyDescent="0.35">
      <c r="C294" s="166" t="s">
        <v>338</v>
      </c>
      <c r="D294" s="165">
        <v>65</v>
      </c>
      <c r="E294" s="158"/>
      <c r="F294" s="158">
        <f t="shared" si="13"/>
        <v>65</v>
      </c>
      <c r="G294" s="158">
        <f t="shared" si="12"/>
        <v>2.3083817791987163E-2</v>
      </c>
      <c r="H294" s="164">
        <v>2005</v>
      </c>
      <c r="I294" s="158">
        <f t="shared" si="14"/>
        <v>18</v>
      </c>
      <c r="J294">
        <v>47681.81</v>
      </c>
      <c r="K294">
        <v>0</v>
      </c>
      <c r="L294">
        <v>252.57999999999998</v>
      </c>
      <c r="M294">
        <v>252.57999999999998</v>
      </c>
      <c r="N294" s="158">
        <v>1</v>
      </c>
    </row>
    <row r="295" spans="3:14" s="71" customFormat="1" x14ac:dyDescent="0.35">
      <c r="C295" s="166" t="s">
        <v>339</v>
      </c>
      <c r="D295" s="165">
        <v>68</v>
      </c>
      <c r="E295" s="158"/>
      <c r="F295" s="158">
        <f t="shared" si="13"/>
        <v>68</v>
      </c>
      <c r="G295" s="158">
        <f t="shared" si="12"/>
        <v>5.0254249771321681E-2</v>
      </c>
      <c r="H295" s="164">
        <v>2018</v>
      </c>
      <c r="I295" s="158">
        <f t="shared" si="14"/>
        <v>5</v>
      </c>
      <c r="J295">
        <v>99225.279999999999</v>
      </c>
      <c r="K295">
        <v>0</v>
      </c>
      <c r="L295">
        <v>203.16</v>
      </c>
      <c r="M295">
        <v>203.16</v>
      </c>
      <c r="N295" s="158">
        <v>1</v>
      </c>
    </row>
    <row r="296" spans="3:14" s="71" customFormat="1" x14ac:dyDescent="0.35">
      <c r="C296" s="166" t="s">
        <v>340</v>
      </c>
      <c r="D296" s="165">
        <v>69</v>
      </c>
      <c r="E296" s="158"/>
      <c r="F296" s="158">
        <f t="shared" si="13"/>
        <v>69</v>
      </c>
      <c r="G296" s="158">
        <f t="shared" si="12"/>
        <v>3.7080931005445641E-2</v>
      </c>
      <c r="H296" s="164">
        <v>2016</v>
      </c>
      <c r="I296" s="158">
        <f t="shared" si="14"/>
        <v>7</v>
      </c>
      <c r="J296">
        <v>72153.929999999993</v>
      </c>
      <c r="K296">
        <v>0</v>
      </c>
      <c r="L296">
        <v>203.86</v>
      </c>
      <c r="M296">
        <v>203.86</v>
      </c>
      <c r="N296" s="158">
        <v>1</v>
      </c>
    </row>
    <row r="297" spans="3:14" s="71" customFormat="1" x14ac:dyDescent="0.35">
      <c r="C297" s="166" t="s">
        <v>341</v>
      </c>
      <c r="D297" s="165">
        <v>0</v>
      </c>
      <c r="E297" s="158"/>
      <c r="F297" s="158">
        <f t="shared" si="13"/>
        <v>0</v>
      </c>
      <c r="G297" s="158">
        <f t="shared" si="12"/>
        <v>0</v>
      </c>
      <c r="H297" s="164">
        <v>2022</v>
      </c>
      <c r="I297" s="158">
        <f t="shared" si="14"/>
        <v>1</v>
      </c>
      <c r="J297">
        <v>4795.3999999999996</v>
      </c>
      <c r="K297">
        <v>0</v>
      </c>
      <c r="L297">
        <v>205.22</v>
      </c>
      <c r="M297">
        <v>205.22</v>
      </c>
      <c r="N297" s="158">
        <v>1</v>
      </c>
    </row>
    <row r="298" spans="3:14" s="71" customFormat="1" x14ac:dyDescent="0.35">
      <c r="C298" s="166" t="s">
        <v>342</v>
      </c>
      <c r="D298" s="165">
        <v>51</v>
      </c>
      <c r="E298" s="158"/>
      <c r="F298" s="158">
        <f t="shared" si="13"/>
        <v>51</v>
      </c>
      <c r="G298" s="158">
        <f t="shared" si="12"/>
        <v>2.0200160988099757E-2</v>
      </c>
      <c r="H298" s="164">
        <v>2015</v>
      </c>
      <c r="I298" s="158">
        <f t="shared" si="14"/>
        <v>8</v>
      </c>
      <c r="J298">
        <v>53179.360000000001</v>
      </c>
      <c r="K298">
        <v>0</v>
      </c>
      <c r="L298">
        <v>206.96</v>
      </c>
      <c r="M298">
        <v>206.96</v>
      </c>
      <c r="N298" s="158">
        <v>1</v>
      </c>
    </row>
    <row r="299" spans="3:14" s="71" customFormat="1" x14ac:dyDescent="0.35">
      <c r="C299" s="166" t="s">
        <v>343</v>
      </c>
      <c r="D299" s="165">
        <v>82</v>
      </c>
      <c r="E299" s="158"/>
      <c r="F299" s="158">
        <f t="shared" si="13"/>
        <v>82</v>
      </c>
      <c r="G299" s="158">
        <f t="shared" si="12"/>
        <v>8.0148581986923234E-2</v>
      </c>
      <c r="H299" s="164">
        <v>2017</v>
      </c>
      <c r="I299" s="158">
        <f t="shared" si="14"/>
        <v>6</v>
      </c>
      <c r="J299">
        <v>131232.21</v>
      </c>
      <c r="K299">
        <v>0</v>
      </c>
      <c r="L299">
        <v>307.39999999999998</v>
      </c>
      <c r="M299">
        <v>307.39999999999998</v>
      </c>
      <c r="N299" s="158">
        <v>1</v>
      </c>
    </row>
    <row r="300" spans="3:14" s="71" customFormat="1" x14ac:dyDescent="0.35">
      <c r="C300" s="166" t="s">
        <v>344</v>
      </c>
      <c r="D300" s="165">
        <v>0</v>
      </c>
      <c r="E300" s="158"/>
      <c r="F300" s="158">
        <f t="shared" si="13"/>
        <v>0</v>
      </c>
      <c r="G300" s="158" t="str">
        <f t="shared" si="12"/>
        <v xml:space="preserve"> </v>
      </c>
      <c r="H300" s="164"/>
      <c r="I300" s="158" t="str">
        <f t="shared" si="14"/>
        <v xml:space="preserve"> </v>
      </c>
      <c r="J300">
        <v>0</v>
      </c>
      <c r="K300">
        <v>0</v>
      </c>
      <c r="L300">
        <v>209.44</v>
      </c>
      <c r="M300">
        <v>209.44</v>
      </c>
      <c r="N300" s="158">
        <v>1</v>
      </c>
    </row>
    <row r="301" spans="3:14" s="71" customFormat="1" x14ac:dyDescent="0.35">
      <c r="C301" s="166" t="s">
        <v>345</v>
      </c>
      <c r="D301" s="165">
        <v>70</v>
      </c>
      <c r="E301" s="158"/>
      <c r="F301" s="158">
        <f t="shared" si="13"/>
        <v>70</v>
      </c>
      <c r="G301" s="158">
        <f t="shared" si="12"/>
        <v>5.7568611882840527E-3</v>
      </c>
      <c r="H301" s="164">
        <v>2002</v>
      </c>
      <c r="I301" s="158">
        <f t="shared" si="14"/>
        <v>21</v>
      </c>
      <c r="J301">
        <v>11041.96</v>
      </c>
      <c r="K301">
        <v>0</v>
      </c>
      <c r="L301">
        <v>211.64</v>
      </c>
      <c r="M301">
        <v>211.64</v>
      </c>
      <c r="N301" s="158">
        <v>1</v>
      </c>
    </row>
    <row r="302" spans="3:14" s="71" customFormat="1" x14ac:dyDescent="0.35">
      <c r="C302" s="166" t="s">
        <v>346</v>
      </c>
      <c r="D302" s="165">
        <v>31</v>
      </c>
      <c r="E302" s="158"/>
      <c r="F302" s="158">
        <f t="shared" si="13"/>
        <v>31</v>
      </c>
      <c r="G302" s="158">
        <f t="shared" si="12"/>
        <v>7.9777044197496642E-3</v>
      </c>
      <c r="H302" s="164">
        <v>2018</v>
      </c>
      <c r="I302" s="158">
        <f t="shared" si="14"/>
        <v>5</v>
      </c>
      <c r="J302">
        <v>34552.120000000003</v>
      </c>
      <c r="K302">
        <v>0</v>
      </c>
      <c r="L302">
        <v>212.2</v>
      </c>
      <c r="M302">
        <v>212.2</v>
      </c>
      <c r="N302" s="158">
        <v>1</v>
      </c>
    </row>
    <row r="303" spans="3:14" s="71" customFormat="1" x14ac:dyDescent="0.35">
      <c r="C303" s="166" t="s">
        <v>347</v>
      </c>
      <c r="D303" s="165">
        <v>71</v>
      </c>
      <c r="E303" s="158"/>
      <c r="F303" s="158">
        <f t="shared" si="13"/>
        <v>71</v>
      </c>
      <c r="G303" s="158">
        <f t="shared" si="12"/>
        <v>9.0199699861803449E-3</v>
      </c>
      <c r="H303" s="164">
        <v>2011</v>
      </c>
      <c r="I303" s="158">
        <f t="shared" si="14"/>
        <v>12</v>
      </c>
      <c r="J303">
        <v>17057.099999999999</v>
      </c>
      <c r="K303">
        <v>0</v>
      </c>
      <c r="L303">
        <v>230.74</v>
      </c>
      <c r="M303">
        <v>230.74</v>
      </c>
      <c r="N303" s="158">
        <v>1</v>
      </c>
    </row>
    <row r="304" spans="3:14" s="71" customFormat="1" x14ac:dyDescent="0.35">
      <c r="C304" s="166" t="s">
        <v>348</v>
      </c>
      <c r="D304" s="165">
        <v>46</v>
      </c>
      <c r="E304" s="158"/>
      <c r="F304" s="158">
        <f t="shared" si="13"/>
        <v>46</v>
      </c>
      <c r="G304" s="158">
        <f t="shared" si="12"/>
        <v>3.350792693978643E-2</v>
      </c>
      <c r="H304" s="164">
        <v>2015</v>
      </c>
      <c r="I304" s="158">
        <f t="shared" si="14"/>
        <v>8</v>
      </c>
      <c r="J304">
        <v>97802.1</v>
      </c>
      <c r="K304">
        <v>0</v>
      </c>
      <c r="L304">
        <v>214.7</v>
      </c>
      <c r="M304">
        <v>214.7</v>
      </c>
      <c r="N304" s="158">
        <v>1</v>
      </c>
    </row>
    <row r="305" spans="3:14" s="71" customFormat="1" x14ac:dyDescent="0.35">
      <c r="C305" s="166" t="s">
        <v>349</v>
      </c>
      <c r="D305" s="165">
        <v>51</v>
      </c>
      <c r="E305" s="158"/>
      <c r="F305" s="158">
        <f t="shared" si="13"/>
        <v>51</v>
      </c>
      <c r="G305" s="158">
        <f t="shared" si="12"/>
        <v>2.3033896313146399E-2</v>
      </c>
      <c r="H305" s="164">
        <v>2017</v>
      </c>
      <c r="I305" s="158">
        <f t="shared" si="14"/>
        <v>6</v>
      </c>
      <c r="J305">
        <v>60639.51</v>
      </c>
      <c r="K305">
        <v>0</v>
      </c>
      <c r="L305">
        <v>215.47</v>
      </c>
      <c r="M305">
        <v>215.47</v>
      </c>
      <c r="N305" s="158">
        <v>1</v>
      </c>
    </row>
    <row r="306" spans="3:14" s="71" customFormat="1" x14ac:dyDescent="0.35">
      <c r="C306" s="166" t="s">
        <v>350</v>
      </c>
      <c r="D306" s="165">
        <v>43</v>
      </c>
      <c r="E306" s="158"/>
      <c r="F306" s="158">
        <f t="shared" si="13"/>
        <v>43</v>
      </c>
      <c r="G306" s="158">
        <f t="shared" si="12"/>
        <v>1.837042256949058E-4</v>
      </c>
      <c r="H306" s="164">
        <v>2017</v>
      </c>
      <c r="I306" s="158">
        <f t="shared" si="14"/>
        <v>6</v>
      </c>
      <c r="J306">
        <v>573.6</v>
      </c>
      <c r="K306">
        <v>0</v>
      </c>
      <c r="L306">
        <v>216.4</v>
      </c>
      <c r="M306">
        <v>216.4</v>
      </c>
      <c r="N306" s="158">
        <v>1</v>
      </c>
    </row>
    <row r="307" spans="3:14" s="71" customFormat="1" x14ac:dyDescent="0.35">
      <c r="C307" s="166" t="s">
        <v>351</v>
      </c>
      <c r="D307" s="165">
        <v>58</v>
      </c>
      <c r="E307" s="158"/>
      <c r="F307" s="158">
        <f t="shared" si="13"/>
        <v>58</v>
      </c>
      <c r="G307" s="158">
        <f t="shared" si="12"/>
        <v>3.8367041051131263E-2</v>
      </c>
      <c r="H307" s="164">
        <v>2012</v>
      </c>
      <c r="I307" s="158">
        <f t="shared" si="14"/>
        <v>11</v>
      </c>
      <c r="J307">
        <v>88815.5</v>
      </c>
      <c r="K307">
        <v>0</v>
      </c>
      <c r="L307">
        <v>219.3</v>
      </c>
      <c r="M307">
        <v>219.3</v>
      </c>
      <c r="N307" s="158">
        <v>1</v>
      </c>
    </row>
    <row r="308" spans="3:14" s="71" customFormat="1" x14ac:dyDescent="0.35">
      <c r="C308" s="166" t="s">
        <v>352</v>
      </c>
      <c r="D308" s="165">
        <v>38</v>
      </c>
      <c r="E308" s="158"/>
      <c r="F308" s="158">
        <f t="shared" si="13"/>
        <v>38</v>
      </c>
      <c r="G308" s="158">
        <f t="shared" si="12"/>
        <v>2.818212359684403E-3</v>
      </c>
      <c r="H308" s="164">
        <v>2017</v>
      </c>
      <c r="I308" s="158">
        <f t="shared" si="14"/>
        <v>6</v>
      </c>
      <c r="J308">
        <v>9957.4599999999991</v>
      </c>
      <c r="K308">
        <v>0</v>
      </c>
      <c r="L308">
        <v>219.94</v>
      </c>
      <c r="M308">
        <v>219.94</v>
      </c>
      <c r="N308" s="158">
        <v>1</v>
      </c>
    </row>
    <row r="309" spans="3:14" s="71" customFormat="1" x14ac:dyDescent="0.35">
      <c r="C309" s="166" t="s">
        <v>353</v>
      </c>
      <c r="D309" s="165">
        <v>60</v>
      </c>
      <c r="E309" s="158"/>
      <c r="F309" s="158">
        <f t="shared" si="13"/>
        <v>60</v>
      </c>
      <c r="G309" s="158">
        <f t="shared" si="12"/>
        <v>1.7189018674140293E-2</v>
      </c>
      <c r="H309" s="164">
        <v>1999</v>
      </c>
      <c r="I309" s="158">
        <f t="shared" si="14"/>
        <v>24</v>
      </c>
      <c r="J309">
        <v>38464.339999999997</v>
      </c>
      <c r="K309">
        <v>0</v>
      </c>
      <c r="L309">
        <v>221.5</v>
      </c>
      <c r="M309">
        <v>221.5</v>
      </c>
      <c r="N309" s="158">
        <v>1</v>
      </c>
    </row>
    <row r="310" spans="3:14" s="71" customFormat="1" x14ac:dyDescent="0.35">
      <c r="C310" s="166" t="s">
        <v>354</v>
      </c>
      <c r="D310" s="165">
        <v>40</v>
      </c>
      <c r="E310" s="158"/>
      <c r="F310" s="158">
        <f t="shared" si="13"/>
        <v>40</v>
      </c>
      <c r="G310" s="158">
        <f t="shared" si="12"/>
        <v>4.9407713576565338E-3</v>
      </c>
      <c r="H310" s="164">
        <v>2014</v>
      </c>
      <c r="I310" s="158">
        <f t="shared" si="14"/>
        <v>9</v>
      </c>
      <c r="J310">
        <v>16584.150000000001</v>
      </c>
      <c r="K310">
        <v>0</v>
      </c>
      <c r="L310">
        <v>225.22000000000003</v>
      </c>
      <c r="M310">
        <v>225.22000000000003</v>
      </c>
      <c r="N310" s="158">
        <v>1</v>
      </c>
    </row>
    <row r="311" spans="3:14" s="71" customFormat="1" x14ac:dyDescent="0.35">
      <c r="C311" s="166" t="s">
        <v>355</v>
      </c>
      <c r="D311" s="165">
        <v>59</v>
      </c>
      <c r="E311" s="158"/>
      <c r="F311" s="158">
        <f t="shared" si="13"/>
        <v>59</v>
      </c>
      <c r="G311" s="158">
        <f t="shared" si="12"/>
        <v>0.14234764765622915</v>
      </c>
      <c r="H311" s="164">
        <v>2022</v>
      </c>
      <c r="I311" s="158">
        <f t="shared" si="14"/>
        <v>1</v>
      </c>
      <c r="J311">
        <v>323934.15000000002</v>
      </c>
      <c r="K311">
        <v>0</v>
      </c>
      <c r="L311">
        <v>229.39999999999998</v>
      </c>
      <c r="M311">
        <v>229.39999999999998</v>
      </c>
      <c r="N311" s="158">
        <v>1</v>
      </c>
    </row>
    <row r="312" spans="3:14" s="71" customFormat="1" x14ac:dyDescent="0.35">
      <c r="C312" s="166" t="s">
        <v>356</v>
      </c>
      <c r="D312" s="165">
        <v>81</v>
      </c>
      <c r="E312" s="158"/>
      <c r="F312" s="158">
        <f t="shared" si="13"/>
        <v>81</v>
      </c>
      <c r="G312" s="158">
        <f t="shared" si="12"/>
        <v>0.10971444875596759</v>
      </c>
      <c r="H312" s="164">
        <v>2010</v>
      </c>
      <c r="I312" s="158">
        <f t="shared" si="14"/>
        <v>13</v>
      </c>
      <c r="J312">
        <v>181860.03</v>
      </c>
      <c r="K312">
        <v>0</v>
      </c>
      <c r="L312">
        <v>231.1</v>
      </c>
      <c r="M312">
        <v>231.1</v>
      </c>
      <c r="N312" s="158">
        <v>1</v>
      </c>
    </row>
    <row r="313" spans="3:14" s="71" customFormat="1" x14ac:dyDescent="0.35">
      <c r="C313" s="166" t="s">
        <v>357</v>
      </c>
      <c r="D313" s="165">
        <v>46</v>
      </c>
      <c r="E313" s="158"/>
      <c r="F313" s="158">
        <f t="shared" si="13"/>
        <v>46</v>
      </c>
      <c r="G313" s="158">
        <f t="shared" si="12"/>
        <v>3.2726349056168509E-2</v>
      </c>
      <c r="H313" s="164">
        <v>2017</v>
      </c>
      <c r="I313" s="158">
        <f t="shared" si="14"/>
        <v>6</v>
      </c>
      <c r="J313">
        <v>95520.85</v>
      </c>
      <c r="K313">
        <v>0</v>
      </c>
      <c r="L313">
        <v>231.57</v>
      </c>
      <c r="M313">
        <v>231.57</v>
      </c>
      <c r="N313" s="158">
        <v>1</v>
      </c>
    </row>
    <row r="314" spans="3:14" s="71" customFormat="1" x14ac:dyDescent="0.35">
      <c r="C314" s="166" t="s">
        <v>358</v>
      </c>
      <c r="D314" s="165">
        <v>0</v>
      </c>
      <c r="E314" s="158"/>
      <c r="F314" s="158">
        <f t="shared" si="13"/>
        <v>0</v>
      </c>
      <c r="G314" s="158">
        <f t="shared" si="12"/>
        <v>0</v>
      </c>
      <c r="H314" s="164"/>
      <c r="I314" s="158" t="str">
        <f t="shared" si="14"/>
        <v xml:space="preserve"> </v>
      </c>
      <c r="J314">
        <v>103008.51</v>
      </c>
      <c r="K314">
        <v>232.34</v>
      </c>
      <c r="L314">
        <v>0</v>
      </c>
      <c r="M314">
        <v>232.34</v>
      </c>
      <c r="N314" s="158">
        <v>1</v>
      </c>
    </row>
    <row r="315" spans="3:14" s="71" customFormat="1" x14ac:dyDescent="0.35">
      <c r="C315" s="166" t="s">
        <v>359</v>
      </c>
      <c r="D315" s="165">
        <v>55</v>
      </c>
      <c r="E315" s="158"/>
      <c r="F315" s="158">
        <f t="shared" si="13"/>
        <v>55</v>
      </c>
      <c r="G315" s="158">
        <f t="shared" si="12"/>
        <v>3.8297692050504602E-2</v>
      </c>
      <c r="H315" s="164">
        <v>2018</v>
      </c>
      <c r="I315" s="158">
        <f t="shared" si="14"/>
        <v>5</v>
      </c>
      <c r="J315">
        <v>93490.69</v>
      </c>
      <c r="K315">
        <v>0</v>
      </c>
      <c r="L315">
        <v>238.82</v>
      </c>
      <c r="M315">
        <v>238.82</v>
      </c>
      <c r="N315" s="158">
        <v>1</v>
      </c>
    </row>
    <row r="316" spans="3:14" s="71" customFormat="1" x14ac:dyDescent="0.35">
      <c r="C316" s="166" t="s">
        <v>360</v>
      </c>
      <c r="D316" s="165">
        <v>0</v>
      </c>
      <c r="E316" s="158"/>
      <c r="F316" s="158">
        <f t="shared" si="13"/>
        <v>0</v>
      </c>
      <c r="G316" s="158" t="str">
        <f t="shared" si="12"/>
        <v xml:space="preserve"> </v>
      </c>
      <c r="H316" s="164"/>
      <c r="I316" s="158" t="str">
        <f t="shared" si="14"/>
        <v xml:space="preserve"> </v>
      </c>
      <c r="J316">
        <v>0</v>
      </c>
      <c r="K316">
        <v>0</v>
      </c>
      <c r="L316">
        <v>243.84</v>
      </c>
      <c r="M316">
        <v>243.84</v>
      </c>
      <c r="N316" s="158">
        <v>1</v>
      </c>
    </row>
    <row r="317" spans="3:14" s="71" customFormat="1" x14ac:dyDescent="0.35">
      <c r="C317" s="166" t="s">
        <v>361</v>
      </c>
      <c r="D317" s="165">
        <v>74</v>
      </c>
      <c r="E317" s="158"/>
      <c r="F317" s="158">
        <f t="shared" si="13"/>
        <v>74</v>
      </c>
      <c r="G317" s="158">
        <f t="shared" si="12"/>
        <v>9.5273682553280364E-2</v>
      </c>
      <c r="H317" s="164">
        <v>1996</v>
      </c>
      <c r="I317" s="158">
        <f t="shared" si="14"/>
        <v>27</v>
      </c>
      <c r="J317">
        <v>172862.06</v>
      </c>
      <c r="K317">
        <v>0</v>
      </c>
      <c r="L317">
        <v>250.76</v>
      </c>
      <c r="M317">
        <v>250.76</v>
      </c>
      <c r="N317" s="158">
        <v>1</v>
      </c>
    </row>
    <row r="318" spans="3:14" s="71" customFormat="1" x14ac:dyDescent="0.35">
      <c r="C318" s="166" t="s">
        <v>362</v>
      </c>
      <c r="D318" s="165">
        <v>76</v>
      </c>
      <c r="E318" s="158"/>
      <c r="F318" s="158">
        <f t="shared" si="13"/>
        <v>76</v>
      </c>
      <c r="G318" s="158">
        <f t="shared" si="12"/>
        <v>0.19969081944541126</v>
      </c>
      <c r="H318" s="164">
        <v>2017</v>
      </c>
      <c r="I318" s="158">
        <f t="shared" si="14"/>
        <v>6</v>
      </c>
      <c r="J318">
        <v>352779.19</v>
      </c>
      <c r="K318">
        <v>0</v>
      </c>
      <c r="L318">
        <v>423.64</v>
      </c>
      <c r="M318">
        <v>423.64</v>
      </c>
      <c r="N318" s="158">
        <v>1</v>
      </c>
    </row>
    <row r="319" spans="3:14" s="71" customFormat="1" x14ac:dyDescent="0.35">
      <c r="C319" s="166" t="s">
        <v>363</v>
      </c>
      <c r="D319" s="165">
        <v>71</v>
      </c>
      <c r="E319" s="158"/>
      <c r="F319" s="158">
        <f t="shared" si="13"/>
        <v>71</v>
      </c>
      <c r="G319" s="158">
        <f t="shared" si="12"/>
        <v>0.18175018743857599</v>
      </c>
      <c r="H319" s="164">
        <v>2012</v>
      </c>
      <c r="I319" s="158">
        <f t="shared" si="14"/>
        <v>11</v>
      </c>
      <c r="J319">
        <v>343696.39</v>
      </c>
      <c r="K319">
        <v>0</v>
      </c>
      <c r="L319">
        <v>253.51</v>
      </c>
      <c r="M319">
        <v>253.51</v>
      </c>
      <c r="N319" s="158">
        <v>1</v>
      </c>
    </row>
    <row r="320" spans="3:14" s="71" customFormat="1" x14ac:dyDescent="0.35">
      <c r="C320" s="166" t="s">
        <v>364</v>
      </c>
      <c r="D320" s="165">
        <v>68</v>
      </c>
      <c r="E320" s="158"/>
      <c r="F320" s="158">
        <f t="shared" si="13"/>
        <v>68</v>
      </c>
      <c r="G320" s="158">
        <f t="shared" si="12"/>
        <v>6.5064881158834437E-2</v>
      </c>
      <c r="H320" s="164">
        <v>2017</v>
      </c>
      <c r="I320" s="158">
        <f t="shared" si="14"/>
        <v>6</v>
      </c>
      <c r="J320">
        <v>128468.36</v>
      </c>
      <c r="K320">
        <v>0</v>
      </c>
      <c r="L320">
        <v>358.15999999999997</v>
      </c>
      <c r="M320">
        <v>358.15999999999997</v>
      </c>
      <c r="N320" s="158">
        <v>1</v>
      </c>
    </row>
    <row r="321" spans="3:14" s="71" customFormat="1" x14ac:dyDescent="0.35">
      <c r="C321" s="166" t="s">
        <v>365</v>
      </c>
      <c r="D321" s="165">
        <v>76</v>
      </c>
      <c r="E321" s="158"/>
      <c r="F321" s="158">
        <f t="shared" si="13"/>
        <v>76</v>
      </c>
      <c r="G321" s="158">
        <f t="shared" si="12"/>
        <v>8.6504933651969873E-2</v>
      </c>
      <c r="H321" s="164">
        <v>2006</v>
      </c>
      <c r="I321" s="158">
        <f t="shared" si="14"/>
        <v>17</v>
      </c>
      <c r="J321">
        <v>152821.95000000001</v>
      </c>
      <c r="K321">
        <v>0</v>
      </c>
      <c r="L321">
        <v>271.84000000000003</v>
      </c>
      <c r="M321">
        <v>271.84000000000003</v>
      </c>
      <c r="N321" s="158">
        <v>1</v>
      </c>
    </row>
    <row r="322" spans="3:14" s="71" customFormat="1" x14ac:dyDescent="0.35">
      <c r="C322" s="166" t="s">
        <v>366</v>
      </c>
      <c r="D322" s="165">
        <v>69</v>
      </c>
      <c r="E322" s="158"/>
      <c r="F322" s="158">
        <f t="shared" si="13"/>
        <v>69</v>
      </c>
      <c r="G322" s="158">
        <f t="shared" si="12"/>
        <v>5.4192948794072639E-2</v>
      </c>
      <c r="H322" s="164">
        <v>2011</v>
      </c>
      <c r="I322" s="158">
        <f t="shared" si="14"/>
        <v>12</v>
      </c>
      <c r="J322">
        <v>105451.35</v>
      </c>
      <c r="K322">
        <v>0</v>
      </c>
      <c r="L322">
        <v>255.54</v>
      </c>
      <c r="M322">
        <v>255.54</v>
      </c>
      <c r="N322" s="158">
        <v>1</v>
      </c>
    </row>
    <row r="323" spans="3:14" s="71" customFormat="1" x14ac:dyDescent="0.35">
      <c r="C323" s="166" t="s">
        <v>367</v>
      </c>
      <c r="D323" s="165">
        <v>61</v>
      </c>
      <c r="E323" s="158"/>
      <c r="F323" s="158">
        <f t="shared" si="13"/>
        <v>61</v>
      </c>
      <c r="G323" s="158">
        <f t="shared" si="12"/>
        <v>0.19189900092896145</v>
      </c>
      <c r="H323" s="164">
        <v>2017</v>
      </c>
      <c r="I323" s="158">
        <f t="shared" si="14"/>
        <v>6</v>
      </c>
      <c r="J323">
        <v>422378.04</v>
      </c>
      <c r="K323">
        <v>0</v>
      </c>
      <c r="L323">
        <v>259.95</v>
      </c>
      <c r="M323">
        <v>259.95</v>
      </c>
      <c r="N323" s="158">
        <v>1</v>
      </c>
    </row>
    <row r="324" spans="3:14" s="71" customFormat="1" x14ac:dyDescent="0.35">
      <c r="C324" s="166" t="s">
        <v>368</v>
      </c>
      <c r="D324" s="165">
        <v>67</v>
      </c>
      <c r="E324" s="158"/>
      <c r="F324" s="158">
        <f t="shared" si="13"/>
        <v>67</v>
      </c>
      <c r="G324" s="158">
        <f t="shared" si="12"/>
        <v>5.1784212340137047E-2</v>
      </c>
      <c r="H324" s="164">
        <v>2017</v>
      </c>
      <c r="I324" s="158">
        <f t="shared" si="14"/>
        <v>6</v>
      </c>
      <c r="J324">
        <v>103772.2</v>
      </c>
      <c r="K324">
        <v>0</v>
      </c>
      <c r="L324">
        <v>260.16000000000003</v>
      </c>
      <c r="M324">
        <v>260.16000000000003</v>
      </c>
      <c r="N324" s="158">
        <v>1</v>
      </c>
    </row>
    <row r="325" spans="3:14" s="71" customFormat="1" x14ac:dyDescent="0.35">
      <c r="C325" s="166" t="s">
        <v>369</v>
      </c>
      <c r="D325" s="165">
        <v>61</v>
      </c>
      <c r="E325" s="158"/>
      <c r="F325" s="158">
        <f t="shared" si="13"/>
        <v>61</v>
      </c>
      <c r="G325" s="158">
        <f t="shared" si="12"/>
        <v>1.1964947780179442E-2</v>
      </c>
      <c r="H325" s="164">
        <v>2020</v>
      </c>
      <c r="I325" s="158">
        <f t="shared" si="14"/>
        <v>3</v>
      </c>
      <c r="J325">
        <v>26335.37</v>
      </c>
      <c r="K325">
        <v>0</v>
      </c>
      <c r="L325">
        <v>260.14</v>
      </c>
      <c r="M325">
        <v>260.14</v>
      </c>
      <c r="N325" s="158">
        <v>1</v>
      </c>
    </row>
    <row r="326" spans="3:14" s="71" customFormat="1" x14ac:dyDescent="0.35">
      <c r="C326" s="166" t="s">
        <v>370</v>
      </c>
      <c r="D326" s="165">
        <v>48</v>
      </c>
      <c r="E326" s="158"/>
      <c r="F326" s="158">
        <f t="shared" si="13"/>
        <v>48</v>
      </c>
      <c r="G326" s="158">
        <f t="shared" si="12"/>
        <v>3.6586106012762361E-2</v>
      </c>
      <c r="H326" s="164">
        <v>2005</v>
      </c>
      <c r="I326" s="158">
        <f t="shared" si="14"/>
        <v>18</v>
      </c>
      <c r="J326">
        <v>102337.17</v>
      </c>
      <c r="K326">
        <v>0</v>
      </c>
      <c r="L326">
        <v>260.94</v>
      </c>
      <c r="M326">
        <v>260.94</v>
      </c>
      <c r="N326" s="158">
        <v>1</v>
      </c>
    </row>
    <row r="327" spans="3:14" s="71" customFormat="1" x14ac:dyDescent="0.35">
      <c r="C327" s="166" t="s">
        <v>371</v>
      </c>
      <c r="D327" s="165">
        <v>55</v>
      </c>
      <c r="E327" s="158"/>
      <c r="F327" s="158">
        <f t="shared" si="13"/>
        <v>55</v>
      </c>
      <c r="G327" s="158">
        <f t="shared" si="12"/>
        <v>4.2527943848569907E-2</v>
      </c>
      <c r="H327" s="164">
        <v>2008</v>
      </c>
      <c r="I327" s="158">
        <f t="shared" si="14"/>
        <v>15</v>
      </c>
      <c r="J327">
        <v>103817.4</v>
      </c>
      <c r="K327">
        <v>0</v>
      </c>
      <c r="L327">
        <v>263.52</v>
      </c>
      <c r="M327">
        <v>263.52</v>
      </c>
      <c r="N327" s="158">
        <v>1</v>
      </c>
    </row>
    <row r="328" spans="3:14" s="71" customFormat="1" x14ac:dyDescent="0.35">
      <c r="C328" s="166" t="s">
        <v>372</v>
      </c>
      <c r="D328" s="165">
        <v>47</v>
      </c>
      <c r="E328" s="158"/>
      <c r="F328" s="158">
        <f t="shared" si="13"/>
        <v>47</v>
      </c>
      <c r="G328" s="158">
        <f t="shared" si="12"/>
        <v>2.4242386094957283E-2</v>
      </c>
      <c r="H328" s="164">
        <v>1999</v>
      </c>
      <c r="I328" s="158">
        <f t="shared" si="14"/>
        <v>24</v>
      </c>
      <c r="J328">
        <v>69252.58</v>
      </c>
      <c r="K328">
        <v>0</v>
      </c>
      <c r="L328">
        <v>262.93</v>
      </c>
      <c r="M328">
        <v>262.93</v>
      </c>
      <c r="N328" s="158">
        <v>1</v>
      </c>
    </row>
    <row r="329" spans="3:14" s="71" customFormat="1" x14ac:dyDescent="0.35">
      <c r="C329" s="166" t="s">
        <v>373</v>
      </c>
      <c r="D329" s="165">
        <v>52</v>
      </c>
      <c r="E329" s="158"/>
      <c r="F329" s="158">
        <f t="shared" si="13"/>
        <v>52</v>
      </c>
      <c r="G329" s="158">
        <f t="shared" si="12"/>
        <v>4.5031437818251051E-2</v>
      </c>
      <c r="H329" s="164">
        <v>2017</v>
      </c>
      <c r="I329" s="158">
        <f t="shared" si="14"/>
        <v>6</v>
      </c>
      <c r="J329">
        <v>116270.87</v>
      </c>
      <c r="K329">
        <v>0</v>
      </c>
      <c r="L329">
        <v>267.8</v>
      </c>
      <c r="M329">
        <v>267.8</v>
      </c>
      <c r="N329" s="158">
        <v>1</v>
      </c>
    </row>
    <row r="330" spans="3:14" s="71" customFormat="1" x14ac:dyDescent="0.35">
      <c r="C330" s="166" t="s">
        <v>374</v>
      </c>
      <c r="D330" s="165">
        <v>33</v>
      </c>
      <c r="E330" s="158"/>
      <c r="F330" s="158">
        <f t="shared" si="13"/>
        <v>33</v>
      </c>
      <c r="G330" s="158">
        <f t="shared" si="12"/>
        <v>6.2052249089465505E-3</v>
      </c>
      <c r="H330" s="164">
        <v>2017</v>
      </c>
      <c r="I330" s="158">
        <f t="shared" si="14"/>
        <v>6</v>
      </c>
      <c r="J330">
        <v>25246.55</v>
      </c>
      <c r="K330">
        <v>0</v>
      </c>
      <c r="L330">
        <v>268.95999999999998</v>
      </c>
      <c r="M330">
        <v>268.95999999999998</v>
      </c>
      <c r="N330" s="158">
        <v>1</v>
      </c>
    </row>
    <row r="331" spans="3:14" s="71" customFormat="1" x14ac:dyDescent="0.35">
      <c r="C331" s="166" t="s">
        <v>375</v>
      </c>
      <c r="D331" s="165">
        <v>59</v>
      </c>
      <c r="E331" s="158"/>
      <c r="F331" s="158">
        <f t="shared" si="13"/>
        <v>59</v>
      </c>
      <c r="G331" s="158">
        <f t="shared" si="12"/>
        <v>2.8454364667273885E-2</v>
      </c>
      <c r="H331" s="164">
        <v>1995</v>
      </c>
      <c r="I331" s="158">
        <f t="shared" si="14"/>
        <v>28</v>
      </c>
      <c r="J331">
        <v>64752.32</v>
      </c>
      <c r="K331">
        <v>0</v>
      </c>
      <c r="L331">
        <v>269.34000000000003</v>
      </c>
      <c r="M331">
        <v>269.34000000000003</v>
      </c>
      <c r="N331" s="158">
        <v>1</v>
      </c>
    </row>
    <row r="332" spans="3:14" s="71" customFormat="1" x14ac:dyDescent="0.35">
      <c r="C332" s="166" t="s">
        <v>376</v>
      </c>
      <c r="D332" s="165">
        <v>79</v>
      </c>
      <c r="E332" s="158"/>
      <c r="F332" s="158">
        <f t="shared" si="13"/>
        <v>79</v>
      </c>
      <c r="G332" s="158">
        <f t="shared" si="12"/>
        <v>6.0282074595681294E-2</v>
      </c>
      <c r="H332" s="164">
        <v>2017</v>
      </c>
      <c r="I332" s="158">
        <f t="shared" si="14"/>
        <v>6</v>
      </c>
      <c r="J332">
        <v>102451.79</v>
      </c>
      <c r="K332">
        <v>0</v>
      </c>
      <c r="L332">
        <v>269.48</v>
      </c>
      <c r="M332">
        <v>269.48</v>
      </c>
      <c r="N332" s="158">
        <v>1</v>
      </c>
    </row>
    <row r="333" spans="3:14" s="71" customFormat="1" x14ac:dyDescent="0.35">
      <c r="C333" s="166" t="s">
        <v>377</v>
      </c>
      <c r="D333" s="165">
        <v>55</v>
      </c>
      <c r="E333" s="158"/>
      <c r="F333" s="158">
        <f t="shared" si="13"/>
        <v>55</v>
      </c>
      <c r="G333" s="158">
        <f t="shared" si="12"/>
        <v>1.754487522751947E-2</v>
      </c>
      <c r="H333" s="164">
        <v>2018</v>
      </c>
      <c r="I333" s="158">
        <f t="shared" si="14"/>
        <v>5</v>
      </c>
      <c r="J333">
        <v>42829.8</v>
      </c>
      <c r="K333">
        <v>0</v>
      </c>
      <c r="L333">
        <v>276.45999999999998</v>
      </c>
      <c r="M333">
        <v>276.45999999999998</v>
      </c>
      <c r="N333" s="158">
        <v>1</v>
      </c>
    </row>
    <row r="334" spans="3:14" s="71" customFormat="1" x14ac:dyDescent="0.35">
      <c r="C334" s="166" t="s">
        <v>378</v>
      </c>
      <c r="D334" s="165">
        <v>49</v>
      </c>
      <c r="E334" s="158"/>
      <c r="F334" s="158">
        <f t="shared" si="13"/>
        <v>49</v>
      </c>
      <c r="G334" s="158">
        <f t="shared" si="12"/>
        <v>3.8146875132545888E-2</v>
      </c>
      <c r="H334" s="164">
        <v>2010</v>
      </c>
      <c r="I334" s="158">
        <f t="shared" si="14"/>
        <v>13</v>
      </c>
      <c r="J334">
        <v>104525.28</v>
      </c>
      <c r="K334">
        <v>0</v>
      </c>
      <c r="L334">
        <v>278.95999999999998</v>
      </c>
      <c r="M334">
        <v>278.95999999999998</v>
      </c>
      <c r="N334" s="158">
        <v>1</v>
      </c>
    </row>
    <row r="335" spans="3:14" s="71" customFormat="1" x14ac:dyDescent="0.35">
      <c r="C335" s="166" t="s">
        <v>379</v>
      </c>
      <c r="D335" s="165">
        <v>69</v>
      </c>
      <c r="E335" s="158"/>
      <c r="F335" s="158">
        <f t="shared" si="13"/>
        <v>69</v>
      </c>
      <c r="G335" s="158">
        <f t="shared" si="12"/>
        <v>6.4064742556540405E-2</v>
      </c>
      <c r="H335" s="164">
        <v>2012</v>
      </c>
      <c r="I335" s="158">
        <f t="shared" si="14"/>
        <v>11</v>
      </c>
      <c r="J335">
        <v>124660.38</v>
      </c>
      <c r="K335">
        <v>0</v>
      </c>
      <c r="L335">
        <v>278.88</v>
      </c>
      <c r="M335">
        <v>278.88</v>
      </c>
      <c r="N335" s="158">
        <v>1</v>
      </c>
    </row>
    <row r="336" spans="3:14" s="71" customFormat="1" x14ac:dyDescent="0.35">
      <c r="C336" s="166" t="s">
        <v>380</v>
      </c>
      <c r="D336" s="165">
        <v>70</v>
      </c>
      <c r="E336" s="158"/>
      <c r="F336" s="158">
        <f t="shared" si="13"/>
        <v>70</v>
      </c>
      <c r="G336" s="158">
        <f t="shared" si="12"/>
        <v>3.9586973617280419E-2</v>
      </c>
      <c r="H336" s="164">
        <v>2009</v>
      </c>
      <c r="I336" s="158">
        <f t="shared" si="14"/>
        <v>14</v>
      </c>
      <c r="J336">
        <v>75929.88</v>
      </c>
      <c r="K336">
        <v>0</v>
      </c>
      <c r="L336">
        <v>279.81</v>
      </c>
      <c r="M336">
        <v>279.81</v>
      </c>
      <c r="N336" s="158">
        <v>1</v>
      </c>
    </row>
    <row r="337" spans="3:14" s="71" customFormat="1" x14ac:dyDescent="0.35">
      <c r="C337" s="166" t="s">
        <v>381</v>
      </c>
      <c r="D337" s="165">
        <v>74</v>
      </c>
      <c r="E337" s="158"/>
      <c r="F337" s="158">
        <f t="shared" si="13"/>
        <v>74</v>
      </c>
      <c r="G337" s="158">
        <f t="shared" si="12"/>
        <v>0.15866104460145555</v>
      </c>
      <c r="H337" s="164">
        <v>2010</v>
      </c>
      <c r="I337" s="158">
        <f t="shared" si="14"/>
        <v>13</v>
      </c>
      <c r="J337">
        <v>287870.42</v>
      </c>
      <c r="K337">
        <v>0</v>
      </c>
      <c r="L337">
        <v>283.39999999999998</v>
      </c>
      <c r="M337">
        <v>283.39999999999998</v>
      </c>
      <c r="N337" s="158">
        <v>1</v>
      </c>
    </row>
    <row r="338" spans="3:14" s="71" customFormat="1" x14ac:dyDescent="0.35">
      <c r="C338" s="166" t="s">
        <v>382</v>
      </c>
      <c r="D338" s="165">
        <v>83</v>
      </c>
      <c r="E338" s="158"/>
      <c r="F338" s="158">
        <f t="shared" si="13"/>
        <v>83</v>
      </c>
      <c r="G338" s="158">
        <f t="shared" si="12"/>
        <v>9.9405660098215401E-2</v>
      </c>
      <c r="H338" s="164">
        <v>2017</v>
      </c>
      <c r="I338" s="158">
        <f t="shared" si="14"/>
        <v>6</v>
      </c>
      <c r="J338">
        <v>160802.01</v>
      </c>
      <c r="K338">
        <v>0</v>
      </c>
      <c r="L338">
        <v>288.22000000000003</v>
      </c>
      <c r="M338">
        <v>288.22000000000003</v>
      </c>
      <c r="N338" s="158">
        <v>1</v>
      </c>
    </row>
    <row r="339" spans="3:14" s="71" customFormat="1" x14ac:dyDescent="0.35">
      <c r="C339" s="166" t="s">
        <v>383</v>
      </c>
      <c r="D339" s="165">
        <v>69</v>
      </c>
      <c r="E339" s="158"/>
      <c r="F339" s="158">
        <f t="shared" si="13"/>
        <v>69</v>
      </c>
      <c r="G339" s="158">
        <f t="shared" si="12"/>
        <v>1.750980281608349E-2</v>
      </c>
      <c r="H339" s="164">
        <v>2018</v>
      </c>
      <c r="I339" s="158">
        <f t="shared" si="14"/>
        <v>5</v>
      </c>
      <c r="J339">
        <v>34071.449999999997</v>
      </c>
      <c r="K339">
        <v>0</v>
      </c>
      <c r="L339">
        <v>289.31</v>
      </c>
      <c r="M339">
        <v>289.31</v>
      </c>
      <c r="N339" s="158">
        <v>1</v>
      </c>
    </row>
    <row r="340" spans="3:14" s="71" customFormat="1" x14ac:dyDescent="0.35">
      <c r="C340" s="166" t="s">
        <v>384</v>
      </c>
      <c r="D340" s="165">
        <v>67</v>
      </c>
      <c r="E340" s="158"/>
      <c r="F340" s="158">
        <f t="shared" si="13"/>
        <v>67</v>
      </c>
      <c r="G340" s="158">
        <f t="shared" si="12"/>
        <v>4.4924454208616113E-2</v>
      </c>
      <c r="H340" s="164">
        <v>2013</v>
      </c>
      <c r="I340" s="158">
        <f t="shared" si="14"/>
        <v>10</v>
      </c>
      <c r="J340">
        <v>90025.69</v>
      </c>
      <c r="K340">
        <v>0</v>
      </c>
      <c r="L340">
        <v>290.69</v>
      </c>
      <c r="M340">
        <v>290.69</v>
      </c>
      <c r="N340" s="158">
        <v>1</v>
      </c>
    </row>
    <row r="341" spans="3:14" s="71" customFormat="1" x14ac:dyDescent="0.35">
      <c r="C341" s="166" t="s">
        <v>385</v>
      </c>
      <c r="D341" s="165">
        <v>81</v>
      </c>
      <c r="E341" s="158"/>
      <c r="F341" s="158">
        <f t="shared" si="13"/>
        <v>81</v>
      </c>
      <c r="G341" s="158">
        <f t="shared" si="12"/>
        <v>3.2265146268562944E-2</v>
      </c>
      <c r="H341" s="164">
        <v>2014</v>
      </c>
      <c r="I341" s="158">
        <f t="shared" si="14"/>
        <v>9</v>
      </c>
      <c r="J341">
        <v>53481.93</v>
      </c>
      <c r="K341">
        <v>0</v>
      </c>
      <c r="L341">
        <v>290.64</v>
      </c>
      <c r="M341">
        <v>290.64</v>
      </c>
      <c r="N341" s="158">
        <v>1</v>
      </c>
    </row>
    <row r="342" spans="3:14" s="71" customFormat="1" x14ac:dyDescent="0.35">
      <c r="C342" s="166" t="s">
        <v>386</v>
      </c>
      <c r="D342" s="165">
        <v>80</v>
      </c>
      <c r="E342" s="158"/>
      <c r="F342" s="158">
        <f t="shared" si="13"/>
        <v>80</v>
      </c>
      <c r="G342" s="158">
        <f t="shared" si="12"/>
        <v>2.4300486258005322E-3</v>
      </c>
      <c r="H342" s="164">
        <v>1999</v>
      </c>
      <c r="I342" s="158">
        <f t="shared" si="14"/>
        <v>24</v>
      </c>
      <c r="J342">
        <v>4078.34</v>
      </c>
      <c r="K342">
        <v>0</v>
      </c>
      <c r="L342">
        <v>291.27999999999997</v>
      </c>
      <c r="M342">
        <v>291.27999999999997</v>
      </c>
      <c r="N342" s="158">
        <v>1</v>
      </c>
    </row>
    <row r="343" spans="3:14" s="71" customFormat="1" x14ac:dyDescent="0.35">
      <c r="C343" s="166" t="s">
        <v>387</v>
      </c>
      <c r="D343" s="165">
        <v>80</v>
      </c>
      <c r="E343" s="158"/>
      <c r="F343" s="158">
        <f t="shared" si="13"/>
        <v>80</v>
      </c>
      <c r="G343" s="158">
        <f t="shared" si="12"/>
        <v>5.5799221592371315E-2</v>
      </c>
      <c r="H343" s="164">
        <v>1999</v>
      </c>
      <c r="I343" s="158">
        <f t="shared" si="14"/>
        <v>24</v>
      </c>
      <c r="J343">
        <v>93647.59</v>
      </c>
      <c r="K343">
        <v>0</v>
      </c>
      <c r="L343">
        <v>293.24</v>
      </c>
      <c r="M343">
        <v>293.24</v>
      </c>
      <c r="N343" s="158">
        <v>1</v>
      </c>
    </row>
    <row r="344" spans="3:14" s="71" customFormat="1" x14ac:dyDescent="0.35">
      <c r="C344" s="166" t="s">
        <v>388</v>
      </c>
      <c r="D344" s="165">
        <v>79</v>
      </c>
      <c r="E344" s="158"/>
      <c r="F344" s="158">
        <f t="shared" si="13"/>
        <v>79</v>
      </c>
      <c r="G344" s="158">
        <f t="shared" si="12"/>
        <v>7.6291407635510025E-2</v>
      </c>
      <c r="H344" s="164">
        <v>1999</v>
      </c>
      <c r="I344" s="158">
        <f t="shared" si="14"/>
        <v>24</v>
      </c>
      <c r="J344">
        <v>129660.29</v>
      </c>
      <c r="K344">
        <v>0</v>
      </c>
      <c r="L344">
        <v>297.33999999999997</v>
      </c>
      <c r="M344">
        <v>297.33999999999997</v>
      </c>
      <c r="N344" s="158">
        <v>1</v>
      </c>
    </row>
    <row r="345" spans="3:14" s="71" customFormat="1" x14ac:dyDescent="0.35">
      <c r="C345" s="166" t="s">
        <v>389</v>
      </c>
      <c r="D345" s="165">
        <v>37</v>
      </c>
      <c r="E345" s="158"/>
      <c r="F345" s="158">
        <f t="shared" si="13"/>
        <v>37</v>
      </c>
      <c r="G345" s="158">
        <f t="shared" si="12"/>
        <v>8.3070267400724623E-2</v>
      </c>
      <c r="H345" s="164">
        <v>2017</v>
      </c>
      <c r="I345" s="158">
        <f t="shared" si="14"/>
        <v>6</v>
      </c>
      <c r="J345">
        <v>301441.01</v>
      </c>
      <c r="K345">
        <v>0</v>
      </c>
      <c r="L345">
        <v>332.08</v>
      </c>
      <c r="M345">
        <v>332.08</v>
      </c>
      <c r="N345" s="158">
        <v>1</v>
      </c>
    </row>
    <row r="346" spans="3:14" s="71" customFormat="1" x14ac:dyDescent="0.35">
      <c r="C346" s="166" t="s">
        <v>390</v>
      </c>
      <c r="D346" s="165">
        <v>69</v>
      </c>
      <c r="E346" s="158"/>
      <c r="F346" s="158">
        <f t="shared" si="13"/>
        <v>69</v>
      </c>
      <c r="G346" s="158">
        <f t="shared" si="12"/>
        <v>5.2741845171374514E-2</v>
      </c>
      <c r="H346" s="164">
        <v>2009</v>
      </c>
      <c r="I346" s="158">
        <f t="shared" si="14"/>
        <v>14</v>
      </c>
      <c r="J346">
        <v>102627.72</v>
      </c>
      <c r="K346">
        <v>0</v>
      </c>
      <c r="L346">
        <v>382.58</v>
      </c>
      <c r="M346">
        <v>382.58</v>
      </c>
      <c r="N346" s="158">
        <v>1</v>
      </c>
    </row>
    <row r="347" spans="3:14" s="71" customFormat="1" x14ac:dyDescent="0.35">
      <c r="C347" s="166" t="s">
        <v>391</v>
      </c>
      <c r="D347" s="165">
        <v>71</v>
      </c>
      <c r="E347" s="158"/>
      <c r="F347" s="158">
        <f t="shared" si="13"/>
        <v>71</v>
      </c>
      <c r="G347" s="158">
        <f t="shared" ref="G347:G410" si="15">IF(J347=0," ",F347*(J347/$L$580))</f>
        <v>0.2015787065882387</v>
      </c>
      <c r="H347" s="164">
        <v>2017</v>
      </c>
      <c r="I347" s="158">
        <f t="shared" si="14"/>
        <v>6</v>
      </c>
      <c r="J347">
        <v>381192.86</v>
      </c>
      <c r="K347">
        <v>0</v>
      </c>
      <c r="L347">
        <v>368.19</v>
      </c>
      <c r="M347">
        <v>368.19</v>
      </c>
      <c r="N347" s="158">
        <v>1</v>
      </c>
    </row>
    <row r="348" spans="3:14" s="71" customFormat="1" x14ac:dyDescent="0.35">
      <c r="C348" s="166" t="s">
        <v>392</v>
      </c>
      <c r="D348" s="165">
        <v>68</v>
      </c>
      <c r="E348" s="158"/>
      <c r="F348" s="158">
        <f t="shared" ref="F348:F411" si="16">AVERAGE(D348,E348)</f>
        <v>68</v>
      </c>
      <c r="G348" s="158">
        <f t="shared" si="15"/>
        <v>4.1772875746118508E-2</v>
      </c>
      <c r="H348" s="164">
        <v>2011</v>
      </c>
      <c r="I348" s="158">
        <f t="shared" ref="I348:I411" si="17">IF(H348=0," ",2023-H348)</f>
        <v>12</v>
      </c>
      <c r="J348">
        <v>82479.100000000006</v>
      </c>
      <c r="K348">
        <v>0</v>
      </c>
      <c r="L348">
        <v>302</v>
      </c>
      <c r="M348">
        <v>302</v>
      </c>
      <c r="N348" s="158">
        <v>1</v>
      </c>
    </row>
    <row r="349" spans="3:14" s="71" customFormat="1" x14ac:dyDescent="0.35">
      <c r="C349" s="166" t="s">
        <v>393</v>
      </c>
      <c r="D349" s="165">
        <v>65</v>
      </c>
      <c r="E349" s="158"/>
      <c r="F349" s="158">
        <f t="shared" si="16"/>
        <v>65</v>
      </c>
      <c r="G349" s="158">
        <f t="shared" si="15"/>
        <v>5.6977234771042461E-2</v>
      </c>
      <c r="H349" s="164">
        <v>2017</v>
      </c>
      <c r="I349" s="158">
        <f t="shared" si="17"/>
        <v>6</v>
      </c>
      <c r="J349">
        <v>117691.87</v>
      </c>
      <c r="K349">
        <v>0</v>
      </c>
      <c r="L349">
        <v>303.42</v>
      </c>
      <c r="M349">
        <v>303.42</v>
      </c>
      <c r="N349" s="158">
        <v>1</v>
      </c>
    </row>
    <row r="350" spans="3:14" s="71" customFormat="1" x14ac:dyDescent="0.35">
      <c r="C350" s="166" t="s">
        <v>394</v>
      </c>
      <c r="D350" s="165">
        <v>77</v>
      </c>
      <c r="E350" s="158"/>
      <c r="F350" s="158">
        <f t="shared" si="16"/>
        <v>77</v>
      </c>
      <c r="G350" s="158">
        <f t="shared" si="15"/>
        <v>0.11709688580771743</v>
      </c>
      <c r="H350" s="164">
        <v>2017</v>
      </c>
      <c r="I350" s="158">
        <f t="shared" si="17"/>
        <v>6</v>
      </c>
      <c r="J350">
        <v>204179.94</v>
      </c>
      <c r="K350">
        <v>0</v>
      </c>
      <c r="L350">
        <v>308.15999999999997</v>
      </c>
      <c r="M350">
        <v>308.15999999999997</v>
      </c>
      <c r="N350" s="158">
        <v>1</v>
      </c>
    </row>
    <row r="351" spans="3:14" s="71" customFormat="1" x14ac:dyDescent="0.35">
      <c r="C351" s="166" t="s">
        <v>395</v>
      </c>
      <c r="D351" s="165">
        <v>70</v>
      </c>
      <c r="E351" s="158"/>
      <c r="F351" s="158">
        <f t="shared" si="16"/>
        <v>70</v>
      </c>
      <c r="G351" s="158">
        <f t="shared" si="15"/>
        <v>1.942377840489341E-2</v>
      </c>
      <c r="H351" s="164">
        <v>2017</v>
      </c>
      <c r="I351" s="158">
        <f t="shared" si="17"/>
        <v>6</v>
      </c>
      <c r="J351">
        <v>37255.82</v>
      </c>
      <c r="K351">
        <v>0</v>
      </c>
      <c r="L351">
        <v>311.44</v>
      </c>
      <c r="M351">
        <v>311.44</v>
      </c>
      <c r="N351" s="158">
        <v>1</v>
      </c>
    </row>
    <row r="352" spans="3:14" s="71" customFormat="1" x14ac:dyDescent="0.35">
      <c r="C352" s="166" t="s">
        <v>396</v>
      </c>
      <c r="D352" s="165">
        <v>0</v>
      </c>
      <c r="E352" s="158"/>
      <c r="F352" s="158">
        <f t="shared" si="16"/>
        <v>0</v>
      </c>
      <c r="G352" s="158" t="str">
        <f t="shared" si="15"/>
        <v xml:space="preserve"> </v>
      </c>
      <c r="H352" s="164"/>
      <c r="I352" s="158" t="str">
        <f t="shared" si="17"/>
        <v xml:space="preserve"> </v>
      </c>
      <c r="J352">
        <v>0</v>
      </c>
      <c r="K352">
        <v>0</v>
      </c>
      <c r="L352">
        <v>312.76</v>
      </c>
      <c r="M352">
        <v>312.76</v>
      </c>
      <c r="N352" s="158">
        <v>1</v>
      </c>
    </row>
    <row r="353" spans="3:14" s="71" customFormat="1" x14ac:dyDescent="0.35">
      <c r="C353" s="166" t="s">
        <v>397</v>
      </c>
      <c r="D353" s="165">
        <v>68</v>
      </c>
      <c r="E353" s="158"/>
      <c r="F353" s="158">
        <f t="shared" si="16"/>
        <v>68</v>
      </c>
      <c r="G353" s="158">
        <f t="shared" si="15"/>
        <v>3.8119188115402866E-2</v>
      </c>
      <c r="H353" s="164">
        <v>2013</v>
      </c>
      <c r="I353" s="158">
        <f t="shared" si="17"/>
        <v>10</v>
      </c>
      <c r="J353">
        <v>75265.02</v>
      </c>
      <c r="K353">
        <v>0</v>
      </c>
      <c r="L353">
        <v>314.32</v>
      </c>
      <c r="M353">
        <v>314.32</v>
      </c>
      <c r="N353" s="158">
        <v>1</v>
      </c>
    </row>
    <row r="354" spans="3:14" s="71" customFormat="1" x14ac:dyDescent="0.35">
      <c r="C354" s="166" t="s">
        <v>398</v>
      </c>
      <c r="D354" s="165">
        <v>76</v>
      </c>
      <c r="E354" s="158"/>
      <c r="F354" s="158">
        <f t="shared" si="16"/>
        <v>76</v>
      </c>
      <c r="G354" s="158">
        <f t="shared" si="15"/>
        <v>6.7014407173789758E-2</v>
      </c>
      <c r="H354" s="164">
        <v>1998</v>
      </c>
      <c r="I354" s="158">
        <f t="shared" si="17"/>
        <v>25</v>
      </c>
      <c r="J354">
        <v>118389.46</v>
      </c>
      <c r="K354">
        <v>0</v>
      </c>
      <c r="L354">
        <v>320.14</v>
      </c>
      <c r="M354">
        <v>320.14</v>
      </c>
      <c r="N354" s="158">
        <v>1</v>
      </c>
    </row>
    <row r="355" spans="3:14" s="71" customFormat="1" x14ac:dyDescent="0.35">
      <c r="C355" s="166" t="s">
        <v>399</v>
      </c>
      <c r="D355" s="165">
        <v>63</v>
      </c>
      <c r="E355" s="158"/>
      <c r="F355" s="158">
        <f t="shared" si="16"/>
        <v>63</v>
      </c>
      <c r="G355" s="158">
        <f t="shared" si="15"/>
        <v>5.9121696346395539E-2</v>
      </c>
      <c r="H355" s="164">
        <v>2018</v>
      </c>
      <c r="I355" s="158">
        <f t="shared" si="17"/>
        <v>5</v>
      </c>
      <c r="J355">
        <v>125998.33</v>
      </c>
      <c r="K355">
        <v>0</v>
      </c>
      <c r="L355">
        <v>323.33999999999997</v>
      </c>
      <c r="M355">
        <v>323.33999999999997</v>
      </c>
      <c r="N355" s="158">
        <v>1</v>
      </c>
    </row>
    <row r="356" spans="3:14" s="71" customFormat="1" x14ac:dyDescent="0.35">
      <c r="C356" s="166" t="s">
        <v>400</v>
      </c>
      <c r="D356" s="165">
        <v>68</v>
      </c>
      <c r="E356" s="158"/>
      <c r="F356" s="158">
        <f t="shared" si="16"/>
        <v>68</v>
      </c>
      <c r="G356" s="158">
        <f t="shared" si="15"/>
        <v>6.083620752432134E-2</v>
      </c>
      <c r="H356" s="164">
        <v>2019</v>
      </c>
      <c r="I356" s="158">
        <f t="shared" si="17"/>
        <v>4</v>
      </c>
      <c r="J356">
        <v>120118.99</v>
      </c>
      <c r="K356">
        <v>0</v>
      </c>
      <c r="L356">
        <v>324.36</v>
      </c>
      <c r="M356">
        <v>324.36</v>
      </c>
      <c r="N356" s="158">
        <v>1</v>
      </c>
    </row>
    <row r="357" spans="3:14" s="71" customFormat="1" x14ac:dyDescent="0.35">
      <c r="C357" s="166" t="s">
        <v>401</v>
      </c>
      <c r="D357" s="165">
        <v>62</v>
      </c>
      <c r="E357" s="158"/>
      <c r="F357" s="158">
        <f t="shared" si="16"/>
        <v>62</v>
      </c>
      <c r="G357" s="158">
        <f t="shared" si="15"/>
        <v>3.4657801080237652E-2</v>
      </c>
      <c r="H357" s="164">
        <v>2009</v>
      </c>
      <c r="I357" s="158">
        <f t="shared" si="17"/>
        <v>14</v>
      </c>
      <c r="J357">
        <v>75052.95</v>
      </c>
      <c r="K357">
        <v>0</v>
      </c>
      <c r="L357">
        <v>327.06</v>
      </c>
      <c r="M357">
        <v>327.06</v>
      </c>
      <c r="N357" s="158">
        <v>1</v>
      </c>
    </row>
    <row r="358" spans="3:14" s="71" customFormat="1" x14ac:dyDescent="0.35">
      <c r="C358" s="166" t="s">
        <v>402</v>
      </c>
      <c r="D358" s="165">
        <v>29</v>
      </c>
      <c r="E358" s="158"/>
      <c r="F358" s="158">
        <f t="shared" si="16"/>
        <v>29</v>
      </c>
      <c r="G358" s="158">
        <f t="shared" si="15"/>
        <v>2.1137818122378148E-2</v>
      </c>
      <c r="H358" s="164">
        <v>2022</v>
      </c>
      <c r="I358" s="158">
        <f t="shared" si="17"/>
        <v>1</v>
      </c>
      <c r="J358">
        <v>97863.47</v>
      </c>
      <c r="K358">
        <v>0</v>
      </c>
      <c r="L358">
        <v>326.94</v>
      </c>
      <c r="M358">
        <v>326.94</v>
      </c>
      <c r="N358" s="158">
        <v>1</v>
      </c>
    </row>
    <row r="359" spans="3:14" s="71" customFormat="1" x14ac:dyDescent="0.35">
      <c r="C359" s="166" t="s">
        <v>403</v>
      </c>
      <c r="D359" s="165">
        <v>79</v>
      </c>
      <c r="E359" s="158"/>
      <c r="F359" s="158">
        <f t="shared" si="16"/>
        <v>79</v>
      </c>
      <c r="G359" s="158">
        <f t="shared" si="15"/>
        <v>0.1286743913448965</v>
      </c>
      <c r="H359" s="164">
        <v>2003</v>
      </c>
      <c r="I359" s="158">
        <f t="shared" si="17"/>
        <v>20</v>
      </c>
      <c r="J359">
        <v>218687.26</v>
      </c>
      <c r="K359">
        <v>0</v>
      </c>
      <c r="L359">
        <v>328.04</v>
      </c>
      <c r="M359">
        <v>328.04</v>
      </c>
      <c r="N359" s="158">
        <v>1</v>
      </c>
    </row>
    <row r="360" spans="3:14" s="71" customFormat="1" x14ac:dyDescent="0.35">
      <c r="C360" s="166" t="s">
        <v>404</v>
      </c>
      <c r="D360" s="165">
        <v>72</v>
      </c>
      <c r="E360" s="158"/>
      <c r="F360" s="158">
        <f t="shared" si="16"/>
        <v>72</v>
      </c>
      <c r="G360" s="158">
        <f t="shared" si="15"/>
        <v>3.3986036090263252E-2</v>
      </c>
      <c r="H360" s="164">
        <v>2013</v>
      </c>
      <c r="I360" s="158">
        <f t="shared" si="17"/>
        <v>10</v>
      </c>
      <c r="J360">
        <v>63376.24</v>
      </c>
      <c r="K360">
        <v>0</v>
      </c>
      <c r="L360">
        <v>328.96</v>
      </c>
      <c r="M360">
        <v>328.96</v>
      </c>
      <c r="N360" s="158">
        <v>1</v>
      </c>
    </row>
    <row r="361" spans="3:14" s="71" customFormat="1" x14ac:dyDescent="0.35">
      <c r="C361" s="166" t="s">
        <v>405</v>
      </c>
      <c r="D361" s="165">
        <v>79</v>
      </c>
      <c r="E361" s="158"/>
      <c r="F361" s="158">
        <f t="shared" si="16"/>
        <v>79</v>
      </c>
      <c r="G361" s="158">
        <f t="shared" si="15"/>
        <v>7.4364809717495359E-2</v>
      </c>
      <c r="H361" s="164">
        <v>1996</v>
      </c>
      <c r="I361" s="158">
        <f t="shared" si="17"/>
        <v>27</v>
      </c>
      <c r="J361">
        <v>126385.96</v>
      </c>
      <c r="K361">
        <v>0</v>
      </c>
      <c r="L361">
        <v>330.92</v>
      </c>
      <c r="M361">
        <v>330.92</v>
      </c>
      <c r="N361" s="158">
        <v>1</v>
      </c>
    </row>
    <row r="362" spans="3:14" s="71" customFormat="1" x14ac:dyDescent="0.35">
      <c r="C362" s="166" t="s">
        <v>406</v>
      </c>
      <c r="D362" s="165">
        <v>60</v>
      </c>
      <c r="E362" s="158"/>
      <c r="F362" s="158">
        <f t="shared" si="16"/>
        <v>60</v>
      </c>
      <c r="G362" s="158">
        <f t="shared" si="15"/>
        <v>1.7504289410214778E-2</v>
      </c>
      <c r="H362" s="164">
        <v>2022</v>
      </c>
      <c r="I362" s="158">
        <f t="shared" si="17"/>
        <v>1</v>
      </c>
      <c r="J362">
        <v>39169.83</v>
      </c>
      <c r="K362">
        <v>0</v>
      </c>
      <c r="L362">
        <v>333</v>
      </c>
      <c r="M362">
        <v>333</v>
      </c>
      <c r="N362" s="158">
        <v>1</v>
      </c>
    </row>
    <row r="363" spans="3:14" s="71" customFormat="1" x14ac:dyDescent="0.35">
      <c r="C363" s="166" t="s">
        <v>407</v>
      </c>
      <c r="D363" s="165">
        <v>35</v>
      </c>
      <c r="E363" s="158"/>
      <c r="F363" s="158">
        <f t="shared" si="16"/>
        <v>35</v>
      </c>
      <c r="G363" s="158">
        <f t="shared" si="15"/>
        <v>0.14375420631112257</v>
      </c>
      <c r="H363" s="164">
        <v>2017</v>
      </c>
      <c r="I363" s="158">
        <f t="shared" si="17"/>
        <v>6</v>
      </c>
      <c r="J363">
        <v>551456.13</v>
      </c>
      <c r="K363">
        <v>0</v>
      </c>
      <c r="L363">
        <v>352.46</v>
      </c>
      <c r="M363">
        <v>352.46</v>
      </c>
      <c r="N363" s="158">
        <v>1</v>
      </c>
    </row>
    <row r="364" spans="3:14" s="71" customFormat="1" x14ac:dyDescent="0.35">
      <c r="C364" s="166" t="s">
        <v>408</v>
      </c>
      <c r="D364" s="165">
        <v>0</v>
      </c>
      <c r="E364" s="158"/>
      <c r="F364" s="158">
        <f t="shared" si="16"/>
        <v>0</v>
      </c>
      <c r="G364" s="158" t="str">
        <f t="shared" si="15"/>
        <v xml:space="preserve"> </v>
      </c>
      <c r="H364" s="164"/>
      <c r="I364" s="158" t="str">
        <f t="shared" si="17"/>
        <v xml:space="preserve"> </v>
      </c>
      <c r="J364">
        <v>0</v>
      </c>
      <c r="K364">
        <v>0</v>
      </c>
      <c r="L364">
        <v>335.81</v>
      </c>
      <c r="M364">
        <v>335.81</v>
      </c>
      <c r="N364" s="158">
        <v>1</v>
      </c>
    </row>
    <row r="365" spans="3:14" s="71" customFormat="1" x14ac:dyDescent="0.35">
      <c r="C365" s="166" t="s">
        <v>409</v>
      </c>
      <c r="D365" s="165">
        <v>0</v>
      </c>
      <c r="E365" s="158"/>
      <c r="F365" s="158">
        <f t="shared" si="16"/>
        <v>0</v>
      </c>
      <c r="G365" s="158" t="str">
        <f t="shared" si="15"/>
        <v xml:space="preserve"> </v>
      </c>
      <c r="H365" s="164"/>
      <c r="I365" s="158" t="str">
        <f t="shared" si="17"/>
        <v xml:space="preserve"> </v>
      </c>
      <c r="J365">
        <v>0</v>
      </c>
      <c r="K365">
        <v>0</v>
      </c>
      <c r="L365">
        <v>335.87</v>
      </c>
      <c r="M365">
        <v>335.87</v>
      </c>
      <c r="N365" s="158">
        <v>1</v>
      </c>
    </row>
    <row r="366" spans="3:14" s="71" customFormat="1" x14ac:dyDescent="0.35">
      <c r="C366" s="166" t="s">
        <v>410</v>
      </c>
      <c r="D366" s="165">
        <v>74</v>
      </c>
      <c r="E366" s="158"/>
      <c r="F366" s="158">
        <f t="shared" si="16"/>
        <v>74</v>
      </c>
      <c r="G366" s="158">
        <f t="shared" si="15"/>
        <v>3.8415493778013489E-2</v>
      </c>
      <c r="H366" s="164">
        <v>1994</v>
      </c>
      <c r="I366" s="158">
        <f t="shared" si="17"/>
        <v>29</v>
      </c>
      <c r="J366">
        <v>69700.06</v>
      </c>
      <c r="K366">
        <v>0</v>
      </c>
      <c r="L366">
        <v>342.36</v>
      </c>
      <c r="M366">
        <v>342.36</v>
      </c>
      <c r="N366" s="158">
        <v>1</v>
      </c>
    </row>
    <row r="367" spans="3:14" s="71" customFormat="1" x14ac:dyDescent="0.35">
      <c r="C367" s="166" t="s">
        <v>411</v>
      </c>
      <c r="D367" s="165">
        <v>67</v>
      </c>
      <c r="E367" s="158"/>
      <c r="F367" s="158">
        <f t="shared" si="16"/>
        <v>67</v>
      </c>
      <c r="G367" s="158">
        <f t="shared" si="15"/>
        <v>0.19816732228994605</v>
      </c>
      <c r="H367" s="164">
        <v>2012</v>
      </c>
      <c r="I367" s="158">
        <f t="shared" si="17"/>
        <v>11</v>
      </c>
      <c r="J367">
        <v>397114.45</v>
      </c>
      <c r="K367">
        <v>0</v>
      </c>
      <c r="L367">
        <v>344.54</v>
      </c>
      <c r="M367">
        <v>344.54</v>
      </c>
      <c r="N367" s="158">
        <v>1</v>
      </c>
    </row>
    <row r="368" spans="3:14" s="71" customFormat="1" x14ac:dyDescent="0.35">
      <c r="C368" s="166" t="s">
        <v>412</v>
      </c>
      <c r="D368" s="165">
        <v>53</v>
      </c>
      <c r="E368" s="158"/>
      <c r="F368" s="158">
        <f t="shared" si="16"/>
        <v>53</v>
      </c>
      <c r="G368" s="158">
        <f t="shared" si="15"/>
        <v>2.4369981612465583E-3</v>
      </c>
      <c r="H368" s="164">
        <v>2022</v>
      </c>
      <c r="I368" s="158">
        <f t="shared" si="17"/>
        <v>1</v>
      </c>
      <c r="J368">
        <v>6173.59</v>
      </c>
      <c r="K368">
        <v>0</v>
      </c>
      <c r="L368">
        <v>346.68</v>
      </c>
      <c r="M368">
        <v>346.68</v>
      </c>
      <c r="N368" s="158">
        <v>1</v>
      </c>
    </row>
    <row r="369" spans="3:14" s="71" customFormat="1" x14ac:dyDescent="0.35">
      <c r="C369" s="166" t="s">
        <v>413</v>
      </c>
      <c r="D369" s="165">
        <v>13</v>
      </c>
      <c r="E369" s="158"/>
      <c r="F369" s="158">
        <f t="shared" si="16"/>
        <v>13</v>
      </c>
      <c r="G369" s="158">
        <f t="shared" si="15"/>
        <v>1.5085665693475123E-2</v>
      </c>
      <c r="H369" s="164">
        <v>2017</v>
      </c>
      <c r="I369" s="158">
        <f t="shared" si="17"/>
        <v>6</v>
      </c>
      <c r="J369">
        <v>155804.35</v>
      </c>
      <c r="K369">
        <v>0</v>
      </c>
      <c r="L369">
        <v>348.09</v>
      </c>
      <c r="M369">
        <v>348.09</v>
      </c>
      <c r="N369" s="158">
        <v>1</v>
      </c>
    </row>
    <row r="370" spans="3:14" s="71" customFormat="1" x14ac:dyDescent="0.35">
      <c r="C370" s="166" t="s">
        <v>414</v>
      </c>
      <c r="D370" s="165">
        <v>17</v>
      </c>
      <c r="E370" s="158"/>
      <c r="F370" s="158">
        <f t="shared" si="16"/>
        <v>17</v>
      </c>
      <c r="G370" s="158">
        <f t="shared" si="15"/>
        <v>1.9727386192796497E-2</v>
      </c>
      <c r="H370" s="164">
        <v>2017</v>
      </c>
      <c r="I370" s="158">
        <f t="shared" si="17"/>
        <v>6</v>
      </c>
      <c r="J370">
        <v>155804.17000000001</v>
      </c>
      <c r="K370">
        <v>0</v>
      </c>
      <c r="L370">
        <v>348.09</v>
      </c>
      <c r="M370">
        <v>348.09</v>
      </c>
      <c r="N370" s="158">
        <v>1</v>
      </c>
    </row>
    <row r="371" spans="3:14" s="71" customFormat="1" x14ac:dyDescent="0.35">
      <c r="C371" s="166" t="s">
        <v>415</v>
      </c>
      <c r="D371" s="165">
        <v>21</v>
      </c>
      <c r="E371" s="158"/>
      <c r="F371" s="158">
        <f t="shared" si="16"/>
        <v>21</v>
      </c>
      <c r="G371" s="158">
        <f t="shared" si="15"/>
        <v>2.4369152274075198E-2</v>
      </c>
      <c r="H371" s="164">
        <v>2017</v>
      </c>
      <c r="I371" s="158">
        <f t="shared" si="17"/>
        <v>6</v>
      </c>
      <c r="J371">
        <v>155804.35</v>
      </c>
      <c r="K371">
        <v>0</v>
      </c>
      <c r="L371">
        <v>348.09</v>
      </c>
      <c r="M371">
        <v>348.09</v>
      </c>
      <c r="N371" s="158">
        <v>1</v>
      </c>
    </row>
    <row r="372" spans="3:14" s="71" customFormat="1" x14ac:dyDescent="0.35">
      <c r="C372" s="166" t="s">
        <v>416</v>
      </c>
      <c r="D372" s="165">
        <v>0</v>
      </c>
      <c r="E372" s="158"/>
      <c r="F372" s="158">
        <f t="shared" si="16"/>
        <v>0</v>
      </c>
      <c r="G372" s="158">
        <f t="shared" si="15"/>
        <v>0</v>
      </c>
      <c r="H372" s="164"/>
      <c r="I372" s="158" t="str">
        <f t="shared" si="17"/>
        <v xml:space="preserve"> </v>
      </c>
      <c r="J372">
        <v>74169.59</v>
      </c>
      <c r="K372">
        <v>0</v>
      </c>
      <c r="L372">
        <v>348.98</v>
      </c>
      <c r="M372">
        <v>348.98</v>
      </c>
      <c r="N372" s="158">
        <v>1</v>
      </c>
    </row>
    <row r="373" spans="3:14" s="71" customFormat="1" x14ac:dyDescent="0.35">
      <c r="C373" s="166" t="s">
        <v>417</v>
      </c>
      <c r="D373" s="165">
        <v>41</v>
      </c>
      <c r="E373" s="158"/>
      <c r="F373" s="158">
        <f t="shared" si="16"/>
        <v>41</v>
      </c>
      <c r="G373" s="158">
        <f t="shared" si="15"/>
        <v>3.5183483717390288E-2</v>
      </c>
      <c r="H373" s="164">
        <v>2017</v>
      </c>
      <c r="I373" s="158">
        <f t="shared" si="17"/>
        <v>6</v>
      </c>
      <c r="J373">
        <v>115216.17</v>
      </c>
      <c r="K373">
        <v>0</v>
      </c>
      <c r="L373">
        <v>350.04</v>
      </c>
      <c r="M373">
        <v>350.04</v>
      </c>
      <c r="N373" s="158">
        <v>1</v>
      </c>
    </row>
    <row r="374" spans="3:14" s="71" customFormat="1" x14ac:dyDescent="0.35">
      <c r="C374" s="166" t="s">
        <v>418</v>
      </c>
      <c r="D374" s="165">
        <v>68</v>
      </c>
      <c r="E374" s="158"/>
      <c r="F374" s="158">
        <f t="shared" si="16"/>
        <v>68</v>
      </c>
      <c r="G374" s="158">
        <f t="shared" si="15"/>
        <v>3.5550584043686157E-3</v>
      </c>
      <c r="H374" s="164">
        <v>2022</v>
      </c>
      <c r="I374" s="158">
        <f t="shared" si="17"/>
        <v>1</v>
      </c>
      <c r="J374">
        <v>7019.34</v>
      </c>
      <c r="K374">
        <v>0</v>
      </c>
      <c r="L374">
        <v>355</v>
      </c>
      <c r="M374">
        <v>355</v>
      </c>
      <c r="N374" s="158">
        <v>1</v>
      </c>
    </row>
    <row r="375" spans="3:14" s="71" customFormat="1" x14ac:dyDescent="0.35">
      <c r="C375" s="166" t="s">
        <v>419</v>
      </c>
      <c r="D375" s="165">
        <v>79</v>
      </c>
      <c r="E375" s="158"/>
      <c r="F375" s="158">
        <f t="shared" si="16"/>
        <v>79</v>
      </c>
      <c r="G375" s="158">
        <f t="shared" si="15"/>
        <v>8.7561746268097818E-2</v>
      </c>
      <c r="H375" s="164">
        <v>1997</v>
      </c>
      <c r="I375" s="158">
        <f t="shared" si="17"/>
        <v>26</v>
      </c>
      <c r="J375">
        <v>148814.68</v>
      </c>
      <c r="K375">
        <v>0</v>
      </c>
      <c r="L375">
        <v>358.84</v>
      </c>
      <c r="M375">
        <v>358.84</v>
      </c>
      <c r="N375" s="158">
        <v>1</v>
      </c>
    </row>
    <row r="376" spans="3:14" s="71" customFormat="1" x14ac:dyDescent="0.35">
      <c r="C376" s="166" t="s">
        <v>420</v>
      </c>
      <c r="D376" s="165">
        <v>87</v>
      </c>
      <c r="E376" s="158"/>
      <c r="F376" s="158">
        <f t="shared" si="16"/>
        <v>87</v>
      </c>
      <c r="G376" s="158">
        <f t="shared" si="15"/>
        <v>0.10941446763840514</v>
      </c>
      <c r="H376" s="164">
        <v>2014</v>
      </c>
      <c r="I376" s="158">
        <f t="shared" si="17"/>
        <v>9</v>
      </c>
      <c r="J376">
        <v>168855.01</v>
      </c>
      <c r="K376">
        <v>0</v>
      </c>
      <c r="L376">
        <v>531.58000000000004</v>
      </c>
      <c r="M376">
        <v>531.58000000000004</v>
      </c>
      <c r="N376" s="158">
        <v>1</v>
      </c>
    </row>
    <row r="377" spans="3:14" s="71" customFormat="1" x14ac:dyDescent="0.35">
      <c r="C377" s="166" t="s">
        <v>421</v>
      </c>
      <c r="D377" s="165">
        <v>84</v>
      </c>
      <c r="E377" s="158"/>
      <c r="F377" s="158">
        <f t="shared" si="16"/>
        <v>84</v>
      </c>
      <c r="G377" s="158">
        <f t="shared" si="15"/>
        <v>7.1395531005252394E-2</v>
      </c>
      <c r="H377" s="164">
        <v>2017</v>
      </c>
      <c r="I377" s="158">
        <f t="shared" si="17"/>
        <v>6</v>
      </c>
      <c r="J377">
        <v>114116.96</v>
      </c>
      <c r="K377">
        <v>0</v>
      </c>
      <c r="L377">
        <v>366.88</v>
      </c>
      <c r="M377">
        <v>366.88</v>
      </c>
      <c r="N377" s="158">
        <v>1</v>
      </c>
    </row>
    <row r="378" spans="3:14" s="71" customFormat="1" x14ac:dyDescent="0.35">
      <c r="C378" s="166" t="s">
        <v>422</v>
      </c>
      <c r="D378" s="165">
        <v>76</v>
      </c>
      <c r="E378" s="158"/>
      <c r="F378" s="158">
        <f t="shared" si="16"/>
        <v>76</v>
      </c>
      <c r="G378" s="158">
        <f t="shared" si="15"/>
        <v>0.37907980928337759</v>
      </c>
      <c r="H378" s="164">
        <v>2007</v>
      </c>
      <c r="I378" s="158">
        <f t="shared" si="17"/>
        <v>16</v>
      </c>
      <c r="J378">
        <v>669692.62</v>
      </c>
      <c r="K378">
        <v>0</v>
      </c>
      <c r="L378">
        <v>366.22</v>
      </c>
      <c r="M378">
        <v>366.22</v>
      </c>
      <c r="N378" s="158">
        <v>1</v>
      </c>
    </row>
    <row r="379" spans="3:14" s="71" customFormat="1" x14ac:dyDescent="0.35">
      <c r="C379" s="166" t="s">
        <v>423</v>
      </c>
      <c r="D379" s="165">
        <v>78</v>
      </c>
      <c r="E379" s="158"/>
      <c r="F379" s="158">
        <f t="shared" si="16"/>
        <v>78</v>
      </c>
      <c r="G379" s="158">
        <f t="shared" si="15"/>
        <v>9.2737259045520201E-2</v>
      </c>
      <c r="H379" s="164">
        <v>2017</v>
      </c>
      <c r="I379" s="158">
        <f t="shared" si="17"/>
        <v>6</v>
      </c>
      <c r="J379">
        <v>159631.32</v>
      </c>
      <c r="K379">
        <v>0</v>
      </c>
      <c r="L379">
        <v>369.6</v>
      </c>
      <c r="M379">
        <v>369.6</v>
      </c>
      <c r="N379" s="158">
        <v>1</v>
      </c>
    </row>
    <row r="380" spans="3:14" s="71" customFormat="1" x14ac:dyDescent="0.35">
      <c r="C380" s="166" t="s">
        <v>424</v>
      </c>
      <c r="D380" s="165">
        <v>72</v>
      </c>
      <c r="E380" s="158"/>
      <c r="F380" s="158">
        <f t="shared" si="16"/>
        <v>72</v>
      </c>
      <c r="G380" s="158">
        <f t="shared" si="15"/>
        <v>0.11153014234569369</v>
      </c>
      <c r="H380" s="164">
        <v>2017</v>
      </c>
      <c r="I380" s="158">
        <f t="shared" si="17"/>
        <v>6</v>
      </c>
      <c r="J380">
        <v>207978.39</v>
      </c>
      <c r="K380">
        <v>0</v>
      </c>
      <c r="L380">
        <v>378.49</v>
      </c>
      <c r="M380">
        <v>378.49</v>
      </c>
      <c r="N380" s="158">
        <v>1</v>
      </c>
    </row>
    <row r="381" spans="3:14" s="71" customFormat="1" x14ac:dyDescent="0.35">
      <c r="C381" s="166" t="s">
        <v>425</v>
      </c>
      <c r="D381" s="165">
        <v>71</v>
      </c>
      <c r="E381" s="158"/>
      <c r="F381" s="158">
        <f t="shared" si="16"/>
        <v>71</v>
      </c>
      <c r="G381" s="158">
        <f t="shared" si="15"/>
        <v>0.16499437864421401</v>
      </c>
      <c r="H381" s="164">
        <v>2010</v>
      </c>
      <c r="I381" s="158">
        <f t="shared" si="17"/>
        <v>13</v>
      </c>
      <c r="J381">
        <v>312010.53000000003</v>
      </c>
      <c r="K381">
        <v>0</v>
      </c>
      <c r="L381">
        <v>382.73</v>
      </c>
      <c r="M381">
        <v>382.73</v>
      </c>
      <c r="N381" s="158">
        <v>1</v>
      </c>
    </row>
    <row r="382" spans="3:14" s="71" customFormat="1" x14ac:dyDescent="0.35">
      <c r="C382" s="166" t="s">
        <v>426</v>
      </c>
      <c r="D382" s="165">
        <v>56</v>
      </c>
      <c r="E382" s="158"/>
      <c r="F382" s="158">
        <f t="shared" si="16"/>
        <v>56</v>
      </c>
      <c r="G382" s="158">
        <f t="shared" si="15"/>
        <v>4.1818983832450279E-2</v>
      </c>
      <c r="H382" s="164">
        <v>2008</v>
      </c>
      <c r="I382" s="158">
        <f t="shared" si="17"/>
        <v>15</v>
      </c>
      <c r="J382">
        <v>100263.74</v>
      </c>
      <c r="K382">
        <v>0</v>
      </c>
      <c r="L382">
        <v>383.31</v>
      </c>
      <c r="M382">
        <v>383.31</v>
      </c>
      <c r="N382" s="158">
        <v>1</v>
      </c>
    </row>
    <row r="383" spans="3:14" s="71" customFormat="1" x14ac:dyDescent="0.35">
      <c r="C383" s="166" t="s">
        <v>427</v>
      </c>
      <c r="D383" s="165">
        <v>72</v>
      </c>
      <c r="E383" s="158"/>
      <c r="F383" s="158">
        <f t="shared" si="16"/>
        <v>72</v>
      </c>
      <c r="G383" s="158">
        <f t="shared" si="15"/>
        <v>8.3620374221054783E-2</v>
      </c>
      <c r="H383" s="164">
        <v>2018</v>
      </c>
      <c r="I383" s="158">
        <f t="shared" si="17"/>
        <v>5</v>
      </c>
      <c r="J383">
        <v>155933.01</v>
      </c>
      <c r="K383">
        <v>0</v>
      </c>
      <c r="L383">
        <v>384.72</v>
      </c>
      <c r="M383">
        <v>384.72</v>
      </c>
      <c r="N383" s="158">
        <v>1</v>
      </c>
    </row>
    <row r="384" spans="3:14" s="71" customFormat="1" x14ac:dyDescent="0.35">
      <c r="C384" s="166" t="s">
        <v>428</v>
      </c>
      <c r="D384" s="165">
        <v>63</v>
      </c>
      <c r="E384" s="158"/>
      <c r="F384" s="158">
        <f t="shared" si="16"/>
        <v>63</v>
      </c>
      <c r="G384" s="158">
        <f t="shared" si="15"/>
        <v>5.1963901927491736E-2</v>
      </c>
      <c r="H384" s="164">
        <v>2018</v>
      </c>
      <c r="I384" s="158">
        <f t="shared" si="17"/>
        <v>5</v>
      </c>
      <c r="J384">
        <v>110743.86</v>
      </c>
      <c r="K384">
        <v>0</v>
      </c>
      <c r="L384">
        <v>384.74</v>
      </c>
      <c r="M384">
        <v>384.74</v>
      </c>
      <c r="N384" s="158">
        <v>1</v>
      </c>
    </row>
    <row r="385" spans="3:14" s="71" customFormat="1" x14ac:dyDescent="0.35">
      <c r="C385" s="166" t="s">
        <v>429</v>
      </c>
      <c r="D385" s="165">
        <v>69</v>
      </c>
      <c r="E385" s="158"/>
      <c r="F385" s="158">
        <f t="shared" si="16"/>
        <v>69</v>
      </c>
      <c r="G385" s="158">
        <f t="shared" si="15"/>
        <v>5.2395569766674185E-2</v>
      </c>
      <c r="H385" s="164">
        <v>2007</v>
      </c>
      <c r="I385" s="158">
        <f t="shared" si="17"/>
        <v>16</v>
      </c>
      <c r="J385">
        <v>101953.92</v>
      </c>
      <c r="K385">
        <v>0</v>
      </c>
      <c r="L385">
        <v>385.6</v>
      </c>
      <c r="M385">
        <v>385.6</v>
      </c>
      <c r="N385" s="158">
        <v>1</v>
      </c>
    </row>
    <row r="386" spans="3:14" s="71" customFormat="1" x14ac:dyDescent="0.35">
      <c r="C386" s="166" t="s">
        <v>430</v>
      </c>
      <c r="D386" s="165">
        <v>57</v>
      </c>
      <c r="E386" s="158"/>
      <c r="F386" s="158">
        <f t="shared" si="16"/>
        <v>57</v>
      </c>
      <c r="G386" s="158">
        <f t="shared" si="15"/>
        <v>5.99161925440196E-2</v>
      </c>
      <c r="H386" s="164">
        <v>2010</v>
      </c>
      <c r="I386" s="158">
        <f t="shared" si="17"/>
        <v>13</v>
      </c>
      <c r="J386">
        <v>141132.75</v>
      </c>
      <c r="K386">
        <v>0</v>
      </c>
      <c r="L386">
        <v>386.65</v>
      </c>
      <c r="M386">
        <v>386.65</v>
      </c>
      <c r="N386" s="158">
        <v>1</v>
      </c>
    </row>
    <row r="387" spans="3:14" s="71" customFormat="1" x14ac:dyDescent="0.35">
      <c r="C387" s="166" t="s">
        <v>431</v>
      </c>
      <c r="D387" s="165">
        <v>74</v>
      </c>
      <c r="E387" s="158"/>
      <c r="F387" s="158">
        <f t="shared" si="16"/>
        <v>74</v>
      </c>
      <c r="G387" s="158">
        <f t="shared" si="15"/>
        <v>6.5916080417618178E-2</v>
      </c>
      <c r="H387" s="164">
        <v>2006</v>
      </c>
      <c r="I387" s="158">
        <f t="shared" si="17"/>
        <v>17</v>
      </c>
      <c r="J387">
        <v>119596.4</v>
      </c>
      <c r="K387">
        <v>0</v>
      </c>
      <c r="L387">
        <v>388.76</v>
      </c>
      <c r="M387">
        <v>388.76</v>
      </c>
      <c r="N387" s="158">
        <v>1</v>
      </c>
    </row>
    <row r="388" spans="3:14" s="71" customFormat="1" x14ac:dyDescent="0.35">
      <c r="C388" s="166" t="s">
        <v>432</v>
      </c>
      <c r="D388" s="165">
        <v>0</v>
      </c>
      <c r="E388" s="158"/>
      <c r="F388" s="158">
        <f t="shared" si="16"/>
        <v>0</v>
      </c>
      <c r="G388" s="158" t="str">
        <f t="shared" si="15"/>
        <v xml:space="preserve"> </v>
      </c>
      <c r="H388" s="164"/>
      <c r="I388" s="158" t="str">
        <f t="shared" si="17"/>
        <v xml:space="preserve"> </v>
      </c>
      <c r="J388">
        <v>0</v>
      </c>
      <c r="K388">
        <v>0</v>
      </c>
      <c r="L388">
        <v>390.3</v>
      </c>
      <c r="M388">
        <v>390.3</v>
      </c>
      <c r="N388" s="158">
        <v>1</v>
      </c>
    </row>
    <row r="389" spans="3:14" s="71" customFormat="1" x14ac:dyDescent="0.35">
      <c r="C389" s="166" t="s">
        <v>433</v>
      </c>
      <c r="D389" s="165">
        <v>82</v>
      </c>
      <c r="E389" s="158"/>
      <c r="F389" s="158">
        <f t="shared" si="16"/>
        <v>82</v>
      </c>
      <c r="G389" s="158">
        <f t="shared" si="15"/>
        <v>1.1418698449177991</v>
      </c>
      <c r="H389" s="164">
        <v>2017</v>
      </c>
      <c r="I389" s="158">
        <f t="shared" si="17"/>
        <v>6</v>
      </c>
      <c r="J389">
        <v>1869653.83</v>
      </c>
      <c r="K389">
        <v>0</v>
      </c>
      <c r="L389">
        <v>390.71000000000004</v>
      </c>
      <c r="M389">
        <v>390.71000000000004</v>
      </c>
      <c r="N389" s="158">
        <v>1</v>
      </c>
    </row>
    <row r="390" spans="3:14" s="71" customFormat="1" x14ac:dyDescent="0.35">
      <c r="C390" s="166" t="s">
        <v>434</v>
      </c>
      <c r="D390" s="165">
        <v>59</v>
      </c>
      <c r="E390" s="158"/>
      <c r="F390" s="158">
        <f t="shared" si="16"/>
        <v>59</v>
      </c>
      <c r="G390" s="158">
        <f t="shared" si="15"/>
        <v>6.9427014742484222E-2</v>
      </c>
      <c r="H390" s="164">
        <v>2017</v>
      </c>
      <c r="I390" s="158">
        <f t="shared" si="17"/>
        <v>6</v>
      </c>
      <c r="J390">
        <v>157991.94</v>
      </c>
      <c r="K390">
        <v>0</v>
      </c>
      <c r="L390">
        <v>391.8</v>
      </c>
      <c r="M390">
        <v>391.8</v>
      </c>
      <c r="N390" s="158">
        <v>1</v>
      </c>
    </row>
    <row r="391" spans="3:14" s="71" customFormat="1" x14ac:dyDescent="0.35">
      <c r="C391" s="166" t="s">
        <v>435</v>
      </c>
      <c r="D391" s="165">
        <v>0</v>
      </c>
      <c r="E391" s="158"/>
      <c r="F391" s="158">
        <f t="shared" si="16"/>
        <v>0</v>
      </c>
      <c r="G391" s="158" t="str">
        <f t="shared" si="15"/>
        <v xml:space="preserve"> </v>
      </c>
      <c r="H391" s="164"/>
      <c r="I391" s="158" t="str">
        <f t="shared" si="17"/>
        <v xml:space="preserve"> </v>
      </c>
      <c r="J391">
        <v>0</v>
      </c>
      <c r="K391">
        <v>0</v>
      </c>
      <c r="L391">
        <v>629.48</v>
      </c>
      <c r="M391">
        <v>629.48</v>
      </c>
      <c r="N391" s="158">
        <v>1</v>
      </c>
    </row>
    <row r="392" spans="3:14" s="71" customFormat="1" x14ac:dyDescent="0.35">
      <c r="C392" s="166" t="s">
        <v>436</v>
      </c>
      <c r="D392" s="165">
        <v>88</v>
      </c>
      <c r="E392" s="158"/>
      <c r="F392" s="158">
        <f t="shared" si="16"/>
        <v>88</v>
      </c>
      <c r="G392" s="158">
        <f t="shared" si="15"/>
        <v>6.6824705196689288E-2</v>
      </c>
      <c r="H392" s="164">
        <v>2009</v>
      </c>
      <c r="I392" s="158">
        <f t="shared" si="17"/>
        <v>14</v>
      </c>
      <c r="J392">
        <v>101956.01</v>
      </c>
      <c r="K392">
        <v>0</v>
      </c>
      <c r="L392">
        <v>399.2</v>
      </c>
      <c r="M392">
        <v>399.2</v>
      </c>
      <c r="N392" s="158">
        <v>1</v>
      </c>
    </row>
    <row r="393" spans="3:14" s="71" customFormat="1" x14ac:dyDescent="0.35">
      <c r="C393" s="166" t="s">
        <v>437</v>
      </c>
      <c r="D393" s="165">
        <v>53</v>
      </c>
      <c r="E393" s="158"/>
      <c r="F393" s="158">
        <f t="shared" si="16"/>
        <v>53</v>
      </c>
      <c r="G393" s="158">
        <f t="shared" si="15"/>
        <v>9.3407256021600486E-3</v>
      </c>
      <c r="H393" s="164">
        <v>2018</v>
      </c>
      <c r="I393" s="158">
        <f t="shared" si="17"/>
        <v>5</v>
      </c>
      <c r="J393">
        <v>23662.639999999999</v>
      </c>
      <c r="K393">
        <v>0</v>
      </c>
      <c r="L393">
        <v>400.08</v>
      </c>
      <c r="M393">
        <v>400.08</v>
      </c>
      <c r="N393" s="158">
        <v>1</v>
      </c>
    </row>
    <row r="394" spans="3:14" s="71" customFormat="1" x14ac:dyDescent="0.35">
      <c r="C394" s="166" t="s">
        <v>438</v>
      </c>
      <c r="D394" s="165">
        <v>26</v>
      </c>
      <c r="E394" s="158"/>
      <c r="F394" s="158">
        <f t="shared" si="16"/>
        <v>26</v>
      </c>
      <c r="G394" s="158">
        <f t="shared" si="15"/>
        <v>3.9527622184815356E-2</v>
      </c>
      <c r="H394" s="164">
        <v>2022</v>
      </c>
      <c r="I394" s="158">
        <f t="shared" si="17"/>
        <v>1</v>
      </c>
      <c r="J394">
        <v>204120.11</v>
      </c>
      <c r="K394">
        <v>0</v>
      </c>
      <c r="L394">
        <v>401.05</v>
      </c>
      <c r="M394">
        <v>401.05</v>
      </c>
      <c r="N394" s="158">
        <v>1</v>
      </c>
    </row>
    <row r="395" spans="3:14" s="71" customFormat="1" x14ac:dyDescent="0.35">
      <c r="C395" s="166" t="s">
        <v>439</v>
      </c>
      <c r="D395" s="165">
        <v>69</v>
      </c>
      <c r="E395" s="158"/>
      <c r="F395" s="158">
        <f t="shared" si="16"/>
        <v>69</v>
      </c>
      <c r="G395" s="158">
        <f t="shared" si="15"/>
        <v>4.1915841171926434E-2</v>
      </c>
      <c r="H395" s="164">
        <v>2008</v>
      </c>
      <c r="I395" s="158">
        <f t="shared" si="17"/>
        <v>15</v>
      </c>
      <c r="J395">
        <v>81561.94</v>
      </c>
      <c r="K395">
        <v>0</v>
      </c>
      <c r="L395">
        <v>405.31</v>
      </c>
      <c r="M395">
        <v>405.31</v>
      </c>
      <c r="N395" s="158">
        <v>1</v>
      </c>
    </row>
    <row r="396" spans="3:14" s="71" customFormat="1" x14ac:dyDescent="0.35">
      <c r="C396" s="166" t="s">
        <v>440</v>
      </c>
      <c r="D396" s="165">
        <v>76</v>
      </c>
      <c r="E396" s="158"/>
      <c r="F396" s="158">
        <f t="shared" si="16"/>
        <v>76</v>
      </c>
      <c r="G396" s="158">
        <f t="shared" si="15"/>
        <v>0.17536435415301715</v>
      </c>
      <c r="H396" s="164">
        <v>2017</v>
      </c>
      <c r="I396" s="158">
        <f t="shared" si="17"/>
        <v>6</v>
      </c>
      <c r="J396">
        <v>309803.40000000002</v>
      </c>
      <c r="K396">
        <v>0</v>
      </c>
      <c r="L396">
        <v>407.34</v>
      </c>
      <c r="M396">
        <v>407.34</v>
      </c>
      <c r="N396" s="158">
        <v>1</v>
      </c>
    </row>
    <row r="397" spans="3:14" s="71" customFormat="1" x14ac:dyDescent="0.35">
      <c r="C397" s="166" t="s">
        <v>441</v>
      </c>
      <c r="D397" s="165">
        <v>49</v>
      </c>
      <c r="E397" s="158"/>
      <c r="F397" s="158">
        <f t="shared" si="16"/>
        <v>49</v>
      </c>
      <c r="G397" s="158">
        <f t="shared" si="15"/>
        <v>6.4375202087226149E-2</v>
      </c>
      <c r="H397" s="164">
        <v>2006</v>
      </c>
      <c r="I397" s="158">
        <f t="shared" si="17"/>
        <v>17</v>
      </c>
      <c r="J397">
        <v>176392.85</v>
      </c>
      <c r="K397">
        <v>0</v>
      </c>
      <c r="L397">
        <v>409.7</v>
      </c>
      <c r="M397">
        <v>409.7</v>
      </c>
      <c r="N397" s="158">
        <v>1</v>
      </c>
    </row>
    <row r="398" spans="3:14" s="71" customFormat="1" x14ac:dyDescent="0.35">
      <c r="C398" s="166" t="s">
        <v>442</v>
      </c>
      <c r="D398" s="165">
        <v>44</v>
      </c>
      <c r="E398" s="158"/>
      <c r="F398" s="158">
        <f t="shared" si="16"/>
        <v>44</v>
      </c>
      <c r="G398" s="158">
        <f t="shared" si="15"/>
        <v>1.5846618411722285E-2</v>
      </c>
      <c r="H398" s="164">
        <v>2018</v>
      </c>
      <c r="I398" s="158">
        <f t="shared" si="17"/>
        <v>5</v>
      </c>
      <c r="J398">
        <v>48355.11</v>
      </c>
      <c r="K398">
        <v>0</v>
      </c>
      <c r="L398">
        <v>409.3</v>
      </c>
      <c r="M398">
        <v>409.3</v>
      </c>
      <c r="N398" s="158">
        <v>1</v>
      </c>
    </row>
    <row r="399" spans="3:14" s="71" customFormat="1" x14ac:dyDescent="0.35">
      <c r="C399" s="166" t="s">
        <v>443</v>
      </c>
      <c r="D399" s="165">
        <v>39</v>
      </c>
      <c r="E399" s="158"/>
      <c r="F399" s="158">
        <f t="shared" si="16"/>
        <v>39</v>
      </c>
      <c r="G399" s="158">
        <f t="shared" si="15"/>
        <v>2.7143200930725479E-2</v>
      </c>
      <c r="H399" s="164">
        <v>2015</v>
      </c>
      <c r="I399" s="158">
        <f t="shared" si="17"/>
        <v>8</v>
      </c>
      <c r="J399">
        <v>93444.75</v>
      </c>
      <c r="K399">
        <v>0</v>
      </c>
      <c r="L399">
        <v>411.5</v>
      </c>
      <c r="M399">
        <v>411.5</v>
      </c>
      <c r="N399" s="158">
        <v>1</v>
      </c>
    </row>
    <row r="400" spans="3:14" s="71" customFormat="1" x14ac:dyDescent="0.35">
      <c r="C400" s="166" t="s">
        <v>444</v>
      </c>
      <c r="D400" s="165">
        <v>0</v>
      </c>
      <c r="E400" s="158"/>
      <c r="F400" s="158">
        <f t="shared" si="16"/>
        <v>0</v>
      </c>
      <c r="G400" s="158">
        <f t="shared" si="15"/>
        <v>0</v>
      </c>
      <c r="H400" s="164"/>
      <c r="I400" s="158" t="str">
        <f t="shared" si="17"/>
        <v xml:space="preserve"> </v>
      </c>
      <c r="J400">
        <v>259351.92</v>
      </c>
      <c r="K400">
        <v>0</v>
      </c>
      <c r="L400">
        <v>412.1</v>
      </c>
      <c r="M400">
        <v>412.1</v>
      </c>
      <c r="N400" s="158">
        <v>1</v>
      </c>
    </row>
    <row r="401" spans="3:14" s="71" customFormat="1" x14ac:dyDescent="0.35">
      <c r="C401" s="166" t="s">
        <v>445</v>
      </c>
      <c r="D401" s="165">
        <v>60</v>
      </c>
      <c r="E401" s="158"/>
      <c r="F401" s="158">
        <f t="shared" si="16"/>
        <v>60</v>
      </c>
      <c r="G401" s="158">
        <f t="shared" si="15"/>
        <v>6.7714795100638978E-2</v>
      </c>
      <c r="H401" s="164">
        <v>2017</v>
      </c>
      <c r="I401" s="158">
        <f t="shared" si="17"/>
        <v>6</v>
      </c>
      <c r="J401">
        <v>151527.26</v>
      </c>
      <c r="K401">
        <v>0</v>
      </c>
      <c r="L401">
        <v>425.72</v>
      </c>
      <c r="M401">
        <v>425.72</v>
      </c>
      <c r="N401" s="158">
        <v>1</v>
      </c>
    </row>
    <row r="402" spans="3:14" s="71" customFormat="1" x14ac:dyDescent="0.35">
      <c r="C402" s="166" t="s">
        <v>446</v>
      </c>
      <c r="D402" s="165">
        <v>48</v>
      </c>
      <c r="E402" s="158"/>
      <c r="F402" s="158">
        <f t="shared" si="16"/>
        <v>48</v>
      </c>
      <c r="G402" s="158">
        <f t="shared" si="15"/>
        <v>6.2426217320773997E-2</v>
      </c>
      <c r="H402" s="164">
        <v>2000</v>
      </c>
      <c r="I402" s="158">
        <f t="shared" si="17"/>
        <v>23</v>
      </c>
      <c r="J402">
        <v>174616.08</v>
      </c>
      <c r="K402">
        <v>0</v>
      </c>
      <c r="L402">
        <v>434.8</v>
      </c>
      <c r="M402">
        <v>434.8</v>
      </c>
      <c r="N402" s="158">
        <v>1</v>
      </c>
    </row>
    <row r="403" spans="3:14" s="71" customFormat="1" x14ac:dyDescent="0.35">
      <c r="C403" s="166" t="s">
        <v>447</v>
      </c>
      <c r="D403" s="165">
        <v>70</v>
      </c>
      <c r="E403" s="158"/>
      <c r="F403" s="158">
        <f t="shared" si="16"/>
        <v>70</v>
      </c>
      <c r="G403" s="158">
        <f t="shared" si="15"/>
        <v>0.19784063185843326</v>
      </c>
      <c r="H403" s="164">
        <v>2014</v>
      </c>
      <c r="I403" s="158">
        <f t="shared" si="17"/>
        <v>9</v>
      </c>
      <c r="J403">
        <v>379468.65</v>
      </c>
      <c r="K403">
        <v>0</v>
      </c>
      <c r="L403">
        <v>524.98</v>
      </c>
      <c r="M403">
        <v>524.98</v>
      </c>
      <c r="N403" s="158">
        <v>1</v>
      </c>
    </row>
    <row r="404" spans="3:14" s="71" customFormat="1" x14ac:dyDescent="0.35">
      <c r="C404" s="166" t="s">
        <v>448</v>
      </c>
      <c r="D404" s="165">
        <v>62</v>
      </c>
      <c r="E404" s="158"/>
      <c r="F404" s="158">
        <f t="shared" si="16"/>
        <v>62</v>
      </c>
      <c r="G404" s="158">
        <f t="shared" si="15"/>
        <v>2.1582293821248568E-2</v>
      </c>
      <c r="H404" s="164">
        <v>2013</v>
      </c>
      <c r="I404" s="158">
        <f t="shared" si="17"/>
        <v>10</v>
      </c>
      <c r="J404">
        <v>46737.38</v>
      </c>
      <c r="K404">
        <v>0</v>
      </c>
      <c r="L404">
        <v>446.41999999999996</v>
      </c>
      <c r="M404">
        <v>446.41999999999996</v>
      </c>
      <c r="N404" s="158">
        <v>1</v>
      </c>
    </row>
    <row r="405" spans="3:14" s="71" customFormat="1" x14ac:dyDescent="0.35">
      <c r="C405" s="166" t="s">
        <v>449</v>
      </c>
      <c r="D405" s="165">
        <v>34</v>
      </c>
      <c r="E405" s="158"/>
      <c r="F405" s="158">
        <f t="shared" si="16"/>
        <v>34</v>
      </c>
      <c r="G405" s="158">
        <f t="shared" si="15"/>
        <v>2.6494360760557532E-2</v>
      </c>
      <c r="H405" s="164">
        <v>2016</v>
      </c>
      <c r="I405" s="158">
        <f t="shared" si="17"/>
        <v>7</v>
      </c>
      <c r="J405">
        <v>104624.4</v>
      </c>
      <c r="K405">
        <v>0</v>
      </c>
      <c r="L405">
        <v>447.16</v>
      </c>
      <c r="M405">
        <v>447.16</v>
      </c>
      <c r="N405" s="158">
        <v>1</v>
      </c>
    </row>
    <row r="406" spans="3:14" s="71" customFormat="1" x14ac:dyDescent="0.35">
      <c r="C406" s="166" t="s">
        <v>450</v>
      </c>
      <c r="D406" s="165">
        <v>74</v>
      </c>
      <c r="E406" s="158"/>
      <c r="F406" s="158">
        <f t="shared" si="16"/>
        <v>74</v>
      </c>
      <c r="G406" s="158">
        <f t="shared" si="15"/>
        <v>0.10008475328159513</v>
      </c>
      <c r="H406" s="164">
        <v>2017</v>
      </c>
      <c r="I406" s="158">
        <f t="shared" si="17"/>
        <v>6</v>
      </c>
      <c r="J406">
        <v>181591.14</v>
      </c>
      <c r="K406">
        <v>0</v>
      </c>
      <c r="L406">
        <v>452.86</v>
      </c>
      <c r="M406">
        <v>452.86</v>
      </c>
      <c r="N406" s="158">
        <v>1</v>
      </c>
    </row>
    <row r="407" spans="3:14" s="71" customFormat="1" x14ac:dyDescent="0.35">
      <c r="C407" s="166" t="s">
        <v>451</v>
      </c>
      <c r="D407" s="165">
        <v>66</v>
      </c>
      <c r="E407" s="158"/>
      <c r="F407" s="158">
        <f t="shared" si="16"/>
        <v>66</v>
      </c>
      <c r="G407" s="158">
        <f t="shared" si="15"/>
        <v>4.5359323882379989E-2</v>
      </c>
      <c r="H407" s="164">
        <v>2018</v>
      </c>
      <c r="I407" s="158">
        <f t="shared" si="17"/>
        <v>5</v>
      </c>
      <c r="J407">
        <v>92274.37</v>
      </c>
      <c r="K407">
        <v>0</v>
      </c>
      <c r="L407">
        <v>457.82000000000005</v>
      </c>
      <c r="M407">
        <v>457.82000000000005</v>
      </c>
      <c r="N407" s="158">
        <v>1</v>
      </c>
    </row>
    <row r="408" spans="3:14" s="71" customFormat="1" x14ac:dyDescent="0.35">
      <c r="C408" s="166" t="s">
        <v>452</v>
      </c>
      <c r="D408" s="165">
        <v>58</v>
      </c>
      <c r="E408" s="158"/>
      <c r="F408" s="158">
        <f t="shared" si="16"/>
        <v>58</v>
      </c>
      <c r="G408" s="158">
        <f t="shared" si="15"/>
        <v>2.9195946468780206E-2</v>
      </c>
      <c r="H408" s="164">
        <v>2017</v>
      </c>
      <c r="I408" s="158">
        <f t="shared" si="17"/>
        <v>6</v>
      </c>
      <c r="J408">
        <v>67585.42</v>
      </c>
      <c r="K408">
        <v>0</v>
      </c>
      <c r="L408">
        <v>461.59999999999997</v>
      </c>
      <c r="M408">
        <v>461.59999999999997</v>
      </c>
      <c r="N408" s="158">
        <v>1</v>
      </c>
    </row>
    <row r="409" spans="3:14" s="71" customFormat="1" x14ac:dyDescent="0.35">
      <c r="C409" s="166" t="s">
        <v>453</v>
      </c>
      <c r="D409" s="165">
        <v>67</v>
      </c>
      <c r="E409" s="158"/>
      <c r="F409" s="158">
        <f t="shared" si="16"/>
        <v>67</v>
      </c>
      <c r="G409" s="158">
        <f t="shared" si="15"/>
        <v>2.6896420139238621E-2</v>
      </c>
      <c r="H409" s="164">
        <v>2022</v>
      </c>
      <c r="I409" s="158">
        <f t="shared" si="17"/>
        <v>1</v>
      </c>
      <c r="J409">
        <v>53898.68</v>
      </c>
      <c r="K409">
        <v>0</v>
      </c>
      <c r="L409">
        <v>578.94000000000005</v>
      </c>
      <c r="M409">
        <v>578.94000000000005</v>
      </c>
      <c r="N409" s="158">
        <v>1</v>
      </c>
    </row>
    <row r="410" spans="3:14" s="71" customFormat="1" x14ac:dyDescent="0.35">
      <c r="C410" s="166" t="s">
        <v>454</v>
      </c>
      <c r="D410" s="165">
        <v>44</v>
      </c>
      <c r="E410" s="158"/>
      <c r="F410" s="158">
        <f t="shared" si="16"/>
        <v>44</v>
      </c>
      <c r="G410" s="158">
        <f t="shared" si="15"/>
        <v>1.5431330136090467E-2</v>
      </c>
      <c r="H410" s="164">
        <v>2018</v>
      </c>
      <c r="I410" s="158">
        <f t="shared" si="17"/>
        <v>5</v>
      </c>
      <c r="J410">
        <v>47087.88</v>
      </c>
      <c r="K410">
        <v>0</v>
      </c>
      <c r="L410">
        <v>463.52</v>
      </c>
      <c r="M410">
        <v>463.52</v>
      </c>
      <c r="N410" s="158">
        <v>1</v>
      </c>
    </row>
    <row r="411" spans="3:14" s="71" customFormat="1" x14ac:dyDescent="0.35">
      <c r="C411" s="166" t="s">
        <v>455</v>
      </c>
      <c r="D411" s="165">
        <v>71</v>
      </c>
      <c r="E411" s="158"/>
      <c r="F411" s="158">
        <f t="shared" si="16"/>
        <v>71</v>
      </c>
      <c r="G411" s="158">
        <f t="shared" ref="G411:G474" si="18">IF(J411=0," ",F411*(J411/$L$580))</f>
        <v>5.4679020933742946E-2</v>
      </c>
      <c r="H411" s="164">
        <v>2014</v>
      </c>
      <c r="I411" s="158">
        <f t="shared" si="17"/>
        <v>9</v>
      </c>
      <c r="J411">
        <v>103400.07</v>
      </c>
      <c r="K411">
        <v>0</v>
      </c>
      <c r="L411">
        <v>464.13</v>
      </c>
      <c r="M411">
        <v>464.13</v>
      </c>
      <c r="N411" s="158">
        <v>1</v>
      </c>
    </row>
    <row r="412" spans="3:14" s="71" customFormat="1" x14ac:dyDescent="0.35">
      <c r="C412" s="166" t="s">
        <v>456</v>
      </c>
      <c r="D412" s="165">
        <v>47</v>
      </c>
      <c r="E412" s="158"/>
      <c r="F412" s="158">
        <f t="shared" ref="F412:F475" si="19">AVERAGE(D412,E412)</f>
        <v>47</v>
      </c>
      <c r="G412" s="158">
        <f t="shared" si="18"/>
        <v>5.1234543985465113E-2</v>
      </c>
      <c r="H412" s="164">
        <v>2016</v>
      </c>
      <c r="I412" s="158">
        <f t="shared" ref="I412:I475" si="20">IF(H412=0," ",2023-H412)</f>
        <v>7</v>
      </c>
      <c r="J412">
        <v>146360.35999999999</v>
      </c>
      <c r="K412">
        <v>0</v>
      </c>
      <c r="L412">
        <v>471.88</v>
      </c>
      <c r="M412">
        <v>471.88</v>
      </c>
      <c r="N412" s="158">
        <v>1</v>
      </c>
    </row>
    <row r="413" spans="3:14" s="71" customFormat="1" x14ac:dyDescent="0.35">
      <c r="C413" s="166" t="s">
        <v>457</v>
      </c>
      <c r="D413" s="165">
        <v>64</v>
      </c>
      <c r="E413" s="158"/>
      <c r="F413" s="158">
        <f t="shared" si="19"/>
        <v>64</v>
      </c>
      <c r="G413" s="158">
        <f t="shared" si="18"/>
        <v>1.9729086653038151E-2</v>
      </c>
      <c r="H413" s="164">
        <v>2017</v>
      </c>
      <c r="I413" s="158">
        <f t="shared" si="20"/>
        <v>6</v>
      </c>
      <c r="J413">
        <v>41389.050000000003</v>
      </c>
      <c r="K413">
        <v>0</v>
      </c>
      <c r="L413">
        <v>472.53999999999996</v>
      </c>
      <c r="M413">
        <v>472.53999999999996</v>
      </c>
      <c r="N413" s="158">
        <v>1</v>
      </c>
    </row>
    <row r="414" spans="3:14" s="71" customFormat="1" x14ac:dyDescent="0.35">
      <c r="C414" s="166" t="s">
        <v>458</v>
      </c>
      <c r="D414" s="165">
        <v>0</v>
      </c>
      <c r="E414" s="158"/>
      <c r="F414" s="158">
        <f t="shared" si="19"/>
        <v>0</v>
      </c>
      <c r="G414" s="158">
        <f t="shared" si="18"/>
        <v>0</v>
      </c>
      <c r="H414" s="164"/>
      <c r="I414" s="158" t="str">
        <f t="shared" si="20"/>
        <v xml:space="preserve"> </v>
      </c>
      <c r="J414">
        <v>131924.99</v>
      </c>
      <c r="K414">
        <v>0</v>
      </c>
      <c r="L414">
        <v>477.22</v>
      </c>
      <c r="M414">
        <v>477.22</v>
      </c>
      <c r="N414" s="158">
        <v>1</v>
      </c>
    </row>
    <row r="415" spans="3:14" s="71" customFormat="1" x14ac:dyDescent="0.35">
      <c r="C415" s="166" t="s">
        <v>459</v>
      </c>
      <c r="D415" s="165">
        <v>64</v>
      </c>
      <c r="E415" s="158"/>
      <c r="F415" s="158">
        <f t="shared" si="19"/>
        <v>64</v>
      </c>
      <c r="G415" s="158">
        <f t="shared" si="18"/>
        <v>7.9312948966569069E-2</v>
      </c>
      <c r="H415" s="164">
        <v>2010</v>
      </c>
      <c r="I415" s="158">
        <f t="shared" si="20"/>
        <v>13</v>
      </c>
      <c r="J415">
        <v>166388.22</v>
      </c>
      <c r="K415">
        <v>0</v>
      </c>
      <c r="L415">
        <v>478.54</v>
      </c>
      <c r="M415">
        <v>478.54</v>
      </c>
      <c r="N415" s="158">
        <v>1</v>
      </c>
    </row>
    <row r="416" spans="3:14" s="71" customFormat="1" x14ac:dyDescent="0.35">
      <c r="C416" s="166" t="s">
        <v>460</v>
      </c>
      <c r="D416" s="165">
        <v>53</v>
      </c>
      <c r="E416" s="158"/>
      <c r="F416" s="158">
        <f t="shared" si="19"/>
        <v>53</v>
      </c>
      <c r="G416" s="158">
        <f t="shared" si="18"/>
        <v>9.6517915367350479E-2</v>
      </c>
      <c r="H416" s="164">
        <v>2017</v>
      </c>
      <c r="I416" s="158">
        <f t="shared" si="20"/>
        <v>6</v>
      </c>
      <c r="J416">
        <v>244506.56</v>
      </c>
      <c r="K416">
        <v>0</v>
      </c>
      <c r="L416">
        <v>480.92</v>
      </c>
      <c r="M416">
        <v>480.92</v>
      </c>
      <c r="N416" s="158">
        <v>1</v>
      </c>
    </row>
    <row r="417" spans="3:14" s="71" customFormat="1" x14ac:dyDescent="0.35">
      <c r="C417" s="166" t="s">
        <v>461</v>
      </c>
      <c r="D417" s="165">
        <v>61</v>
      </c>
      <c r="E417" s="158"/>
      <c r="F417" s="158">
        <f t="shared" si="19"/>
        <v>61</v>
      </c>
      <c r="G417" s="158">
        <f t="shared" si="18"/>
        <v>4.3621083348204734E-2</v>
      </c>
      <c r="H417" s="164">
        <v>2012</v>
      </c>
      <c r="I417" s="158">
        <f t="shared" si="20"/>
        <v>11</v>
      </c>
      <c r="J417">
        <v>96011.9</v>
      </c>
      <c r="K417">
        <v>0</v>
      </c>
      <c r="L417">
        <v>484.26</v>
      </c>
      <c r="M417">
        <v>484.26</v>
      </c>
      <c r="N417" s="158">
        <v>1</v>
      </c>
    </row>
    <row r="418" spans="3:14" s="71" customFormat="1" x14ac:dyDescent="0.35">
      <c r="C418" s="166" t="s">
        <v>462</v>
      </c>
      <c r="D418" s="165">
        <v>48</v>
      </c>
      <c r="E418" s="158"/>
      <c r="F418" s="158">
        <f t="shared" si="19"/>
        <v>48</v>
      </c>
      <c r="G418" s="158">
        <f t="shared" si="18"/>
        <v>6.9763346577256719E-2</v>
      </c>
      <c r="H418" s="164">
        <v>2012</v>
      </c>
      <c r="I418" s="158">
        <f t="shared" si="20"/>
        <v>11</v>
      </c>
      <c r="J418">
        <v>195139.20000000001</v>
      </c>
      <c r="K418">
        <v>0</v>
      </c>
      <c r="L418">
        <v>485.88</v>
      </c>
      <c r="M418">
        <v>485.88</v>
      </c>
      <c r="N418" s="158">
        <v>1</v>
      </c>
    </row>
    <row r="419" spans="3:14" s="71" customFormat="1" x14ac:dyDescent="0.35">
      <c r="C419" s="166" t="s">
        <v>463</v>
      </c>
      <c r="D419" s="165">
        <v>70</v>
      </c>
      <c r="E419" s="158"/>
      <c r="F419" s="158">
        <f t="shared" si="19"/>
        <v>70</v>
      </c>
      <c r="G419" s="158">
        <f t="shared" si="18"/>
        <v>7.3244264885296978E-2</v>
      </c>
      <c r="H419" s="164">
        <v>2012</v>
      </c>
      <c r="I419" s="158">
        <f t="shared" si="20"/>
        <v>11</v>
      </c>
      <c r="J419">
        <v>140486.32</v>
      </c>
      <c r="K419">
        <v>0</v>
      </c>
      <c r="L419">
        <v>490.91999999999996</v>
      </c>
      <c r="M419">
        <v>490.91999999999996</v>
      </c>
      <c r="N419" s="158">
        <v>1</v>
      </c>
    </row>
    <row r="420" spans="3:14" s="71" customFormat="1" x14ac:dyDescent="0.35">
      <c r="C420" s="166" t="s">
        <v>464</v>
      </c>
      <c r="D420" s="165">
        <v>68</v>
      </c>
      <c r="E420" s="158"/>
      <c r="F420" s="158">
        <f t="shared" si="19"/>
        <v>68</v>
      </c>
      <c r="G420" s="158">
        <f t="shared" si="18"/>
        <v>4.9968055855206972E-2</v>
      </c>
      <c r="H420" s="164">
        <v>2020</v>
      </c>
      <c r="I420" s="158">
        <f t="shared" si="20"/>
        <v>3</v>
      </c>
      <c r="J420">
        <v>98660.2</v>
      </c>
      <c r="K420">
        <v>0</v>
      </c>
      <c r="L420">
        <v>499.88</v>
      </c>
      <c r="M420">
        <v>499.88</v>
      </c>
      <c r="N420" s="158">
        <v>1</v>
      </c>
    </row>
    <row r="421" spans="3:14" s="71" customFormat="1" x14ac:dyDescent="0.35">
      <c r="C421" s="166" t="s">
        <v>465</v>
      </c>
      <c r="D421" s="165">
        <v>71</v>
      </c>
      <c r="E421" s="158"/>
      <c r="F421" s="158">
        <f t="shared" si="19"/>
        <v>71</v>
      </c>
      <c r="G421" s="158">
        <f t="shared" si="18"/>
        <v>8.8266253105738698E-2</v>
      </c>
      <c r="H421" s="164">
        <v>2011</v>
      </c>
      <c r="I421" s="158">
        <f t="shared" si="20"/>
        <v>12</v>
      </c>
      <c r="J421">
        <v>166914.78</v>
      </c>
      <c r="K421">
        <v>0</v>
      </c>
      <c r="L421">
        <v>500.56</v>
      </c>
      <c r="M421">
        <v>500.56</v>
      </c>
      <c r="N421" s="158">
        <v>1</v>
      </c>
    </row>
    <row r="422" spans="3:14" s="71" customFormat="1" x14ac:dyDescent="0.35">
      <c r="C422" s="166" t="s">
        <v>466</v>
      </c>
      <c r="D422" s="165">
        <v>0</v>
      </c>
      <c r="E422" s="158"/>
      <c r="F422" s="158">
        <f t="shared" si="19"/>
        <v>0</v>
      </c>
      <c r="G422" s="158">
        <f t="shared" si="18"/>
        <v>0</v>
      </c>
      <c r="H422" s="164">
        <v>2017</v>
      </c>
      <c r="I422" s="158">
        <f t="shared" si="20"/>
        <v>6</v>
      </c>
      <c r="J422">
        <v>1348472.63</v>
      </c>
      <c r="K422">
        <v>0</v>
      </c>
      <c r="L422">
        <v>567.46</v>
      </c>
      <c r="M422">
        <v>567.46</v>
      </c>
      <c r="N422" s="158">
        <v>1</v>
      </c>
    </row>
    <row r="423" spans="3:14" s="71" customFormat="1" x14ac:dyDescent="0.35">
      <c r="C423" s="166" t="s">
        <v>467</v>
      </c>
      <c r="D423" s="165">
        <v>44</v>
      </c>
      <c r="E423" s="158"/>
      <c r="F423" s="158">
        <f t="shared" si="19"/>
        <v>44</v>
      </c>
      <c r="G423" s="158">
        <f t="shared" si="18"/>
        <v>2.4461850259944615E-2</v>
      </c>
      <c r="H423" s="164">
        <v>2017</v>
      </c>
      <c r="I423" s="158">
        <f t="shared" si="20"/>
        <v>6</v>
      </c>
      <c r="J423">
        <v>74644.03</v>
      </c>
      <c r="K423">
        <v>0</v>
      </c>
      <c r="L423">
        <v>515.79999999999995</v>
      </c>
      <c r="M423">
        <v>515.79999999999995</v>
      </c>
      <c r="N423" s="158">
        <v>1</v>
      </c>
    </row>
    <row r="424" spans="3:14" s="71" customFormat="1" x14ac:dyDescent="0.35">
      <c r="C424" s="166" t="s">
        <v>468</v>
      </c>
      <c r="D424" s="165">
        <v>63</v>
      </c>
      <c r="E424" s="158"/>
      <c r="F424" s="158">
        <f t="shared" si="19"/>
        <v>63</v>
      </c>
      <c r="G424" s="158">
        <f t="shared" si="18"/>
        <v>7.4682301382304694E-2</v>
      </c>
      <c r="H424" s="164">
        <v>2002</v>
      </c>
      <c r="I424" s="158">
        <f t="shared" si="20"/>
        <v>21</v>
      </c>
      <c r="J424">
        <v>159160.60999999999</v>
      </c>
      <c r="K424">
        <v>0</v>
      </c>
      <c r="L424">
        <v>539.29999999999995</v>
      </c>
      <c r="M424">
        <v>539.29999999999995</v>
      </c>
      <c r="N424" s="158">
        <v>1</v>
      </c>
    </row>
    <row r="425" spans="3:14" s="71" customFormat="1" x14ac:dyDescent="0.35">
      <c r="C425" s="166" t="s">
        <v>469</v>
      </c>
      <c r="D425" s="165">
        <v>64</v>
      </c>
      <c r="E425" s="158"/>
      <c r="F425" s="158">
        <f t="shared" si="19"/>
        <v>64</v>
      </c>
      <c r="G425" s="158">
        <f t="shared" si="18"/>
        <v>4.5318747449595936E-2</v>
      </c>
      <c r="H425" s="164">
        <v>2021</v>
      </c>
      <c r="I425" s="158">
        <f t="shared" si="20"/>
        <v>2</v>
      </c>
      <c r="J425">
        <v>95072.82</v>
      </c>
      <c r="K425">
        <v>0</v>
      </c>
      <c r="L425">
        <v>523.58000000000004</v>
      </c>
      <c r="M425">
        <v>523.58000000000004</v>
      </c>
      <c r="N425" s="158">
        <v>1</v>
      </c>
    </row>
    <row r="426" spans="3:14" s="71" customFormat="1" x14ac:dyDescent="0.35">
      <c r="C426" s="166" t="s">
        <v>470</v>
      </c>
      <c r="D426" s="165">
        <v>75</v>
      </c>
      <c r="E426" s="158"/>
      <c r="F426" s="158">
        <f t="shared" si="19"/>
        <v>75</v>
      </c>
      <c r="G426" s="158">
        <f t="shared" si="18"/>
        <v>0.14108886615389463</v>
      </c>
      <c r="H426" s="164">
        <v>2011</v>
      </c>
      <c r="I426" s="158">
        <f t="shared" si="20"/>
        <v>12</v>
      </c>
      <c r="J426">
        <v>252574.75</v>
      </c>
      <c r="K426">
        <v>0</v>
      </c>
      <c r="L426">
        <v>532.96</v>
      </c>
      <c r="M426">
        <v>532.96</v>
      </c>
      <c r="N426" s="158">
        <v>1</v>
      </c>
    </row>
    <row r="427" spans="3:14" s="71" customFormat="1" x14ac:dyDescent="0.35">
      <c r="C427" s="166" t="s">
        <v>471</v>
      </c>
      <c r="D427" s="165">
        <v>68</v>
      </c>
      <c r="E427" s="158"/>
      <c r="F427" s="158">
        <f t="shared" si="19"/>
        <v>68</v>
      </c>
      <c r="G427" s="158">
        <f t="shared" si="18"/>
        <v>6.3010360531254972E-2</v>
      </c>
      <c r="H427" s="164">
        <v>2014</v>
      </c>
      <c r="I427" s="158">
        <f t="shared" si="20"/>
        <v>9</v>
      </c>
      <c r="J427">
        <v>124411.78</v>
      </c>
      <c r="K427">
        <v>0</v>
      </c>
      <c r="L427">
        <v>541.20000000000005</v>
      </c>
      <c r="M427">
        <v>541.20000000000005</v>
      </c>
      <c r="N427" s="158">
        <v>1</v>
      </c>
    </row>
    <row r="428" spans="3:14" s="71" customFormat="1" x14ac:dyDescent="0.35">
      <c r="C428" s="166" t="s">
        <v>472</v>
      </c>
      <c r="D428" s="165">
        <v>79</v>
      </c>
      <c r="E428" s="158"/>
      <c r="F428" s="158">
        <f t="shared" si="19"/>
        <v>79</v>
      </c>
      <c r="G428" s="158">
        <f t="shared" si="18"/>
        <v>0.23607553669919859</v>
      </c>
      <c r="H428" s="164">
        <v>2009</v>
      </c>
      <c r="I428" s="158">
        <f t="shared" si="20"/>
        <v>14</v>
      </c>
      <c r="J428">
        <v>401219.79</v>
      </c>
      <c r="K428">
        <v>0</v>
      </c>
      <c r="L428">
        <v>546.54999999999995</v>
      </c>
      <c r="M428">
        <v>546.54999999999995</v>
      </c>
      <c r="N428" s="158">
        <v>1</v>
      </c>
    </row>
    <row r="429" spans="3:14" s="71" customFormat="1" x14ac:dyDescent="0.35">
      <c r="C429" s="166" t="s">
        <v>473</v>
      </c>
      <c r="D429" s="165">
        <v>68</v>
      </c>
      <c r="E429" s="158"/>
      <c r="F429" s="158">
        <f t="shared" si="19"/>
        <v>68</v>
      </c>
      <c r="G429" s="158">
        <f t="shared" si="18"/>
        <v>0.36553827730622773</v>
      </c>
      <c r="H429" s="164">
        <v>2019</v>
      </c>
      <c r="I429" s="158">
        <f t="shared" si="20"/>
        <v>4</v>
      </c>
      <c r="J429">
        <v>721742.7</v>
      </c>
      <c r="K429">
        <v>0</v>
      </c>
      <c r="L429">
        <v>641.59</v>
      </c>
      <c r="M429">
        <v>641.59</v>
      </c>
      <c r="N429" s="158">
        <v>1</v>
      </c>
    </row>
    <row r="430" spans="3:14" s="71" customFormat="1" x14ac:dyDescent="0.35">
      <c r="C430" s="166" t="s">
        <v>474</v>
      </c>
      <c r="D430" s="165">
        <v>43</v>
      </c>
      <c r="E430" s="158"/>
      <c r="F430" s="158">
        <f t="shared" si="19"/>
        <v>43</v>
      </c>
      <c r="G430" s="158">
        <f t="shared" si="18"/>
        <v>2.392809671161128E-2</v>
      </c>
      <c r="H430" s="164">
        <v>2012</v>
      </c>
      <c r="I430" s="158">
        <f t="shared" si="20"/>
        <v>11</v>
      </c>
      <c r="J430">
        <v>74713.34</v>
      </c>
      <c r="K430">
        <v>0</v>
      </c>
      <c r="L430">
        <v>566.66000000000008</v>
      </c>
      <c r="M430">
        <v>566.66000000000008</v>
      </c>
      <c r="N430" s="158">
        <v>1</v>
      </c>
    </row>
    <row r="431" spans="3:14" s="71" customFormat="1" x14ac:dyDescent="0.35">
      <c r="C431" s="166" t="s">
        <v>475</v>
      </c>
      <c r="D431" s="165">
        <v>42</v>
      </c>
      <c r="E431" s="158"/>
      <c r="F431" s="158">
        <f t="shared" si="19"/>
        <v>42</v>
      </c>
      <c r="G431" s="158">
        <f t="shared" si="18"/>
        <v>6.6043435661606281E-2</v>
      </c>
      <c r="H431" s="164">
        <v>2016</v>
      </c>
      <c r="I431" s="158">
        <f t="shared" si="20"/>
        <v>7</v>
      </c>
      <c r="J431">
        <v>211124.59</v>
      </c>
      <c r="K431">
        <v>0</v>
      </c>
      <c r="L431">
        <v>567.79</v>
      </c>
      <c r="M431">
        <v>567.79</v>
      </c>
      <c r="N431" s="158">
        <v>1</v>
      </c>
    </row>
    <row r="432" spans="3:14" s="71" customFormat="1" x14ac:dyDescent="0.35">
      <c r="C432" s="166" t="s">
        <v>476</v>
      </c>
      <c r="D432" s="165">
        <v>42</v>
      </c>
      <c r="E432" s="158"/>
      <c r="F432" s="158">
        <f t="shared" si="19"/>
        <v>42</v>
      </c>
      <c r="G432" s="158">
        <f t="shared" si="18"/>
        <v>3.6074747952583891E-2</v>
      </c>
      <c r="H432" s="164">
        <v>2007</v>
      </c>
      <c r="I432" s="158">
        <f t="shared" si="20"/>
        <v>16</v>
      </c>
      <c r="J432">
        <v>115322.08</v>
      </c>
      <c r="K432">
        <v>0</v>
      </c>
      <c r="L432">
        <v>583.39</v>
      </c>
      <c r="M432">
        <v>583.39</v>
      </c>
      <c r="N432" s="158">
        <v>1</v>
      </c>
    </row>
    <row r="433" spans="3:14" s="71" customFormat="1" x14ac:dyDescent="0.35">
      <c r="C433" s="166" t="s">
        <v>477</v>
      </c>
      <c r="D433" s="165">
        <v>85</v>
      </c>
      <c r="E433" s="158"/>
      <c r="F433" s="158">
        <f t="shared" si="19"/>
        <v>85</v>
      </c>
      <c r="G433" s="158">
        <f t="shared" si="18"/>
        <v>4.3081248853945681E-2</v>
      </c>
      <c r="H433" s="164">
        <v>2014</v>
      </c>
      <c r="I433" s="158">
        <f t="shared" si="20"/>
        <v>9</v>
      </c>
      <c r="J433">
        <v>68049.95</v>
      </c>
      <c r="K433">
        <v>0</v>
      </c>
      <c r="L433">
        <v>613.21</v>
      </c>
      <c r="M433">
        <v>613.21</v>
      </c>
      <c r="N433" s="158">
        <v>1</v>
      </c>
    </row>
    <row r="434" spans="3:14" s="71" customFormat="1" x14ac:dyDescent="0.35">
      <c r="C434" s="166" t="s">
        <v>478</v>
      </c>
      <c r="D434" s="165">
        <v>61</v>
      </c>
      <c r="E434" s="158"/>
      <c r="F434" s="158">
        <f t="shared" si="19"/>
        <v>61</v>
      </c>
      <c r="G434" s="158">
        <f t="shared" si="18"/>
        <v>0.16529976234092539</v>
      </c>
      <c r="H434" s="164">
        <v>2017</v>
      </c>
      <c r="I434" s="158">
        <f t="shared" si="20"/>
        <v>6</v>
      </c>
      <c r="J434">
        <v>363831.96</v>
      </c>
      <c r="K434">
        <v>0</v>
      </c>
      <c r="L434">
        <v>601.80999999999995</v>
      </c>
      <c r="M434">
        <v>601.80999999999995</v>
      </c>
      <c r="N434" s="158">
        <v>1</v>
      </c>
    </row>
    <row r="435" spans="3:14" s="71" customFormat="1" x14ac:dyDescent="0.35">
      <c r="C435" s="166" t="s">
        <v>479</v>
      </c>
      <c r="D435" s="165">
        <v>32</v>
      </c>
      <c r="E435" s="158"/>
      <c r="F435" s="158">
        <f t="shared" si="19"/>
        <v>32</v>
      </c>
      <c r="G435" s="158">
        <f t="shared" si="18"/>
        <v>1.6353083114716369E-2</v>
      </c>
      <c r="H435" s="164">
        <v>2015</v>
      </c>
      <c r="I435" s="158">
        <f t="shared" si="20"/>
        <v>8</v>
      </c>
      <c r="J435">
        <v>68613.27</v>
      </c>
      <c r="K435">
        <v>0</v>
      </c>
      <c r="L435">
        <v>608.88</v>
      </c>
      <c r="M435">
        <v>608.88</v>
      </c>
      <c r="N435" s="158">
        <v>1</v>
      </c>
    </row>
    <row r="436" spans="3:14" s="71" customFormat="1" x14ac:dyDescent="0.35">
      <c r="C436" s="166" t="s">
        <v>480</v>
      </c>
      <c r="D436" s="165">
        <v>84</v>
      </c>
      <c r="E436" s="158"/>
      <c r="F436" s="158">
        <f t="shared" si="19"/>
        <v>84</v>
      </c>
      <c r="G436" s="158">
        <f t="shared" si="18"/>
        <v>7.9777271809362019E-2</v>
      </c>
      <c r="H436" s="164">
        <v>2010</v>
      </c>
      <c r="I436" s="158">
        <f t="shared" si="20"/>
        <v>13</v>
      </c>
      <c r="J436">
        <v>127514.14</v>
      </c>
      <c r="K436">
        <v>0</v>
      </c>
      <c r="L436">
        <v>609.66</v>
      </c>
      <c r="M436">
        <v>609.66</v>
      </c>
      <c r="N436" s="158">
        <v>1</v>
      </c>
    </row>
    <row r="437" spans="3:14" s="71" customFormat="1" x14ac:dyDescent="0.35">
      <c r="C437" s="166" t="s">
        <v>481</v>
      </c>
      <c r="D437" s="165">
        <v>50</v>
      </c>
      <c r="E437" s="158"/>
      <c r="F437" s="158">
        <f t="shared" si="19"/>
        <v>50</v>
      </c>
      <c r="G437" s="158">
        <f t="shared" si="18"/>
        <v>9.9998103917191494E-2</v>
      </c>
      <c r="H437" s="164">
        <v>2006</v>
      </c>
      <c r="I437" s="158">
        <f t="shared" si="20"/>
        <v>17</v>
      </c>
      <c r="J437">
        <v>268522.21000000002</v>
      </c>
      <c r="K437">
        <v>0</v>
      </c>
      <c r="L437">
        <v>615.17999999999995</v>
      </c>
      <c r="M437">
        <v>615.17999999999995</v>
      </c>
      <c r="N437" s="158">
        <v>1</v>
      </c>
    </row>
    <row r="438" spans="3:14" s="71" customFormat="1" x14ac:dyDescent="0.35">
      <c r="C438" s="166" t="s">
        <v>482</v>
      </c>
      <c r="D438" s="165">
        <v>72</v>
      </c>
      <c r="E438" s="158"/>
      <c r="F438" s="158">
        <f t="shared" si="19"/>
        <v>72</v>
      </c>
      <c r="G438" s="158">
        <f t="shared" si="18"/>
        <v>0.15057976546194879</v>
      </c>
      <c r="H438" s="164">
        <v>2005</v>
      </c>
      <c r="I438" s="158">
        <f t="shared" si="20"/>
        <v>18</v>
      </c>
      <c r="J438">
        <v>280797.07</v>
      </c>
      <c r="K438">
        <v>0</v>
      </c>
      <c r="L438">
        <v>619.09</v>
      </c>
      <c r="M438">
        <v>619.09</v>
      </c>
      <c r="N438" s="158">
        <v>1</v>
      </c>
    </row>
    <row r="439" spans="3:14" s="71" customFormat="1" x14ac:dyDescent="0.35">
      <c r="C439" s="166" t="s">
        <v>483</v>
      </c>
      <c r="D439" s="165">
        <v>67</v>
      </c>
      <c r="E439" s="158"/>
      <c r="F439" s="158">
        <f t="shared" si="19"/>
        <v>67</v>
      </c>
      <c r="G439" s="158">
        <f t="shared" si="18"/>
        <v>0.11409453410829441</v>
      </c>
      <c r="H439" s="164">
        <v>2017</v>
      </c>
      <c r="I439" s="158">
        <f t="shared" si="20"/>
        <v>6</v>
      </c>
      <c r="J439">
        <v>228638.04</v>
      </c>
      <c r="K439">
        <v>0</v>
      </c>
      <c r="L439">
        <v>634.68000000000006</v>
      </c>
      <c r="M439">
        <v>634.68000000000006</v>
      </c>
      <c r="N439" s="158">
        <v>1</v>
      </c>
    </row>
    <row r="440" spans="3:14" s="71" customFormat="1" x14ac:dyDescent="0.35">
      <c r="C440" s="166" t="s">
        <v>484</v>
      </c>
      <c r="D440" s="165">
        <v>81</v>
      </c>
      <c r="E440" s="158"/>
      <c r="F440" s="158">
        <f t="shared" si="19"/>
        <v>81</v>
      </c>
      <c r="G440" s="158">
        <f t="shared" si="18"/>
        <v>0.17863765014597596</v>
      </c>
      <c r="H440" s="164">
        <v>1995</v>
      </c>
      <c r="I440" s="158">
        <f t="shared" si="20"/>
        <v>28</v>
      </c>
      <c r="J440">
        <v>296105.46999999997</v>
      </c>
      <c r="K440">
        <v>0</v>
      </c>
      <c r="L440">
        <v>635.97</v>
      </c>
      <c r="M440">
        <v>635.97</v>
      </c>
      <c r="N440" s="158">
        <v>1</v>
      </c>
    </row>
    <row r="441" spans="3:14" s="71" customFormat="1" x14ac:dyDescent="0.35">
      <c r="C441" s="166" t="s">
        <v>485</v>
      </c>
      <c r="D441" s="165">
        <v>75</v>
      </c>
      <c r="E441" s="158"/>
      <c r="F441" s="158">
        <f t="shared" si="19"/>
        <v>75</v>
      </c>
      <c r="G441" s="158">
        <f t="shared" si="18"/>
        <v>0.12274183785368285</v>
      </c>
      <c r="H441" s="164">
        <v>2017</v>
      </c>
      <c r="I441" s="158">
        <f t="shared" si="20"/>
        <v>6</v>
      </c>
      <c r="J441">
        <v>219730.23</v>
      </c>
      <c r="K441">
        <v>0</v>
      </c>
      <c r="L441">
        <v>638.66</v>
      </c>
      <c r="M441">
        <v>638.66</v>
      </c>
      <c r="N441" s="158">
        <v>1</v>
      </c>
    </row>
    <row r="442" spans="3:14" s="71" customFormat="1" x14ac:dyDescent="0.35">
      <c r="C442" s="166" t="s">
        <v>486</v>
      </c>
      <c r="D442" s="165">
        <v>69</v>
      </c>
      <c r="E442" s="158"/>
      <c r="F442" s="158">
        <f t="shared" si="19"/>
        <v>69</v>
      </c>
      <c r="G442" s="158">
        <f t="shared" si="18"/>
        <v>7.7253210247599374E-2</v>
      </c>
      <c r="H442" s="164">
        <v>2007</v>
      </c>
      <c r="I442" s="158">
        <f t="shared" si="20"/>
        <v>16</v>
      </c>
      <c r="J442">
        <v>150323.16</v>
      </c>
      <c r="K442">
        <v>0</v>
      </c>
      <c r="L442">
        <v>644.07999999999993</v>
      </c>
      <c r="M442">
        <v>644.07999999999993</v>
      </c>
      <c r="N442" s="158">
        <v>1</v>
      </c>
    </row>
    <row r="443" spans="3:14" s="71" customFormat="1" x14ac:dyDescent="0.35">
      <c r="C443" s="166" t="s">
        <v>487</v>
      </c>
      <c r="D443" s="165">
        <v>69</v>
      </c>
      <c r="E443" s="158"/>
      <c r="F443" s="158">
        <f t="shared" si="19"/>
        <v>69</v>
      </c>
      <c r="G443" s="158">
        <f t="shared" si="18"/>
        <v>4.2432623038145725E-2</v>
      </c>
      <c r="H443" s="164">
        <v>2021</v>
      </c>
      <c r="I443" s="158">
        <f t="shared" si="20"/>
        <v>2</v>
      </c>
      <c r="J443">
        <v>82567.520000000004</v>
      </c>
      <c r="K443">
        <v>0</v>
      </c>
      <c r="L443">
        <v>643.62</v>
      </c>
      <c r="M443">
        <v>643.62</v>
      </c>
      <c r="N443" s="158">
        <v>1</v>
      </c>
    </row>
    <row r="444" spans="3:14" s="71" customFormat="1" x14ac:dyDescent="0.35">
      <c r="C444" s="166" t="s">
        <v>488</v>
      </c>
      <c r="D444" s="165">
        <v>76</v>
      </c>
      <c r="E444" s="158"/>
      <c r="F444" s="158">
        <f t="shared" si="19"/>
        <v>76</v>
      </c>
      <c r="G444" s="158">
        <f t="shared" si="18"/>
        <v>0.13720362150959911</v>
      </c>
      <c r="H444" s="164">
        <v>2011</v>
      </c>
      <c r="I444" s="158">
        <f t="shared" si="20"/>
        <v>12</v>
      </c>
      <c r="J444">
        <v>242387.62</v>
      </c>
      <c r="K444">
        <v>0</v>
      </c>
      <c r="L444">
        <v>655.7</v>
      </c>
      <c r="M444">
        <v>655.7</v>
      </c>
      <c r="N444" s="158">
        <v>1</v>
      </c>
    </row>
    <row r="445" spans="3:14" s="71" customFormat="1" x14ac:dyDescent="0.35">
      <c r="C445" s="166" t="s">
        <v>489</v>
      </c>
      <c r="D445" s="165">
        <v>63</v>
      </c>
      <c r="E445" s="158"/>
      <c r="F445" s="158">
        <f t="shared" si="19"/>
        <v>63</v>
      </c>
      <c r="G445" s="158">
        <f t="shared" si="18"/>
        <v>9.586124999658556E-2</v>
      </c>
      <c r="H445" s="164">
        <v>2002</v>
      </c>
      <c r="I445" s="158">
        <f t="shared" si="20"/>
        <v>21</v>
      </c>
      <c r="J445">
        <v>204296.53</v>
      </c>
      <c r="K445">
        <v>0</v>
      </c>
      <c r="L445">
        <v>657.89</v>
      </c>
      <c r="M445">
        <v>657.89</v>
      </c>
      <c r="N445" s="158">
        <v>1</v>
      </c>
    </row>
    <row r="446" spans="3:14" s="71" customFormat="1" x14ac:dyDescent="0.35">
      <c r="C446" s="166" t="s">
        <v>490</v>
      </c>
      <c r="D446" s="165">
        <v>79</v>
      </c>
      <c r="E446" s="158"/>
      <c r="F446" s="158">
        <f t="shared" si="19"/>
        <v>79</v>
      </c>
      <c r="G446" s="158">
        <f t="shared" si="18"/>
        <v>0.41037808939513004</v>
      </c>
      <c r="H446" s="164">
        <v>2002</v>
      </c>
      <c r="I446" s="158">
        <f t="shared" si="20"/>
        <v>21</v>
      </c>
      <c r="J446">
        <v>697453.93</v>
      </c>
      <c r="K446">
        <v>0</v>
      </c>
      <c r="L446">
        <v>679.29000000000008</v>
      </c>
      <c r="M446">
        <v>679.29000000000008</v>
      </c>
      <c r="N446" s="158">
        <v>1</v>
      </c>
    </row>
    <row r="447" spans="3:14" s="71" customFormat="1" x14ac:dyDescent="0.35">
      <c r="C447" s="166" t="s">
        <v>491</v>
      </c>
      <c r="D447" s="165">
        <v>57</v>
      </c>
      <c r="E447" s="158"/>
      <c r="F447" s="158">
        <f t="shared" si="19"/>
        <v>57</v>
      </c>
      <c r="G447" s="158">
        <f t="shared" si="18"/>
        <v>9.3187982824159896E-2</v>
      </c>
      <c r="H447" s="164">
        <v>2017</v>
      </c>
      <c r="I447" s="158">
        <f t="shared" si="20"/>
        <v>6</v>
      </c>
      <c r="J447">
        <v>219504.54</v>
      </c>
      <c r="K447">
        <v>0</v>
      </c>
      <c r="L447">
        <v>669.06</v>
      </c>
      <c r="M447">
        <v>669.06</v>
      </c>
      <c r="N447" s="158">
        <v>1</v>
      </c>
    </row>
    <row r="448" spans="3:14" s="71" customFormat="1" x14ac:dyDescent="0.35">
      <c r="C448" s="166" t="s">
        <v>492</v>
      </c>
      <c r="D448" s="165">
        <v>76</v>
      </c>
      <c r="E448" s="158"/>
      <c r="F448" s="158">
        <f t="shared" si="19"/>
        <v>76</v>
      </c>
      <c r="G448" s="158">
        <f t="shared" si="18"/>
        <v>9.6178673586380214E-2</v>
      </c>
      <c r="H448" s="164">
        <v>2010</v>
      </c>
      <c r="I448" s="158">
        <f t="shared" si="20"/>
        <v>13</v>
      </c>
      <c r="J448">
        <v>169911.84</v>
      </c>
      <c r="K448">
        <v>0</v>
      </c>
      <c r="L448">
        <v>673.64</v>
      </c>
      <c r="M448">
        <v>673.64</v>
      </c>
      <c r="N448" s="158">
        <v>1</v>
      </c>
    </row>
    <row r="449" spans="3:14" s="71" customFormat="1" x14ac:dyDescent="0.35">
      <c r="C449" s="166" t="s">
        <v>493</v>
      </c>
      <c r="D449" s="165">
        <v>61</v>
      </c>
      <c r="E449" s="158"/>
      <c r="F449" s="158">
        <f t="shared" si="19"/>
        <v>61</v>
      </c>
      <c r="G449" s="158">
        <f t="shared" si="18"/>
        <v>2.4018803391579909E-2</v>
      </c>
      <c r="H449" s="164">
        <v>2006</v>
      </c>
      <c r="I449" s="158">
        <f t="shared" si="20"/>
        <v>17</v>
      </c>
      <c r="J449">
        <v>52866.43</v>
      </c>
      <c r="K449">
        <v>0</v>
      </c>
      <c r="L449">
        <v>673.68000000000006</v>
      </c>
      <c r="M449">
        <v>673.68000000000006</v>
      </c>
      <c r="N449" s="158">
        <v>1</v>
      </c>
    </row>
    <row r="450" spans="3:14" s="71" customFormat="1" x14ac:dyDescent="0.35">
      <c r="C450" s="166" t="s">
        <v>494</v>
      </c>
      <c r="D450" s="165">
        <v>80</v>
      </c>
      <c r="E450" s="158"/>
      <c r="F450" s="158">
        <f t="shared" si="19"/>
        <v>80</v>
      </c>
      <c r="G450" s="158">
        <f t="shared" si="18"/>
        <v>0.29607883129902163</v>
      </c>
      <c r="H450" s="164">
        <v>1996</v>
      </c>
      <c r="I450" s="158">
        <f t="shared" si="20"/>
        <v>27</v>
      </c>
      <c r="J450">
        <v>496907.81</v>
      </c>
      <c r="K450">
        <v>0</v>
      </c>
      <c r="L450">
        <v>768.65</v>
      </c>
      <c r="M450">
        <v>768.65</v>
      </c>
      <c r="N450" s="158">
        <v>1</v>
      </c>
    </row>
    <row r="451" spans="3:14" s="71" customFormat="1" x14ac:dyDescent="0.35">
      <c r="C451" s="166" t="s">
        <v>495</v>
      </c>
      <c r="D451" s="165">
        <v>71</v>
      </c>
      <c r="E451" s="158"/>
      <c r="F451" s="158">
        <f t="shared" si="19"/>
        <v>71</v>
      </c>
      <c r="G451" s="158">
        <f t="shared" si="18"/>
        <v>0.12727592713696567</v>
      </c>
      <c r="H451" s="164">
        <v>2014</v>
      </c>
      <c r="I451" s="158">
        <f t="shared" si="20"/>
        <v>9</v>
      </c>
      <c r="J451">
        <v>240683.53</v>
      </c>
      <c r="K451">
        <v>0</v>
      </c>
      <c r="L451">
        <v>711.68</v>
      </c>
      <c r="M451">
        <v>711.68</v>
      </c>
      <c r="N451" s="158">
        <v>1</v>
      </c>
    </row>
    <row r="452" spans="3:14" s="71" customFormat="1" x14ac:dyDescent="0.35">
      <c r="C452" s="166" t="s">
        <v>496</v>
      </c>
      <c r="D452" s="165">
        <v>77</v>
      </c>
      <c r="E452" s="158"/>
      <c r="F452" s="158">
        <f t="shared" si="19"/>
        <v>77</v>
      </c>
      <c r="G452" s="158">
        <f t="shared" si="18"/>
        <v>3.7114906321732068E-2</v>
      </c>
      <c r="H452" s="164">
        <v>2004</v>
      </c>
      <c r="I452" s="158">
        <f t="shared" si="20"/>
        <v>19</v>
      </c>
      <c r="J452">
        <v>64716.66</v>
      </c>
      <c r="K452">
        <v>0</v>
      </c>
      <c r="L452">
        <v>729.52</v>
      </c>
      <c r="M452">
        <v>729.52</v>
      </c>
      <c r="N452" s="158">
        <v>1</v>
      </c>
    </row>
    <row r="453" spans="3:14" s="71" customFormat="1" x14ac:dyDescent="0.35">
      <c r="C453" s="166" t="s">
        <v>497</v>
      </c>
      <c r="D453" s="165">
        <v>85</v>
      </c>
      <c r="E453" s="158"/>
      <c r="F453" s="158">
        <f t="shared" si="19"/>
        <v>85</v>
      </c>
      <c r="G453" s="158">
        <f t="shared" si="18"/>
        <v>0.13707942430576284</v>
      </c>
      <c r="H453" s="164">
        <v>2010</v>
      </c>
      <c r="I453" s="158">
        <f t="shared" si="20"/>
        <v>13</v>
      </c>
      <c r="J453">
        <v>216526.87</v>
      </c>
      <c r="K453">
        <v>0</v>
      </c>
      <c r="L453">
        <v>730.5</v>
      </c>
      <c r="M453">
        <v>730.5</v>
      </c>
      <c r="N453" s="158">
        <v>1</v>
      </c>
    </row>
    <row r="454" spans="3:14" s="71" customFormat="1" x14ac:dyDescent="0.35">
      <c r="C454" s="166" t="s">
        <v>498</v>
      </c>
      <c r="D454" s="165">
        <v>37</v>
      </c>
      <c r="E454" s="158"/>
      <c r="F454" s="158">
        <f t="shared" si="19"/>
        <v>37</v>
      </c>
      <c r="G454" s="158">
        <f t="shared" si="18"/>
        <v>2.1531722427114177E-2</v>
      </c>
      <c r="H454" s="164">
        <v>2017</v>
      </c>
      <c r="I454" s="158">
        <f t="shared" si="20"/>
        <v>6</v>
      </c>
      <c r="J454">
        <v>78133.179999999993</v>
      </c>
      <c r="K454">
        <v>0</v>
      </c>
      <c r="L454">
        <v>737.18000000000006</v>
      </c>
      <c r="M454">
        <v>737.18000000000006</v>
      </c>
      <c r="N454" s="158">
        <v>1</v>
      </c>
    </row>
    <row r="455" spans="3:14" s="71" customFormat="1" x14ac:dyDescent="0.35">
      <c r="C455" s="166" t="s">
        <v>499</v>
      </c>
      <c r="D455" s="165">
        <v>62</v>
      </c>
      <c r="E455" s="158"/>
      <c r="F455" s="158">
        <f t="shared" si="19"/>
        <v>62</v>
      </c>
      <c r="G455" s="158">
        <f t="shared" si="18"/>
        <v>0.18036812215907966</v>
      </c>
      <c r="H455" s="164">
        <v>2012</v>
      </c>
      <c r="I455" s="158">
        <f t="shared" si="20"/>
        <v>11</v>
      </c>
      <c r="J455">
        <v>390594.88</v>
      </c>
      <c r="K455">
        <v>0</v>
      </c>
      <c r="L455">
        <v>746.23</v>
      </c>
      <c r="M455">
        <v>746.23</v>
      </c>
      <c r="N455" s="158">
        <v>1</v>
      </c>
    </row>
    <row r="456" spans="3:14" s="71" customFormat="1" x14ac:dyDescent="0.35">
      <c r="C456" s="166" t="s">
        <v>500</v>
      </c>
      <c r="D456" s="165">
        <v>73</v>
      </c>
      <c r="E456" s="158"/>
      <c r="F456" s="158">
        <f t="shared" si="19"/>
        <v>73</v>
      </c>
      <c r="G456" s="158">
        <f t="shared" si="18"/>
        <v>0.17363887127879249</v>
      </c>
      <c r="H456" s="164">
        <v>2008</v>
      </c>
      <c r="I456" s="158">
        <f t="shared" si="20"/>
        <v>15</v>
      </c>
      <c r="J456">
        <v>319361.49</v>
      </c>
      <c r="K456">
        <v>0</v>
      </c>
      <c r="L456">
        <v>748.9</v>
      </c>
      <c r="M456">
        <v>748.9</v>
      </c>
      <c r="N456" s="158">
        <v>1</v>
      </c>
    </row>
    <row r="457" spans="3:14" s="71" customFormat="1" x14ac:dyDescent="0.35">
      <c r="C457" s="166" t="s">
        <v>501</v>
      </c>
      <c r="D457" s="165">
        <v>44</v>
      </c>
      <c r="E457" s="158"/>
      <c r="F457" s="158">
        <f t="shared" si="19"/>
        <v>44</v>
      </c>
      <c r="G457" s="158">
        <f t="shared" si="18"/>
        <v>9.58009782107761E-2</v>
      </c>
      <c r="H457" s="164">
        <v>2014</v>
      </c>
      <c r="I457" s="158">
        <f t="shared" si="20"/>
        <v>9</v>
      </c>
      <c r="J457">
        <v>292331.57</v>
      </c>
      <c r="K457">
        <v>0</v>
      </c>
      <c r="L457">
        <v>755.34</v>
      </c>
      <c r="M457">
        <v>755.34</v>
      </c>
      <c r="N457" s="158">
        <v>1</v>
      </c>
    </row>
    <row r="458" spans="3:14" s="71" customFormat="1" x14ac:dyDescent="0.35">
      <c r="C458" s="166" t="s">
        <v>502</v>
      </c>
      <c r="D458" s="165">
        <v>87</v>
      </c>
      <c r="E458" s="158"/>
      <c r="F458" s="158">
        <f t="shared" si="19"/>
        <v>87</v>
      </c>
      <c r="G458" s="158">
        <f t="shared" si="18"/>
        <v>0.68865789082530215</v>
      </c>
      <c r="H458" s="164">
        <v>2010</v>
      </c>
      <c r="I458" s="158">
        <f t="shared" si="20"/>
        <v>13</v>
      </c>
      <c r="J458">
        <v>1062778.42</v>
      </c>
      <c r="K458">
        <v>0</v>
      </c>
      <c r="L458">
        <v>756.6</v>
      </c>
      <c r="M458">
        <v>756.6</v>
      </c>
      <c r="N458" s="158">
        <v>1</v>
      </c>
    </row>
    <row r="459" spans="3:14" s="71" customFormat="1" x14ac:dyDescent="0.35">
      <c r="C459" s="166" t="s">
        <v>503</v>
      </c>
      <c r="D459" s="165">
        <v>56</v>
      </c>
      <c r="E459" s="158"/>
      <c r="F459" s="158">
        <f t="shared" si="19"/>
        <v>56</v>
      </c>
      <c r="G459" s="158">
        <f t="shared" si="18"/>
        <v>9.9961073343598189E-2</v>
      </c>
      <c r="H459" s="164">
        <v>2000</v>
      </c>
      <c r="I459" s="158">
        <f t="shared" si="20"/>
        <v>23</v>
      </c>
      <c r="J459">
        <v>239663.19</v>
      </c>
      <c r="K459">
        <v>0</v>
      </c>
      <c r="L459">
        <v>769.04</v>
      </c>
      <c r="M459">
        <v>769.04</v>
      </c>
      <c r="N459" s="158">
        <v>1</v>
      </c>
    </row>
    <row r="460" spans="3:14" s="71" customFormat="1" x14ac:dyDescent="0.35">
      <c r="C460" s="166" t="s">
        <v>504</v>
      </c>
      <c r="D460" s="165">
        <v>69</v>
      </c>
      <c r="E460" s="158"/>
      <c r="F460" s="158">
        <f t="shared" si="19"/>
        <v>69</v>
      </c>
      <c r="G460" s="158">
        <f t="shared" si="18"/>
        <v>0.19407432119150839</v>
      </c>
      <c r="H460" s="164">
        <v>2014</v>
      </c>
      <c r="I460" s="158">
        <f t="shared" si="20"/>
        <v>9</v>
      </c>
      <c r="J460">
        <v>377639.52</v>
      </c>
      <c r="K460">
        <v>0</v>
      </c>
      <c r="L460">
        <v>768.38</v>
      </c>
      <c r="M460">
        <v>768.38</v>
      </c>
      <c r="N460" s="158">
        <v>1</v>
      </c>
    </row>
    <row r="461" spans="3:14" s="71" customFormat="1" x14ac:dyDescent="0.35">
      <c r="C461" s="166" t="s">
        <v>505</v>
      </c>
      <c r="D461" s="165">
        <v>73</v>
      </c>
      <c r="E461" s="158"/>
      <c r="F461" s="158">
        <f t="shared" si="19"/>
        <v>73</v>
      </c>
      <c r="G461" s="158">
        <f t="shared" si="18"/>
        <v>0.10595590661011429</v>
      </c>
      <c r="H461" s="164">
        <v>2018</v>
      </c>
      <c r="I461" s="158">
        <f t="shared" si="20"/>
        <v>5</v>
      </c>
      <c r="J461">
        <v>194877.08</v>
      </c>
      <c r="K461">
        <v>0</v>
      </c>
      <c r="L461">
        <v>787.86</v>
      </c>
      <c r="M461">
        <v>787.86</v>
      </c>
      <c r="N461" s="158">
        <v>1</v>
      </c>
    </row>
    <row r="462" spans="3:14" s="71" customFormat="1" x14ac:dyDescent="0.35">
      <c r="C462" s="166" t="s">
        <v>506</v>
      </c>
      <c r="D462" s="165">
        <v>70</v>
      </c>
      <c r="E462" s="158"/>
      <c r="F462" s="158">
        <f t="shared" si="19"/>
        <v>70</v>
      </c>
      <c r="G462" s="158">
        <f t="shared" si="18"/>
        <v>0.10459349065480407</v>
      </c>
      <c r="H462" s="164">
        <v>2017</v>
      </c>
      <c r="I462" s="158">
        <f t="shared" si="20"/>
        <v>6</v>
      </c>
      <c r="J462">
        <v>200615.77</v>
      </c>
      <c r="K462">
        <v>0</v>
      </c>
      <c r="L462">
        <v>788.5</v>
      </c>
      <c r="M462">
        <v>788.5</v>
      </c>
      <c r="N462" s="158">
        <v>1</v>
      </c>
    </row>
    <row r="463" spans="3:14" s="71" customFormat="1" x14ac:dyDescent="0.35">
      <c r="C463" s="166" t="s">
        <v>507</v>
      </c>
      <c r="D463" s="165">
        <v>60</v>
      </c>
      <c r="E463" s="158"/>
      <c r="F463" s="158">
        <f t="shared" si="19"/>
        <v>60</v>
      </c>
      <c r="G463" s="158">
        <f t="shared" si="18"/>
        <v>0.12793279271083727</v>
      </c>
      <c r="H463" s="164">
        <v>2017</v>
      </c>
      <c r="I463" s="158">
        <f t="shared" si="20"/>
        <v>6</v>
      </c>
      <c r="J463">
        <v>286278.73</v>
      </c>
      <c r="K463">
        <v>0</v>
      </c>
      <c r="L463">
        <v>824.92000000000007</v>
      </c>
      <c r="M463">
        <v>824.92000000000007</v>
      </c>
      <c r="N463" s="158">
        <v>1</v>
      </c>
    </row>
    <row r="464" spans="3:14" s="71" customFormat="1" x14ac:dyDescent="0.35">
      <c r="C464" s="166" t="s">
        <v>508</v>
      </c>
      <c r="D464" s="165">
        <v>63</v>
      </c>
      <c r="E464" s="158"/>
      <c r="F464" s="158">
        <f t="shared" si="19"/>
        <v>63</v>
      </c>
      <c r="G464" s="158">
        <f t="shared" si="18"/>
        <v>0.13329723830707027</v>
      </c>
      <c r="H464" s="164">
        <v>2008</v>
      </c>
      <c r="I464" s="158">
        <f t="shared" si="20"/>
        <v>15</v>
      </c>
      <c r="J464">
        <v>284078.95</v>
      </c>
      <c r="K464">
        <v>0</v>
      </c>
      <c r="L464">
        <v>801.36</v>
      </c>
      <c r="M464">
        <v>801.36</v>
      </c>
      <c r="N464" s="158">
        <v>1</v>
      </c>
    </row>
    <row r="465" spans="3:14" s="71" customFormat="1" x14ac:dyDescent="0.35">
      <c r="C465" s="166" t="s">
        <v>509</v>
      </c>
      <c r="D465" s="165">
        <v>81</v>
      </c>
      <c r="E465" s="158"/>
      <c r="F465" s="158">
        <f t="shared" si="19"/>
        <v>81</v>
      </c>
      <c r="G465" s="158">
        <f t="shared" si="18"/>
        <v>4.3242405055785374E-2</v>
      </c>
      <c r="H465" s="164">
        <v>2003</v>
      </c>
      <c r="I465" s="158">
        <f t="shared" si="20"/>
        <v>20</v>
      </c>
      <c r="J465">
        <v>71677.570000000007</v>
      </c>
      <c r="K465">
        <v>0</v>
      </c>
      <c r="L465">
        <v>859.75</v>
      </c>
      <c r="M465">
        <v>859.75</v>
      </c>
      <c r="N465" s="158">
        <v>1</v>
      </c>
    </row>
    <row r="466" spans="3:14" s="71" customFormat="1" x14ac:dyDescent="0.35">
      <c r="C466" s="166" t="s">
        <v>510</v>
      </c>
      <c r="D466" s="165">
        <v>0</v>
      </c>
      <c r="E466" s="158"/>
      <c r="F466" s="158">
        <f t="shared" si="19"/>
        <v>0</v>
      </c>
      <c r="G466" s="158">
        <f t="shared" si="18"/>
        <v>0</v>
      </c>
      <c r="H466" s="164">
        <v>1996</v>
      </c>
      <c r="I466" s="158">
        <f t="shared" si="20"/>
        <v>27</v>
      </c>
      <c r="J466">
        <v>293845.59000000003</v>
      </c>
      <c r="K466">
        <v>0</v>
      </c>
      <c r="L466">
        <v>811.48</v>
      </c>
      <c r="M466">
        <v>811.48</v>
      </c>
      <c r="N466" s="158">
        <v>1</v>
      </c>
    </row>
    <row r="467" spans="3:14" s="71" customFormat="1" x14ac:dyDescent="0.35">
      <c r="C467" s="166" t="s">
        <v>511</v>
      </c>
      <c r="D467" s="165">
        <v>69</v>
      </c>
      <c r="E467" s="158"/>
      <c r="F467" s="158">
        <f t="shared" si="19"/>
        <v>69</v>
      </c>
      <c r="G467" s="158">
        <f t="shared" si="18"/>
        <v>0.18311210422676524</v>
      </c>
      <c r="H467" s="164">
        <v>2003</v>
      </c>
      <c r="I467" s="158">
        <f t="shared" si="20"/>
        <v>20</v>
      </c>
      <c r="J467">
        <v>356308.69</v>
      </c>
      <c r="K467">
        <v>0</v>
      </c>
      <c r="L467">
        <v>814.03</v>
      </c>
      <c r="M467">
        <v>814.03</v>
      </c>
      <c r="N467" s="158">
        <v>1</v>
      </c>
    </row>
    <row r="468" spans="3:14" s="71" customFormat="1" x14ac:dyDescent="0.35">
      <c r="C468" s="166" t="s">
        <v>512</v>
      </c>
      <c r="D468" s="165">
        <v>69</v>
      </c>
      <c r="E468" s="158"/>
      <c r="F468" s="158">
        <f t="shared" si="19"/>
        <v>69</v>
      </c>
      <c r="G468" s="158">
        <f t="shared" si="18"/>
        <v>0.74191571392229561</v>
      </c>
      <c r="H468" s="164">
        <v>2006</v>
      </c>
      <c r="I468" s="158">
        <f t="shared" si="20"/>
        <v>17</v>
      </c>
      <c r="J468">
        <v>1443656.7</v>
      </c>
      <c r="K468">
        <v>0</v>
      </c>
      <c r="L468">
        <v>975.04</v>
      </c>
      <c r="M468">
        <v>975.04</v>
      </c>
      <c r="N468" s="158">
        <v>1</v>
      </c>
    </row>
    <row r="469" spans="3:14" s="71" customFormat="1" x14ac:dyDescent="0.35">
      <c r="C469" s="166" t="s">
        <v>513</v>
      </c>
      <c r="D469" s="165">
        <v>67</v>
      </c>
      <c r="E469" s="158"/>
      <c r="F469" s="158">
        <f t="shared" si="19"/>
        <v>67</v>
      </c>
      <c r="G469" s="158">
        <f t="shared" si="18"/>
        <v>7.4784059154595878E-2</v>
      </c>
      <c r="H469" s="164">
        <v>2022</v>
      </c>
      <c r="I469" s="158">
        <f t="shared" si="20"/>
        <v>1</v>
      </c>
      <c r="J469">
        <v>149862.39999999999</v>
      </c>
      <c r="K469">
        <v>0</v>
      </c>
      <c r="L469">
        <v>903.62</v>
      </c>
      <c r="M469">
        <v>903.62</v>
      </c>
      <c r="N469" s="158">
        <v>1</v>
      </c>
    </row>
    <row r="470" spans="3:14" s="71" customFormat="1" x14ac:dyDescent="0.35">
      <c r="C470" s="166" t="s">
        <v>514</v>
      </c>
      <c r="D470" s="165">
        <v>73</v>
      </c>
      <c r="E470" s="158"/>
      <c r="F470" s="158">
        <f t="shared" si="19"/>
        <v>73</v>
      </c>
      <c r="G470" s="158">
        <f t="shared" si="18"/>
        <v>0.21507024148902046</v>
      </c>
      <c r="H470" s="164">
        <v>2012</v>
      </c>
      <c r="I470" s="158">
        <f t="shared" si="20"/>
        <v>11</v>
      </c>
      <c r="J470">
        <v>395563.23</v>
      </c>
      <c r="K470">
        <v>0</v>
      </c>
      <c r="L470">
        <v>836.22</v>
      </c>
      <c r="M470">
        <v>836.22</v>
      </c>
      <c r="N470" s="158">
        <v>1</v>
      </c>
    </row>
    <row r="471" spans="3:14" s="71" customFormat="1" x14ac:dyDescent="0.35">
      <c r="C471" s="166" t="s">
        <v>515</v>
      </c>
      <c r="D471" s="165">
        <v>0</v>
      </c>
      <c r="E471" s="158"/>
      <c r="F471" s="158">
        <f t="shared" si="19"/>
        <v>0</v>
      </c>
      <c r="G471" s="158">
        <f t="shared" si="18"/>
        <v>0</v>
      </c>
      <c r="H471" s="164"/>
      <c r="I471" s="158" t="str">
        <f t="shared" si="20"/>
        <v xml:space="preserve"> </v>
      </c>
      <c r="J471">
        <v>278659.27</v>
      </c>
      <c r="K471">
        <v>0</v>
      </c>
      <c r="L471">
        <v>841.48</v>
      </c>
      <c r="M471">
        <v>841.48</v>
      </c>
      <c r="N471" s="158">
        <v>1</v>
      </c>
    </row>
    <row r="472" spans="3:14" s="71" customFormat="1" x14ac:dyDescent="0.35">
      <c r="C472" s="166" t="s">
        <v>516</v>
      </c>
      <c r="D472" s="165">
        <v>50</v>
      </c>
      <c r="E472" s="158"/>
      <c r="F472" s="158">
        <f t="shared" si="19"/>
        <v>50</v>
      </c>
      <c r="G472" s="158">
        <f t="shared" si="18"/>
        <v>0.13243676081107902</v>
      </c>
      <c r="H472" s="164">
        <v>2007</v>
      </c>
      <c r="I472" s="158">
        <f t="shared" si="20"/>
        <v>16</v>
      </c>
      <c r="J472">
        <v>355628.86</v>
      </c>
      <c r="K472">
        <v>0</v>
      </c>
      <c r="L472">
        <v>857.34</v>
      </c>
      <c r="M472">
        <v>857.34</v>
      </c>
      <c r="N472" s="158">
        <v>1</v>
      </c>
    </row>
    <row r="473" spans="3:14" s="71" customFormat="1" x14ac:dyDescent="0.35">
      <c r="C473" s="166" t="s">
        <v>517</v>
      </c>
      <c r="D473" s="165">
        <v>75</v>
      </c>
      <c r="E473" s="158"/>
      <c r="F473" s="158">
        <f t="shared" si="19"/>
        <v>75</v>
      </c>
      <c r="G473" s="158">
        <f t="shared" si="18"/>
        <v>0.58207421043182095</v>
      </c>
      <c r="H473" s="164">
        <v>2008</v>
      </c>
      <c r="I473" s="158">
        <f t="shared" si="20"/>
        <v>15</v>
      </c>
      <c r="J473">
        <v>1042018.78</v>
      </c>
      <c r="K473">
        <v>0</v>
      </c>
      <c r="L473">
        <v>882.26</v>
      </c>
      <c r="M473">
        <v>882.26</v>
      </c>
      <c r="N473" s="158">
        <v>1</v>
      </c>
    </row>
    <row r="474" spans="3:14" s="71" customFormat="1" x14ac:dyDescent="0.35">
      <c r="C474" s="166" t="s">
        <v>518</v>
      </c>
      <c r="D474" s="165">
        <v>0</v>
      </c>
      <c r="E474" s="158"/>
      <c r="F474" s="158">
        <f t="shared" si="19"/>
        <v>0</v>
      </c>
      <c r="G474" s="158">
        <f t="shared" si="18"/>
        <v>0</v>
      </c>
      <c r="H474" s="164">
        <v>2017</v>
      </c>
      <c r="I474" s="158">
        <f t="shared" si="20"/>
        <v>6</v>
      </c>
      <c r="J474">
        <v>3277605.54</v>
      </c>
      <c r="K474">
        <v>0</v>
      </c>
      <c r="L474">
        <v>1583.82</v>
      </c>
      <c r="M474">
        <v>1583.82</v>
      </c>
      <c r="N474" s="158">
        <v>1</v>
      </c>
    </row>
    <row r="475" spans="3:14" s="71" customFormat="1" x14ac:dyDescent="0.35">
      <c r="C475" s="166" t="s">
        <v>519</v>
      </c>
      <c r="D475" s="165">
        <v>68</v>
      </c>
      <c r="E475" s="158"/>
      <c r="F475" s="158">
        <f t="shared" si="19"/>
        <v>68</v>
      </c>
      <c r="G475" s="158">
        <f t="shared" ref="G475:G538" si="21">IF(J475=0," ",F475*(J475/$L$580))</f>
        <v>0.12647287382061601</v>
      </c>
      <c r="H475" s="164">
        <v>2005</v>
      </c>
      <c r="I475" s="158">
        <f t="shared" si="20"/>
        <v>18</v>
      </c>
      <c r="J475">
        <v>249716.32</v>
      </c>
      <c r="K475">
        <v>0</v>
      </c>
      <c r="L475">
        <v>893.12</v>
      </c>
      <c r="M475">
        <v>893.12</v>
      </c>
      <c r="N475" s="158">
        <v>1</v>
      </c>
    </row>
    <row r="476" spans="3:14" s="71" customFormat="1" x14ac:dyDescent="0.35">
      <c r="C476" s="166" t="s">
        <v>520</v>
      </c>
      <c r="D476" s="165">
        <v>69</v>
      </c>
      <c r="E476" s="158"/>
      <c r="F476" s="158">
        <f t="shared" ref="F476:F539" si="22">AVERAGE(D476,E476)</f>
        <v>69</v>
      </c>
      <c r="G476" s="158">
        <f t="shared" si="21"/>
        <v>0.13113149450094186</v>
      </c>
      <c r="H476" s="164">
        <v>2011</v>
      </c>
      <c r="I476" s="158">
        <f t="shared" ref="I476:I539" si="23">IF(H476=0," ",2023-H476)</f>
        <v>12</v>
      </c>
      <c r="J476">
        <v>255162.22</v>
      </c>
      <c r="K476">
        <v>0</v>
      </c>
      <c r="L476">
        <v>938.81999999999994</v>
      </c>
      <c r="M476">
        <v>938.81999999999994</v>
      </c>
      <c r="N476" s="158">
        <v>1</v>
      </c>
    </row>
    <row r="477" spans="3:14" s="71" customFormat="1" x14ac:dyDescent="0.35">
      <c r="C477" s="166" t="s">
        <v>521</v>
      </c>
      <c r="D477" s="165">
        <v>76</v>
      </c>
      <c r="E477" s="158"/>
      <c r="F477" s="158">
        <f t="shared" si="22"/>
        <v>76</v>
      </c>
      <c r="G477" s="158">
        <f t="shared" si="21"/>
        <v>0.17298297990753841</v>
      </c>
      <c r="H477" s="164">
        <v>2005</v>
      </c>
      <c r="I477" s="158">
        <f t="shared" si="23"/>
        <v>18</v>
      </c>
      <c r="J477">
        <v>305596.40000000002</v>
      </c>
      <c r="K477">
        <v>0</v>
      </c>
      <c r="L477">
        <v>909.15</v>
      </c>
      <c r="M477">
        <v>909.15</v>
      </c>
      <c r="N477" s="158">
        <v>1</v>
      </c>
    </row>
    <row r="478" spans="3:14" s="71" customFormat="1" x14ac:dyDescent="0.35">
      <c r="C478" s="166" t="s">
        <v>522</v>
      </c>
      <c r="D478" s="165">
        <v>40</v>
      </c>
      <c r="E478" s="158"/>
      <c r="F478" s="158">
        <f t="shared" si="22"/>
        <v>40</v>
      </c>
      <c r="G478" s="158">
        <f t="shared" si="21"/>
        <v>6.9962063056742865E-2</v>
      </c>
      <c r="H478" s="164">
        <v>2020</v>
      </c>
      <c r="I478" s="158">
        <f t="shared" si="23"/>
        <v>3</v>
      </c>
      <c r="J478">
        <v>234834.05</v>
      </c>
      <c r="K478">
        <v>0</v>
      </c>
      <c r="L478">
        <v>940.96</v>
      </c>
      <c r="M478">
        <v>940.96</v>
      </c>
      <c r="N478" s="158">
        <v>1</v>
      </c>
    </row>
    <row r="479" spans="3:14" s="71" customFormat="1" x14ac:dyDescent="0.35">
      <c r="C479" s="166" t="s">
        <v>523</v>
      </c>
      <c r="D479" s="165">
        <v>80</v>
      </c>
      <c r="E479" s="158"/>
      <c r="F479" s="158">
        <f t="shared" si="22"/>
        <v>80</v>
      </c>
      <c r="G479" s="158">
        <f t="shared" si="21"/>
        <v>0.25805399902698539</v>
      </c>
      <c r="H479" s="164">
        <v>1998</v>
      </c>
      <c r="I479" s="158">
        <f t="shared" si="23"/>
        <v>25</v>
      </c>
      <c r="J479">
        <v>433090.9</v>
      </c>
      <c r="K479">
        <v>0</v>
      </c>
      <c r="L479">
        <v>947.07</v>
      </c>
      <c r="M479">
        <v>947.07</v>
      </c>
      <c r="N479" s="158">
        <v>1</v>
      </c>
    </row>
    <row r="480" spans="3:14" s="71" customFormat="1" x14ac:dyDescent="0.35">
      <c r="C480" s="166" t="s">
        <v>524</v>
      </c>
      <c r="D480" s="165">
        <v>59</v>
      </c>
      <c r="E480" s="158"/>
      <c r="F480" s="158">
        <f t="shared" si="22"/>
        <v>59</v>
      </c>
      <c r="G480" s="158">
        <f t="shared" si="21"/>
        <v>0.13272032318844126</v>
      </c>
      <c r="H480" s="164">
        <v>2006</v>
      </c>
      <c r="I480" s="158">
        <f t="shared" si="23"/>
        <v>17</v>
      </c>
      <c r="J480">
        <v>302025.68</v>
      </c>
      <c r="K480">
        <v>0</v>
      </c>
      <c r="L480">
        <v>939.72</v>
      </c>
      <c r="M480">
        <v>939.72</v>
      </c>
      <c r="N480" s="158">
        <v>1</v>
      </c>
    </row>
    <row r="481" spans="3:14" s="71" customFormat="1" x14ac:dyDescent="0.35">
      <c r="C481" s="166" t="s">
        <v>525</v>
      </c>
      <c r="D481" s="165">
        <v>68</v>
      </c>
      <c r="E481" s="158"/>
      <c r="F481" s="158">
        <f t="shared" si="22"/>
        <v>68</v>
      </c>
      <c r="G481" s="158">
        <f t="shared" si="21"/>
        <v>0.36085186965616611</v>
      </c>
      <c r="H481" s="164">
        <v>2012</v>
      </c>
      <c r="I481" s="158">
        <f t="shared" si="23"/>
        <v>11</v>
      </c>
      <c r="J481">
        <v>712489.55</v>
      </c>
      <c r="K481">
        <v>0</v>
      </c>
      <c r="L481">
        <v>1186.76</v>
      </c>
      <c r="M481">
        <v>1186.76</v>
      </c>
      <c r="N481" s="158">
        <v>1</v>
      </c>
    </row>
    <row r="482" spans="3:14" s="71" customFormat="1" x14ac:dyDescent="0.35">
      <c r="C482" s="166" t="s">
        <v>526</v>
      </c>
      <c r="D482" s="165">
        <v>0</v>
      </c>
      <c r="E482" s="158"/>
      <c r="F482" s="158">
        <f t="shared" si="22"/>
        <v>0</v>
      </c>
      <c r="G482" s="158">
        <f t="shared" si="21"/>
        <v>0</v>
      </c>
      <c r="H482" s="164">
        <v>1900</v>
      </c>
      <c r="I482" s="158">
        <f t="shared" si="23"/>
        <v>123</v>
      </c>
      <c r="J482">
        <v>354401.2</v>
      </c>
      <c r="K482">
        <v>0</v>
      </c>
      <c r="L482">
        <v>1037.98</v>
      </c>
      <c r="M482">
        <v>1037.98</v>
      </c>
      <c r="N482" s="158">
        <v>1</v>
      </c>
    </row>
    <row r="483" spans="3:14" s="71" customFormat="1" x14ac:dyDescent="0.35">
      <c r="C483" s="166" t="s">
        <v>527</v>
      </c>
      <c r="D483" s="165">
        <v>60</v>
      </c>
      <c r="E483" s="158"/>
      <c r="F483" s="158">
        <f t="shared" si="22"/>
        <v>60</v>
      </c>
      <c r="G483" s="158">
        <f t="shared" si="21"/>
        <v>0.14011582207777862</v>
      </c>
      <c r="H483" s="164">
        <v>2017</v>
      </c>
      <c r="I483" s="158">
        <f t="shared" si="23"/>
        <v>6</v>
      </c>
      <c r="J483">
        <v>313541.03000000003</v>
      </c>
      <c r="K483">
        <v>0</v>
      </c>
      <c r="L483">
        <v>1038.75</v>
      </c>
      <c r="M483">
        <v>1038.75</v>
      </c>
      <c r="N483" s="158">
        <v>1</v>
      </c>
    </row>
    <row r="484" spans="3:14" s="71" customFormat="1" x14ac:dyDescent="0.35">
      <c r="C484" s="166" t="s">
        <v>528</v>
      </c>
      <c r="D484" s="165">
        <v>68</v>
      </c>
      <c r="E484" s="158"/>
      <c r="F484" s="158">
        <f t="shared" si="22"/>
        <v>68</v>
      </c>
      <c r="G484" s="158">
        <f t="shared" si="21"/>
        <v>0.27728136209643478</v>
      </c>
      <c r="H484" s="164">
        <v>2009</v>
      </c>
      <c r="I484" s="158">
        <f t="shared" si="23"/>
        <v>14</v>
      </c>
      <c r="J484">
        <v>547482.47</v>
      </c>
      <c r="K484">
        <v>0</v>
      </c>
      <c r="L484">
        <v>1047.5</v>
      </c>
      <c r="M484">
        <v>1047.5</v>
      </c>
      <c r="N484" s="158">
        <v>1</v>
      </c>
    </row>
    <row r="485" spans="3:14" s="71" customFormat="1" x14ac:dyDescent="0.35">
      <c r="C485" s="166" t="s">
        <v>529</v>
      </c>
      <c r="D485" s="165">
        <v>70</v>
      </c>
      <c r="E485" s="158"/>
      <c r="F485" s="158">
        <f t="shared" si="22"/>
        <v>70</v>
      </c>
      <c r="G485" s="158">
        <f t="shared" si="21"/>
        <v>0.12235707958358197</v>
      </c>
      <c r="H485" s="164">
        <v>2012</v>
      </c>
      <c r="I485" s="158">
        <f t="shared" si="23"/>
        <v>11</v>
      </c>
      <c r="J485">
        <v>234687.26</v>
      </c>
      <c r="K485">
        <v>0</v>
      </c>
      <c r="L485">
        <v>1058.44</v>
      </c>
      <c r="M485">
        <v>1058.44</v>
      </c>
      <c r="N485" s="158">
        <v>1</v>
      </c>
    </row>
    <row r="486" spans="3:14" s="71" customFormat="1" x14ac:dyDescent="0.35">
      <c r="C486" s="166" t="s">
        <v>530</v>
      </c>
      <c r="D486" s="165">
        <v>70</v>
      </c>
      <c r="E486" s="158"/>
      <c r="F486" s="158">
        <f t="shared" si="22"/>
        <v>70</v>
      </c>
      <c r="G486" s="158">
        <f t="shared" si="21"/>
        <v>0.21708229321330297</v>
      </c>
      <c r="H486" s="164">
        <v>2016</v>
      </c>
      <c r="I486" s="158">
        <f t="shared" si="23"/>
        <v>7</v>
      </c>
      <c r="J486">
        <v>416375.16</v>
      </c>
      <c r="K486">
        <v>0</v>
      </c>
      <c r="L486">
        <v>1059.3599999999999</v>
      </c>
      <c r="M486">
        <v>1059.3599999999999</v>
      </c>
      <c r="N486" s="158">
        <v>1</v>
      </c>
    </row>
    <row r="487" spans="3:14" s="71" customFormat="1" x14ac:dyDescent="0.35">
      <c r="C487" s="166" t="s">
        <v>531</v>
      </c>
      <c r="D487" s="165">
        <v>64</v>
      </c>
      <c r="E487" s="158"/>
      <c r="F487" s="158">
        <f t="shared" si="22"/>
        <v>64</v>
      </c>
      <c r="G487" s="158">
        <f t="shared" si="21"/>
        <v>0.15281693805722771</v>
      </c>
      <c r="H487" s="164">
        <v>2011</v>
      </c>
      <c r="I487" s="158">
        <f t="shared" si="23"/>
        <v>12</v>
      </c>
      <c r="J487">
        <v>320590</v>
      </c>
      <c r="K487">
        <v>0</v>
      </c>
      <c r="L487">
        <v>1070.4000000000001</v>
      </c>
      <c r="M487">
        <v>1070.4000000000001</v>
      </c>
      <c r="N487" s="158">
        <v>1</v>
      </c>
    </row>
    <row r="488" spans="3:14" s="71" customFormat="1" x14ac:dyDescent="0.35">
      <c r="C488" s="166" t="s">
        <v>532</v>
      </c>
      <c r="D488" s="165">
        <v>43</v>
      </c>
      <c r="E488" s="158"/>
      <c r="F488" s="158">
        <f t="shared" si="22"/>
        <v>43</v>
      </c>
      <c r="G488" s="158">
        <f t="shared" si="21"/>
        <v>4.3273756206871211E-2</v>
      </c>
      <c r="H488" s="164">
        <v>2017</v>
      </c>
      <c r="I488" s="158">
        <f t="shared" si="23"/>
        <v>6</v>
      </c>
      <c r="J488">
        <v>135118.43</v>
      </c>
      <c r="K488">
        <v>0</v>
      </c>
      <c r="L488">
        <v>1076.3200000000002</v>
      </c>
      <c r="M488">
        <v>1076.3200000000002</v>
      </c>
      <c r="N488" s="158">
        <v>1</v>
      </c>
    </row>
    <row r="489" spans="3:14" s="71" customFormat="1" x14ac:dyDescent="0.35">
      <c r="C489" s="166" t="s">
        <v>533</v>
      </c>
      <c r="D489" s="165">
        <v>83</v>
      </c>
      <c r="E489" s="158"/>
      <c r="F489" s="158">
        <f t="shared" si="22"/>
        <v>83</v>
      </c>
      <c r="G489" s="158">
        <f t="shared" si="21"/>
        <v>7.7420704054555894E-2</v>
      </c>
      <c r="H489" s="164">
        <v>2009</v>
      </c>
      <c r="I489" s="158">
        <f t="shared" si="23"/>
        <v>14</v>
      </c>
      <c r="J489">
        <v>125238.39</v>
      </c>
      <c r="K489">
        <v>0</v>
      </c>
      <c r="L489">
        <v>1091.56</v>
      </c>
      <c r="M489">
        <v>1091.56</v>
      </c>
      <c r="N489" s="158">
        <v>1</v>
      </c>
    </row>
    <row r="490" spans="3:14" s="71" customFormat="1" x14ac:dyDescent="0.35">
      <c r="C490" s="166" t="s">
        <v>534</v>
      </c>
      <c r="D490" s="165">
        <v>38</v>
      </c>
      <c r="E490" s="158"/>
      <c r="F490" s="158">
        <f t="shared" si="22"/>
        <v>38</v>
      </c>
      <c r="G490" s="158">
        <f t="shared" si="21"/>
        <v>0.10086143065791768</v>
      </c>
      <c r="H490" s="164">
        <v>2012</v>
      </c>
      <c r="I490" s="158">
        <f t="shared" si="23"/>
        <v>11</v>
      </c>
      <c r="J490">
        <v>356369.05</v>
      </c>
      <c r="K490">
        <v>0</v>
      </c>
      <c r="L490">
        <v>1095.42</v>
      </c>
      <c r="M490">
        <v>1095.42</v>
      </c>
      <c r="N490" s="158">
        <v>1</v>
      </c>
    </row>
    <row r="491" spans="3:14" s="71" customFormat="1" x14ac:dyDescent="0.35">
      <c r="C491" s="166" t="s">
        <v>535</v>
      </c>
      <c r="D491" s="165">
        <v>60</v>
      </c>
      <c r="E491" s="158"/>
      <c r="F491" s="158">
        <f t="shared" si="22"/>
        <v>60</v>
      </c>
      <c r="G491" s="158">
        <f t="shared" si="21"/>
        <v>0.20831199392960051</v>
      </c>
      <c r="H491" s="164">
        <v>2017</v>
      </c>
      <c r="I491" s="158">
        <f t="shared" si="23"/>
        <v>6</v>
      </c>
      <c r="J491">
        <v>466145.48</v>
      </c>
      <c r="K491">
        <v>0</v>
      </c>
      <c r="L491">
        <v>1096.33</v>
      </c>
      <c r="M491">
        <v>1096.33</v>
      </c>
      <c r="N491" s="158">
        <v>1</v>
      </c>
    </row>
    <row r="492" spans="3:14" s="71" customFormat="1" x14ac:dyDescent="0.35">
      <c r="C492" s="166" t="s">
        <v>536</v>
      </c>
      <c r="D492" s="165">
        <v>68</v>
      </c>
      <c r="E492" s="158"/>
      <c r="F492" s="158">
        <f t="shared" si="22"/>
        <v>68</v>
      </c>
      <c r="G492" s="158">
        <f t="shared" si="21"/>
        <v>0.1493133798166143</v>
      </c>
      <c r="H492" s="164">
        <v>2005</v>
      </c>
      <c r="I492" s="158">
        <f t="shared" si="23"/>
        <v>18</v>
      </c>
      <c r="J492">
        <v>294814.11</v>
      </c>
      <c r="K492">
        <v>0</v>
      </c>
      <c r="L492">
        <v>1116.6600000000001</v>
      </c>
      <c r="M492">
        <v>1116.6600000000001</v>
      </c>
      <c r="N492" s="158">
        <v>1</v>
      </c>
    </row>
    <row r="493" spans="3:14" s="71" customFormat="1" x14ac:dyDescent="0.35">
      <c r="C493" s="166" t="s">
        <v>537</v>
      </c>
      <c r="D493" s="165">
        <v>67</v>
      </c>
      <c r="E493" s="158"/>
      <c r="F493" s="158">
        <f t="shared" si="22"/>
        <v>67</v>
      </c>
      <c r="G493" s="158">
        <f t="shared" si="21"/>
        <v>0.40052178619908424</v>
      </c>
      <c r="H493" s="164">
        <v>2017</v>
      </c>
      <c r="I493" s="158">
        <f t="shared" si="23"/>
        <v>6</v>
      </c>
      <c r="J493">
        <v>802619.66</v>
      </c>
      <c r="K493">
        <v>0</v>
      </c>
      <c r="L493">
        <v>1315.66</v>
      </c>
      <c r="M493">
        <v>1315.66</v>
      </c>
      <c r="N493" s="158">
        <v>1</v>
      </c>
    </row>
    <row r="494" spans="3:14" s="71" customFormat="1" x14ac:dyDescent="0.35">
      <c r="C494" s="166" t="s">
        <v>538</v>
      </c>
      <c r="D494" s="165">
        <v>71</v>
      </c>
      <c r="E494" s="158"/>
      <c r="F494" s="158">
        <f t="shared" si="22"/>
        <v>71</v>
      </c>
      <c r="G494" s="158">
        <f t="shared" si="21"/>
        <v>0.35643980565603689</v>
      </c>
      <c r="H494" s="164">
        <v>2011</v>
      </c>
      <c r="I494" s="158">
        <f t="shared" si="23"/>
        <v>12</v>
      </c>
      <c r="J494">
        <v>674040.98</v>
      </c>
      <c r="K494">
        <v>0</v>
      </c>
      <c r="L494">
        <v>1193.03</v>
      </c>
      <c r="M494">
        <v>1193.03</v>
      </c>
      <c r="N494" s="158">
        <v>1</v>
      </c>
    </row>
    <row r="495" spans="3:14" s="71" customFormat="1" x14ac:dyDescent="0.35">
      <c r="C495" s="166" t="s">
        <v>539</v>
      </c>
      <c r="D495" s="165">
        <v>0</v>
      </c>
      <c r="E495" s="158"/>
      <c r="F495" s="158">
        <f t="shared" si="22"/>
        <v>0</v>
      </c>
      <c r="G495" s="158">
        <f t="shared" si="21"/>
        <v>0</v>
      </c>
      <c r="H495" s="164"/>
      <c r="I495" s="158" t="str">
        <f t="shared" si="23"/>
        <v xml:space="preserve"> </v>
      </c>
      <c r="J495">
        <v>471323.18</v>
      </c>
      <c r="K495">
        <v>0</v>
      </c>
      <c r="L495">
        <v>1173.42</v>
      </c>
      <c r="M495">
        <v>1173.42</v>
      </c>
      <c r="N495" s="158">
        <v>1</v>
      </c>
    </row>
    <row r="496" spans="3:14" s="71" customFormat="1" x14ac:dyDescent="0.35">
      <c r="C496" s="166" t="s">
        <v>540</v>
      </c>
      <c r="D496" s="165">
        <v>62</v>
      </c>
      <c r="E496" s="158"/>
      <c r="F496" s="158">
        <f t="shared" si="22"/>
        <v>62</v>
      </c>
      <c r="G496" s="158">
        <f t="shared" si="21"/>
        <v>0.2173852486280618</v>
      </c>
      <c r="H496" s="164">
        <v>2019</v>
      </c>
      <c r="I496" s="158">
        <f t="shared" si="23"/>
        <v>4</v>
      </c>
      <c r="J496">
        <v>470757.05</v>
      </c>
      <c r="K496">
        <v>0</v>
      </c>
      <c r="L496">
        <v>1197.02</v>
      </c>
      <c r="M496">
        <v>1197.02</v>
      </c>
      <c r="N496" s="158">
        <v>1</v>
      </c>
    </row>
    <row r="497" spans="3:14" s="71" customFormat="1" x14ac:dyDescent="0.35">
      <c r="C497" s="166" t="s">
        <v>541</v>
      </c>
      <c r="D497" s="165">
        <v>64</v>
      </c>
      <c r="E497" s="158"/>
      <c r="F497" s="158">
        <f t="shared" si="22"/>
        <v>64</v>
      </c>
      <c r="G497" s="158">
        <f t="shared" si="21"/>
        <v>0.11372656645864371</v>
      </c>
      <c r="H497" s="164">
        <v>2014</v>
      </c>
      <c r="I497" s="158">
        <f t="shared" si="23"/>
        <v>9</v>
      </c>
      <c r="J497">
        <v>238583.5</v>
      </c>
      <c r="K497">
        <v>0</v>
      </c>
      <c r="L497">
        <v>1219.5999999999999</v>
      </c>
      <c r="M497">
        <v>1219.5999999999999</v>
      </c>
      <c r="N497" s="158">
        <v>1</v>
      </c>
    </row>
    <row r="498" spans="3:14" s="71" customFormat="1" x14ac:dyDescent="0.35">
      <c r="C498" s="166" t="s">
        <v>542</v>
      </c>
      <c r="D498" s="165">
        <v>68</v>
      </c>
      <c r="E498" s="158"/>
      <c r="F498" s="158">
        <f t="shared" si="22"/>
        <v>68</v>
      </c>
      <c r="G498" s="158">
        <f t="shared" si="21"/>
        <v>0.10326412638530168</v>
      </c>
      <c r="H498" s="164">
        <v>2018</v>
      </c>
      <c r="I498" s="158">
        <f t="shared" si="23"/>
        <v>5</v>
      </c>
      <c r="J498">
        <v>203891.45</v>
      </c>
      <c r="K498">
        <v>1238.05</v>
      </c>
      <c r="L498">
        <v>0</v>
      </c>
      <c r="M498">
        <v>1238.05</v>
      </c>
      <c r="N498" s="158">
        <v>1</v>
      </c>
    </row>
    <row r="499" spans="3:14" s="71" customFormat="1" x14ac:dyDescent="0.35">
      <c r="C499" s="166" t="s">
        <v>543</v>
      </c>
      <c r="D499" s="165">
        <v>56</v>
      </c>
      <c r="E499" s="158"/>
      <c r="F499" s="158">
        <f t="shared" si="22"/>
        <v>56</v>
      </c>
      <c r="G499" s="158">
        <f t="shared" si="21"/>
        <v>0.225441114932591</v>
      </c>
      <c r="H499" s="164">
        <v>2002</v>
      </c>
      <c r="I499" s="158">
        <f t="shared" si="23"/>
        <v>21</v>
      </c>
      <c r="J499">
        <v>540509.77</v>
      </c>
      <c r="K499">
        <v>0</v>
      </c>
      <c r="L499">
        <v>1282.44</v>
      </c>
      <c r="M499">
        <v>1282.44</v>
      </c>
      <c r="N499" s="158">
        <v>1</v>
      </c>
    </row>
    <row r="500" spans="3:14" s="71" customFormat="1" x14ac:dyDescent="0.35">
      <c r="C500" s="166" t="s">
        <v>544</v>
      </c>
      <c r="D500" s="165">
        <v>81</v>
      </c>
      <c r="E500" s="158"/>
      <c r="F500" s="158">
        <f t="shared" si="22"/>
        <v>81</v>
      </c>
      <c r="G500" s="158">
        <f t="shared" si="21"/>
        <v>0.30434403594526127</v>
      </c>
      <c r="H500" s="164">
        <v>2017</v>
      </c>
      <c r="I500" s="158">
        <f t="shared" si="23"/>
        <v>6</v>
      </c>
      <c r="J500">
        <v>504473.35</v>
      </c>
      <c r="K500">
        <v>0</v>
      </c>
      <c r="L500">
        <v>1289.9000000000001</v>
      </c>
      <c r="M500">
        <v>1289.9000000000001</v>
      </c>
      <c r="N500" s="158">
        <v>1</v>
      </c>
    </row>
    <row r="501" spans="3:14" s="71" customFormat="1" x14ac:dyDescent="0.35">
      <c r="C501" s="166" t="s">
        <v>545</v>
      </c>
      <c r="D501" s="165">
        <v>72</v>
      </c>
      <c r="E501" s="158"/>
      <c r="F501" s="158">
        <f t="shared" si="22"/>
        <v>72</v>
      </c>
      <c r="G501" s="158">
        <f t="shared" si="21"/>
        <v>0.31911607110832274</v>
      </c>
      <c r="H501" s="164">
        <v>2011</v>
      </c>
      <c r="I501" s="158">
        <f t="shared" si="23"/>
        <v>12</v>
      </c>
      <c r="J501">
        <v>595079.01</v>
      </c>
      <c r="K501">
        <v>0</v>
      </c>
      <c r="L501">
        <v>1339.3400000000001</v>
      </c>
      <c r="M501">
        <v>1339.3400000000001</v>
      </c>
      <c r="N501" s="158">
        <v>1</v>
      </c>
    </row>
    <row r="502" spans="3:14" s="71" customFormat="1" x14ac:dyDescent="0.35">
      <c r="C502" s="166" t="s">
        <v>546</v>
      </c>
      <c r="D502" s="165">
        <v>74</v>
      </c>
      <c r="E502" s="158"/>
      <c r="F502" s="158">
        <f t="shared" si="22"/>
        <v>74</v>
      </c>
      <c r="G502" s="158">
        <f t="shared" si="21"/>
        <v>0.11531354579973688</v>
      </c>
      <c r="H502" s="164">
        <v>2017</v>
      </c>
      <c r="I502" s="158">
        <f t="shared" si="23"/>
        <v>6</v>
      </c>
      <c r="J502">
        <v>209221.86</v>
      </c>
      <c r="K502">
        <v>0</v>
      </c>
      <c r="L502">
        <v>1344.1</v>
      </c>
      <c r="M502">
        <v>1344.1</v>
      </c>
      <c r="N502" s="158">
        <v>1</v>
      </c>
    </row>
    <row r="503" spans="3:14" s="71" customFormat="1" x14ac:dyDescent="0.35">
      <c r="C503" s="166" t="s">
        <v>547</v>
      </c>
      <c r="D503" s="165">
        <v>0</v>
      </c>
      <c r="E503" s="158"/>
      <c r="F503" s="158">
        <f t="shared" si="22"/>
        <v>0</v>
      </c>
      <c r="G503" s="158">
        <f t="shared" si="21"/>
        <v>0</v>
      </c>
      <c r="H503" s="164">
        <v>2019</v>
      </c>
      <c r="I503" s="158">
        <f t="shared" si="23"/>
        <v>4</v>
      </c>
      <c r="J503">
        <v>246678.54</v>
      </c>
      <c r="K503">
        <v>0</v>
      </c>
      <c r="L503">
        <v>1354.18</v>
      </c>
      <c r="M503">
        <v>1354.18</v>
      </c>
      <c r="N503" s="158">
        <v>1</v>
      </c>
    </row>
    <row r="504" spans="3:14" s="71" customFormat="1" x14ac:dyDescent="0.35">
      <c r="C504" s="166" t="s">
        <v>548</v>
      </c>
      <c r="D504" s="165">
        <v>72</v>
      </c>
      <c r="E504" s="158"/>
      <c r="F504" s="158">
        <f t="shared" si="22"/>
        <v>72</v>
      </c>
      <c r="G504" s="158">
        <f t="shared" si="21"/>
        <v>0.16631461959557958</v>
      </c>
      <c r="H504" s="164">
        <v>2005</v>
      </c>
      <c r="I504" s="158">
        <f t="shared" si="23"/>
        <v>18</v>
      </c>
      <c r="J504">
        <v>310139</v>
      </c>
      <c r="K504">
        <v>0</v>
      </c>
      <c r="L504">
        <v>1360.96</v>
      </c>
      <c r="M504">
        <v>1360.96</v>
      </c>
      <c r="N504" s="158">
        <v>1</v>
      </c>
    </row>
    <row r="505" spans="3:14" s="71" customFormat="1" x14ac:dyDescent="0.35">
      <c r="C505" s="166" t="s">
        <v>549</v>
      </c>
      <c r="D505" s="165">
        <v>73</v>
      </c>
      <c r="E505" s="158"/>
      <c r="F505" s="158">
        <f t="shared" si="22"/>
        <v>73</v>
      </c>
      <c r="G505" s="158">
        <f t="shared" si="21"/>
        <v>2.9641989606036399E-2</v>
      </c>
      <c r="H505" s="164">
        <v>2017</v>
      </c>
      <c r="I505" s="158">
        <f t="shared" si="23"/>
        <v>6</v>
      </c>
      <c r="J505">
        <v>54518.38</v>
      </c>
      <c r="K505">
        <v>0</v>
      </c>
      <c r="L505">
        <v>1409.46</v>
      </c>
      <c r="M505">
        <v>1409.46</v>
      </c>
      <c r="N505" s="158">
        <v>1</v>
      </c>
    </row>
    <row r="506" spans="3:14" s="71" customFormat="1" x14ac:dyDescent="0.35">
      <c r="C506" s="166" t="s">
        <v>550</v>
      </c>
      <c r="D506" s="165">
        <v>52</v>
      </c>
      <c r="E506" s="158"/>
      <c r="F506" s="158">
        <f t="shared" si="22"/>
        <v>52</v>
      </c>
      <c r="G506" s="158">
        <f t="shared" si="21"/>
        <v>0.13801275249474029</v>
      </c>
      <c r="H506" s="164">
        <v>2013</v>
      </c>
      <c r="I506" s="158">
        <f t="shared" si="23"/>
        <v>10</v>
      </c>
      <c r="J506">
        <v>356348</v>
      </c>
      <c r="K506">
        <v>0</v>
      </c>
      <c r="L506">
        <v>1409.8200000000002</v>
      </c>
      <c r="M506">
        <v>1409.8200000000002</v>
      </c>
      <c r="N506" s="158">
        <v>1</v>
      </c>
    </row>
    <row r="507" spans="3:14" s="71" customFormat="1" x14ac:dyDescent="0.35">
      <c r="C507" s="166" t="s">
        <v>551</v>
      </c>
      <c r="D507" s="165">
        <v>64</v>
      </c>
      <c r="E507" s="158"/>
      <c r="F507" s="158">
        <f t="shared" si="22"/>
        <v>64</v>
      </c>
      <c r="G507" s="158">
        <f t="shared" si="21"/>
        <v>5.774011086913635E-2</v>
      </c>
      <c r="H507" s="164">
        <v>2013</v>
      </c>
      <c r="I507" s="158">
        <f t="shared" si="23"/>
        <v>10</v>
      </c>
      <c r="J507">
        <v>121131.22</v>
      </c>
      <c r="K507">
        <v>0</v>
      </c>
      <c r="L507">
        <v>1439.88</v>
      </c>
      <c r="M507">
        <v>1439.88</v>
      </c>
      <c r="N507" s="158">
        <v>1</v>
      </c>
    </row>
    <row r="508" spans="3:14" s="71" customFormat="1" x14ac:dyDescent="0.35">
      <c r="C508" s="166" t="s">
        <v>552</v>
      </c>
      <c r="D508" s="165">
        <v>89</v>
      </c>
      <c r="E508" s="158"/>
      <c r="F508" s="158">
        <f t="shared" si="22"/>
        <v>89</v>
      </c>
      <c r="G508" s="158">
        <f t="shared" si="21"/>
        <v>0.28198427830996547</v>
      </c>
      <c r="H508" s="164">
        <v>1995</v>
      </c>
      <c r="I508" s="158">
        <f t="shared" si="23"/>
        <v>28</v>
      </c>
      <c r="J508">
        <v>425395.94</v>
      </c>
      <c r="K508">
        <v>0</v>
      </c>
      <c r="L508">
        <v>1434.72</v>
      </c>
      <c r="M508">
        <v>1434.72</v>
      </c>
      <c r="N508" s="158">
        <v>1</v>
      </c>
    </row>
    <row r="509" spans="3:14" s="71" customFormat="1" x14ac:dyDescent="0.35">
      <c r="C509" s="166" t="s">
        <v>553</v>
      </c>
      <c r="D509" s="165">
        <v>43</v>
      </c>
      <c r="E509" s="158"/>
      <c r="F509" s="158">
        <f t="shared" si="22"/>
        <v>43</v>
      </c>
      <c r="G509" s="158">
        <f t="shared" si="21"/>
        <v>0.10417485203082789</v>
      </c>
      <c r="H509" s="164">
        <v>2014</v>
      </c>
      <c r="I509" s="158">
        <f t="shared" si="23"/>
        <v>9</v>
      </c>
      <c r="J509">
        <v>325276.65000000002</v>
      </c>
      <c r="K509">
        <v>0</v>
      </c>
      <c r="L509">
        <v>1419.03</v>
      </c>
      <c r="M509">
        <v>1419.03</v>
      </c>
      <c r="N509" s="158">
        <v>1</v>
      </c>
    </row>
    <row r="510" spans="3:14" s="71" customFormat="1" x14ac:dyDescent="0.35">
      <c r="C510" s="166" t="s">
        <v>554</v>
      </c>
      <c r="D510" s="165">
        <v>90</v>
      </c>
      <c r="E510" s="158"/>
      <c r="F510" s="158">
        <f t="shared" si="22"/>
        <v>90</v>
      </c>
      <c r="G510" s="158">
        <f t="shared" si="21"/>
        <v>0.59873584139078695</v>
      </c>
      <c r="H510" s="164">
        <v>1999</v>
      </c>
      <c r="I510" s="158">
        <f t="shared" si="23"/>
        <v>24</v>
      </c>
      <c r="J510">
        <v>893205.11</v>
      </c>
      <c r="K510">
        <v>0</v>
      </c>
      <c r="L510">
        <v>1480.37</v>
      </c>
      <c r="M510">
        <v>1480.37</v>
      </c>
      <c r="N510" s="158">
        <v>1</v>
      </c>
    </row>
    <row r="511" spans="3:14" s="71" customFormat="1" x14ac:dyDescent="0.35">
      <c r="C511" s="166" t="s">
        <v>555</v>
      </c>
      <c r="D511" s="165">
        <v>72</v>
      </c>
      <c r="E511" s="158"/>
      <c r="F511" s="158">
        <f t="shared" si="22"/>
        <v>72</v>
      </c>
      <c r="G511" s="158">
        <f t="shared" si="21"/>
        <v>0.13711682333351125</v>
      </c>
      <c r="H511" s="164">
        <v>2010</v>
      </c>
      <c r="I511" s="158">
        <f t="shared" si="23"/>
        <v>13</v>
      </c>
      <c r="J511">
        <v>255691.74</v>
      </c>
      <c r="K511">
        <v>0</v>
      </c>
      <c r="L511">
        <v>1469.41</v>
      </c>
      <c r="M511">
        <v>1469.41</v>
      </c>
      <c r="N511" s="158">
        <v>1</v>
      </c>
    </row>
    <row r="512" spans="3:14" s="71" customFormat="1" x14ac:dyDescent="0.35">
      <c r="C512" s="166" t="s">
        <v>556</v>
      </c>
      <c r="D512" s="165">
        <v>57</v>
      </c>
      <c r="E512" s="158"/>
      <c r="F512" s="158">
        <f t="shared" si="22"/>
        <v>57</v>
      </c>
      <c r="G512" s="158">
        <f t="shared" si="21"/>
        <v>0.19865397351412334</v>
      </c>
      <c r="H512" s="164">
        <v>2017</v>
      </c>
      <c r="I512" s="158">
        <f t="shared" si="23"/>
        <v>6</v>
      </c>
      <c r="J512">
        <v>467929.96</v>
      </c>
      <c r="K512">
        <v>0</v>
      </c>
      <c r="L512">
        <v>1495.16</v>
      </c>
      <c r="M512">
        <v>1495.16</v>
      </c>
      <c r="N512" s="158">
        <v>1</v>
      </c>
    </row>
    <row r="513" spans="3:14" s="71" customFormat="1" x14ac:dyDescent="0.35">
      <c r="C513" s="166" t="s">
        <v>557</v>
      </c>
      <c r="D513" s="165">
        <v>83</v>
      </c>
      <c r="E513" s="158"/>
      <c r="F513" s="158">
        <f t="shared" si="22"/>
        <v>83</v>
      </c>
      <c r="G513" s="158">
        <f t="shared" si="21"/>
        <v>0.21660601531051404</v>
      </c>
      <c r="H513" s="164">
        <v>2021</v>
      </c>
      <c r="I513" s="158">
        <f t="shared" si="23"/>
        <v>2</v>
      </c>
      <c r="J513">
        <v>350389.33</v>
      </c>
      <c r="K513">
        <v>0</v>
      </c>
      <c r="L513">
        <v>1515.44</v>
      </c>
      <c r="M513">
        <v>1515.44</v>
      </c>
      <c r="N513" s="158">
        <v>1</v>
      </c>
    </row>
    <row r="514" spans="3:14" s="71" customFormat="1" x14ac:dyDescent="0.35">
      <c r="C514" s="166" t="s">
        <v>558</v>
      </c>
      <c r="D514" s="165">
        <v>61</v>
      </c>
      <c r="E514" s="158"/>
      <c r="F514" s="158">
        <f t="shared" si="22"/>
        <v>61</v>
      </c>
      <c r="G514" s="158">
        <f t="shared" si="21"/>
        <v>0.61742054068196872</v>
      </c>
      <c r="H514" s="164">
        <v>2017</v>
      </c>
      <c r="I514" s="158">
        <f t="shared" si="23"/>
        <v>6</v>
      </c>
      <c r="J514">
        <v>1358969.44</v>
      </c>
      <c r="K514">
        <v>0</v>
      </c>
      <c r="L514">
        <v>1516.08</v>
      </c>
      <c r="M514">
        <v>1516.08</v>
      </c>
      <c r="N514" s="158">
        <v>1</v>
      </c>
    </row>
    <row r="515" spans="3:14" s="71" customFormat="1" x14ac:dyDescent="0.35">
      <c r="C515" s="166" t="s">
        <v>559</v>
      </c>
      <c r="D515" s="165">
        <v>70</v>
      </c>
      <c r="E515" s="158"/>
      <c r="F515" s="158">
        <f t="shared" si="22"/>
        <v>70</v>
      </c>
      <c r="G515" s="158">
        <f t="shared" si="21"/>
        <v>0.39624466341274439</v>
      </c>
      <c r="H515" s="164">
        <v>2015</v>
      </c>
      <c r="I515" s="158">
        <f t="shared" si="23"/>
        <v>8</v>
      </c>
      <c r="J515">
        <v>760017.93</v>
      </c>
      <c r="K515">
        <v>0</v>
      </c>
      <c r="L515">
        <v>1539.16</v>
      </c>
      <c r="M515">
        <v>1539.16</v>
      </c>
      <c r="N515" s="158">
        <v>1</v>
      </c>
    </row>
    <row r="516" spans="3:14" s="71" customFormat="1" x14ac:dyDescent="0.35">
      <c r="C516" s="166" t="s">
        <v>560</v>
      </c>
      <c r="D516" s="165">
        <v>63</v>
      </c>
      <c r="E516" s="158"/>
      <c r="F516" s="158">
        <f t="shared" si="22"/>
        <v>63</v>
      </c>
      <c r="G516" s="158">
        <f t="shared" si="21"/>
        <v>0.10298721212152057</v>
      </c>
      <c r="H516" s="164">
        <v>2007</v>
      </c>
      <c r="I516" s="158">
        <f t="shared" si="23"/>
        <v>16</v>
      </c>
      <c r="J516">
        <v>219483.16</v>
      </c>
      <c r="K516">
        <v>0</v>
      </c>
      <c r="L516">
        <v>1527.24</v>
      </c>
      <c r="M516">
        <v>1527.24</v>
      </c>
      <c r="N516" s="158">
        <v>1</v>
      </c>
    </row>
    <row r="517" spans="3:14" s="71" customFormat="1" x14ac:dyDescent="0.35">
      <c r="C517" s="166" t="s">
        <v>561</v>
      </c>
      <c r="D517" s="165">
        <v>69</v>
      </c>
      <c r="E517" s="158"/>
      <c r="F517" s="158">
        <f t="shared" si="22"/>
        <v>69</v>
      </c>
      <c r="G517" s="158">
        <f t="shared" si="21"/>
        <v>0.23345359481073105</v>
      </c>
      <c r="H517" s="164">
        <v>2000</v>
      </c>
      <c r="I517" s="158">
        <f t="shared" si="23"/>
        <v>23</v>
      </c>
      <c r="J517">
        <v>454265.68</v>
      </c>
      <c r="K517">
        <v>0</v>
      </c>
      <c r="L517">
        <v>1594</v>
      </c>
      <c r="M517">
        <v>1594</v>
      </c>
      <c r="N517" s="158">
        <v>1</v>
      </c>
    </row>
    <row r="518" spans="3:14" s="71" customFormat="1" x14ac:dyDescent="0.35">
      <c r="C518" s="166" t="s">
        <v>562</v>
      </c>
      <c r="D518" s="165">
        <v>77</v>
      </c>
      <c r="E518" s="158"/>
      <c r="F518" s="158">
        <f t="shared" si="22"/>
        <v>77</v>
      </c>
      <c r="G518" s="158">
        <f t="shared" si="21"/>
        <v>0.4322963317009314</v>
      </c>
      <c r="H518" s="164">
        <v>2004</v>
      </c>
      <c r="I518" s="158">
        <f t="shared" si="23"/>
        <v>19</v>
      </c>
      <c r="J518">
        <v>753788.1</v>
      </c>
      <c r="K518">
        <v>0</v>
      </c>
      <c r="L518">
        <v>1593.9099999999999</v>
      </c>
      <c r="M518">
        <v>1593.9099999999999</v>
      </c>
      <c r="N518" s="158">
        <v>1</v>
      </c>
    </row>
    <row r="519" spans="3:14" s="71" customFormat="1" x14ac:dyDescent="0.35">
      <c r="C519" s="166" t="s">
        <v>563</v>
      </c>
      <c r="D519" s="165">
        <v>87</v>
      </c>
      <c r="E519" s="158"/>
      <c r="F519" s="158">
        <f t="shared" si="22"/>
        <v>87</v>
      </c>
      <c r="G519" s="158">
        <f t="shared" si="21"/>
        <v>0.3635850611636971</v>
      </c>
      <c r="H519" s="164">
        <v>2014</v>
      </c>
      <c r="I519" s="158">
        <f t="shared" si="23"/>
        <v>9</v>
      </c>
      <c r="J519">
        <v>561106.41</v>
      </c>
      <c r="K519">
        <v>0</v>
      </c>
      <c r="L519">
        <v>1792.42</v>
      </c>
      <c r="M519">
        <v>1792.42</v>
      </c>
      <c r="N519" s="158">
        <v>1</v>
      </c>
    </row>
    <row r="520" spans="3:14" s="71" customFormat="1" x14ac:dyDescent="0.35">
      <c r="C520" s="166" t="s">
        <v>564</v>
      </c>
      <c r="D520" s="165">
        <v>71</v>
      </c>
      <c r="E520" s="158"/>
      <c r="F520" s="158">
        <f t="shared" si="22"/>
        <v>71</v>
      </c>
      <c r="G520" s="158">
        <f t="shared" si="21"/>
        <v>9.4505283813757779E-2</v>
      </c>
      <c r="H520" s="164">
        <v>2017</v>
      </c>
      <c r="I520" s="158">
        <f t="shared" si="23"/>
        <v>6</v>
      </c>
      <c r="J520">
        <v>178713.02</v>
      </c>
      <c r="K520">
        <v>0</v>
      </c>
      <c r="L520">
        <v>1646.9</v>
      </c>
      <c r="M520">
        <v>1646.9</v>
      </c>
      <c r="N520" s="158">
        <v>1</v>
      </c>
    </row>
    <row r="521" spans="3:14" s="71" customFormat="1" x14ac:dyDescent="0.35">
      <c r="C521" s="166" t="s">
        <v>565</v>
      </c>
      <c r="D521" s="165">
        <v>73</v>
      </c>
      <c r="E521" s="158"/>
      <c r="F521" s="158">
        <f t="shared" si="22"/>
        <v>73</v>
      </c>
      <c r="G521" s="158">
        <f t="shared" si="21"/>
        <v>0.3638656960175054</v>
      </c>
      <c r="H521" s="164">
        <v>2014</v>
      </c>
      <c r="I521" s="158">
        <f t="shared" si="23"/>
        <v>9</v>
      </c>
      <c r="J521">
        <v>669232.01</v>
      </c>
      <c r="K521">
        <v>0</v>
      </c>
      <c r="L521">
        <v>1792.3700000000001</v>
      </c>
      <c r="M521">
        <v>1792.3700000000001</v>
      </c>
      <c r="N521" s="158">
        <v>1</v>
      </c>
    </row>
    <row r="522" spans="3:14" s="71" customFormat="1" x14ac:dyDescent="0.35">
      <c r="C522" s="166" t="s">
        <v>566</v>
      </c>
      <c r="D522" s="165">
        <v>80</v>
      </c>
      <c r="E522" s="158"/>
      <c r="F522" s="158">
        <f t="shared" si="22"/>
        <v>80</v>
      </c>
      <c r="G522" s="158">
        <f t="shared" si="21"/>
        <v>0.58017109146721169</v>
      </c>
      <c r="H522" s="164">
        <v>1996</v>
      </c>
      <c r="I522" s="158">
        <f t="shared" si="23"/>
        <v>27</v>
      </c>
      <c r="J522">
        <v>973698.61</v>
      </c>
      <c r="K522">
        <v>0</v>
      </c>
      <c r="L522">
        <v>1794.74</v>
      </c>
      <c r="M522">
        <v>1794.74</v>
      </c>
      <c r="N522" s="158">
        <v>1</v>
      </c>
    </row>
    <row r="523" spans="3:14" s="71" customFormat="1" x14ac:dyDescent="0.35">
      <c r="C523" s="166" t="s">
        <v>567</v>
      </c>
      <c r="D523" s="165">
        <v>76</v>
      </c>
      <c r="E523" s="158"/>
      <c r="F523" s="158">
        <f t="shared" si="22"/>
        <v>76</v>
      </c>
      <c r="G523" s="158">
        <f t="shared" si="21"/>
        <v>0.42467437494432952</v>
      </c>
      <c r="H523" s="164">
        <v>2017</v>
      </c>
      <c r="I523" s="158">
        <f t="shared" si="23"/>
        <v>6</v>
      </c>
      <c r="J523">
        <v>750241.21</v>
      </c>
      <c r="K523">
        <v>0</v>
      </c>
      <c r="L523">
        <v>1786.29</v>
      </c>
      <c r="M523">
        <v>1786.29</v>
      </c>
      <c r="N523" s="158">
        <v>1</v>
      </c>
    </row>
    <row r="524" spans="3:14" s="71" customFormat="1" x14ac:dyDescent="0.35">
      <c r="C524" s="166" t="s">
        <v>568</v>
      </c>
      <c r="D524" s="165">
        <v>63</v>
      </c>
      <c r="E524" s="158"/>
      <c r="F524" s="158">
        <f t="shared" si="22"/>
        <v>63</v>
      </c>
      <c r="G524" s="158">
        <f t="shared" si="21"/>
        <v>0.25432048085434622</v>
      </c>
      <c r="H524" s="164">
        <v>2018</v>
      </c>
      <c r="I524" s="158">
        <f t="shared" si="23"/>
        <v>5</v>
      </c>
      <c r="J524">
        <v>541999.93999999994</v>
      </c>
      <c r="K524">
        <v>0</v>
      </c>
      <c r="L524">
        <v>1898.83</v>
      </c>
      <c r="M524">
        <v>1898.83</v>
      </c>
      <c r="N524" s="158">
        <v>1</v>
      </c>
    </row>
    <row r="525" spans="3:14" s="71" customFormat="1" x14ac:dyDescent="0.35">
      <c r="C525" s="166" t="s">
        <v>569</v>
      </c>
      <c r="D525" s="165">
        <v>66</v>
      </c>
      <c r="E525" s="158"/>
      <c r="F525" s="158">
        <f t="shared" si="22"/>
        <v>66</v>
      </c>
      <c r="G525" s="158">
        <f t="shared" si="21"/>
        <v>0.12991116048585474</v>
      </c>
      <c r="H525" s="164">
        <v>2006</v>
      </c>
      <c r="I525" s="158">
        <f t="shared" si="23"/>
        <v>17</v>
      </c>
      <c r="J525">
        <v>264277.98</v>
      </c>
      <c r="K525">
        <v>0</v>
      </c>
      <c r="L525">
        <v>1905.3600000000001</v>
      </c>
      <c r="M525">
        <v>1905.3600000000001</v>
      </c>
      <c r="N525" s="158">
        <v>1</v>
      </c>
    </row>
    <row r="526" spans="3:14" s="71" customFormat="1" x14ac:dyDescent="0.35">
      <c r="C526" s="166" t="s">
        <v>570</v>
      </c>
      <c r="D526" s="165">
        <v>76</v>
      </c>
      <c r="E526" s="158"/>
      <c r="F526" s="158">
        <f t="shared" si="22"/>
        <v>76</v>
      </c>
      <c r="G526" s="158">
        <f t="shared" si="21"/>
        <v>0.10405405425786847</v>
      </c>
      <c r="H526" s="164">
        <v>2004</v>
      </c>
      <c r="I526" s="158">
        <f t="shared" si="23"/>
        <v>19</v>
      </c>
      <c r="J526">
        <v>183824.7</v>
      </c>
      <c r="K526">
        <v>0</v>
      </c>
      <c r="L526">
        <v>1914.78</v>
      </c>
      <c r="M526">
        <v>1914.78</v>
      </c>
      <c r="N526" s="158">
        <v>1</v>
      </c>
    </row>
    <row r="527" spans="3:14" s="71" customFormat="1" x14ac:dyDescent="0.35">
      <c r="C527" s="166" t="s">
        <v>571</v>
      </c>
      <c r="D527" s="165">
        <v>85</v>
      </c>
      <c r="E527" s="158"/>
      <c r="F527" s="158">
        <f t="shared" si="22"/>
        <v>85</v>
      </c>
      <c r="G527" s="158">
        <f t="shared" si="21"/>
        <v>0.34463020066508959</v>
      </c>
      <c r="H527" s="164">
        <v>2016</v>
      </c>
      <c r="I527" s="158">
        <f t="shared" si="23"/>
        <v>7</v>
      </c>
      <c r="J527">
        <v>544368.34</v>
      </c>
      <c r="K527">
        <v>0</v>
      </c>
      <c r="L527">
        <v>1956.52</v>
      </c>
      <c r="M527">
        <v>1956.52</v>
      </c>
      <c r="N527" s="158">
        <v>1</v>
      </c>
    </row>
    <row r="528" spans="3:14" s="71" customFormat="1" x14ac:dyDescent="0.35">
      <c r="C528" s="166" t="s">
        <v>572</v>
      </c>
      <c r="D528" s="165">
        <v>64</v>
      </c>
      <c r="E528" s="158"/>
      <c r="F528" s="158">
        <f t="shared" si="22"/>
        <v>64</v>
      </c>
      <c r="G528" s="158">
        <f t="shared" si="21"/>
        <v>0.35708516886131231</v>
      </c>
      <c r="H528" s="164">
        <v>2014</v>
      </c>
      <c r="I528" s="158">
        <f t="shared" si="23"/>
        <v>9</v>
      </c>
      <c r="J528">
        <v>749118.1</v>
      </c>
      <c r="K528">
        <v>0</v>
      </c>
      <c r="L528">
        <v>1960.98</v>
      </c>
      <c r="M528">
        <v>1960.98</v>
      </c>
      <c r="N528" s="158">
        <v>1</v>
      </c>
    </row>
    <row r="529" spans="3:14" s="71" customFormat="1" x14ac:dyDescent="0.35">
      <c r="C529" s="166" t="s">
        <v>573</v>
      </c>
      <c r="D529" s="165">
        <v>66</v>
      </c>
      <c r="E529" s="158"/>
      <c r="F529" s="158">
        <f t="shared" si="22"/>
        <v>66</v>
      </c>
      <c r="G529" s="158">
        <f t="shared" si="21"/>
        <v>0.26306719505018378</v>
      </c>
      <c r="H529" s="164">
        <v>2005</v>
      </c>
      <c r="I529" s="158">
        <f t="shared" si="23"/>
        <v>18</v>
      </c>
      <c r="J529">
        <v>535157</v>
      </c>
      <c r="K529">
        <v>0</v>
      </c>
      <c r="L529">
        <v>2042.94</v>
      </c>
      <c r="M529">
        <v>2042.94</v>
      </c>
      <c r="N529" s="158">
        <v>1</v>
      </c>
    </row>
    <row r="530" spans="3:14" s="71" customFormat="1" x14ac:dyDescent="0.35">
      <c r="C530" s="166" t="s">
        <v>574</v>
      </c>
      <c r="D530" s="165">
        <v>65</v>
      </c>
      <c r="E530" s="158"/>
      <c r="F530" s="158">
        <f t="shared" si="22"/>
        <v>65</v>
      </c>
      <c r="G530" s="158">
        <f t="shared" si="21"/>
        <v>0.18410896070469024</v>
      </c>
      <c r="H530" s="164">
        <v>2017</v>
      </c>
      <c r="I530" s="158">
        <f t="shared" si="23"/>
        <v>6</v>
      </c>
      <c r="J530">
        <v>380294.48</v>
      </c>
      <c r="K530">
        <v>0</v>
      </c>
      <c r="L530">
        <v>2052.2600000000002</v>
      </c>
      <c r="M530">
        <v>2052.2600000000002</v>
      </c>
      <c r="N530" s="158">
        <v>1</v>
      </c>
    </row>
    <row r="531" spans="3:14" s="71" customFormat="1" x14ac:dyDescent="0.35">
      <c r="C531" s="166" t="s">
        <v>575</v>
      </c>
      <c r="D531" s="165">
        <v>79</v>
      </c>
      <c r="E531" s="158"/>
      <c r="F531" s="158">
        <f t="shared" si="22"/>
        <v>79</v>
      </c>
      <c r="G531" s="158">
        <f t="shared" si="21"/>
        <v>0.2204638112746983</v>
      </c>
      <c r="H531" s="164">
        <v>2017</v>
      </c>
      <c r="I531" s="158">
        <f t="shared" si="23"/>
        <v>6</v>
      </c>
      <c r="J531">
        <v>374687.04</v>
      </c>
      <c r="K531">
        <v>0</v>
      </c>
      <c r="L531">
        <v>2174.08</v>
      </c>
      <c r="M531">
        <v>2174.08</v>
      </c>
      <c r="N531" s="158">
        <v>1</v>
      </c>
    </row>
    <row r="532" spans="3:14" s="71" customFormat="1" x14ac:dyDescent="0.35">
      <c r="C532" s="166" t="s">
        <v>576</v>
      </c>
      <c r="D532" s="165">
        <v>46</v>
      </c>
      <c r="E532" s="158"/>
      <c r="F532" s="158">
        <f t="shared" si="22"/>
        <v>46</v>
      </c>
      <c r="G532" s="158">
        <f t="shared" si="21"/>
        <v>0.30847807897849827</v>
      </c>
      <c r="H532" s="164">
        <v>2008</v>
      </c>
      <c r="I532" s="158">
        <f t="shared" si="23"/>
        <v>15</v>
      </c>
      <c r="J532">
        <v>900378.11</v>
      </c>
      <c r="K532">
        <v>0</v>
      </c>
      <c r="L532">
        <v>2293.6499999999996</v>
      </c>
      <c r="M532">
        <v>2293.6499999999996</v>
      </c>
      <c r="N532" s="158">
        <v>1</v>
      </c>
    </row>
    <row r="533" spans="3:14" s="71" customFormat="1" x14ac:dyDescent="0.35">
      <c r="C533" s="166" t="s">
        <v>577</v>
      </c>
      <c r="D533" s="165">
        <v>61</v>
      </c>
      <c r="E533" s="158"/>
      <c r="F533" s="158">
        <f t="shared" si="22"/>
        <v>61</v>
      </c>
      <c r="G533" s="158">
        <f t="shared" si="21"/>
        <v>0.20217554951297945</v>
      </c>
      <c r="H533" s="164">
        <v>2006</v>
      </c>
      <c r="I533" s="158">
        <f t="shared" si="23"/>
        <v>17</v>
      </c>
      <c r="J533">
        <v>444997.17</v>
      </c>
      <c r="K533">
        <v>0</v>
      </c>
      <c r="L533">
        <v>2532.23</v>
      </c>
      <c r="M533">
        <v>2532.23</v>
      </c>
      <c r="N533" s="158">
        <v>1</v>
      </c>
    </row>
    <row r="534" spans="3:14" s="71" customFormat="1" x14ac:dyDescent="0.35">
      <c r="C534" s="166" t="s">
        <v>578</v>
      </c>
      <c r="D534" s="165">
        <v>0</v>
      </c>
      <c r="E534" s="158"/>
      <c r="F534" s="158">
        <f t="shared" si="22"/>
        <v>0</v>
      </c>
      <c r="G534" s="158">
        <f t="shared" si="21"/>
        <v>0</v>
      </c>
      <c r="H534" s="164">
        <v>2002</v>
      </c>
      <c r="I534" s="158">
        <f t="shared" si="23"/>
        <v>21</v>
      </c>
      <c r="J534">
        <v>598830.68999999994</v>
      </c>
      <c r="K534">
        <v>0</v>
      </c>
      <c r="L534">
        <v>2475.8500000000004</v>
      </c>
      <c r="M534">
        <v>2475.8500000000004</v>
      </c>
      <c r="N534" s="158">
        <v>1</v>
      </c>
    </row>
    <row r="535" spans="3:14" s="71" customFormat="1" x14ac:dyDescent="0.35">
      <c r="C535" s="166" t="s">
        <v>579</v>
      </c>
      <c r="D535" s="165">
        <v>71</v>
      </c>
      <c r="E535" s="158"/>
      <c r="F535" s="158">
        <f t="shared" si="22"/>
        <v>71</v>
      </c>
      <c r="G535" s="158">
        <f t="shared" si="21"/>
        <v>0.13229264987791198</v>
      </c>
      <c r="H535" s="164">
        <v>1999</v>
      </c>
      <c r="I535" s="158">
        <f t="shared" si="23"/>
        <v>24</v>
      </c>
      <c r="J535">
        <v>250170.34</v>
      </c>
      <c r="K535">
        <v>0</v>
      </c>
      <c r="L535">
        <v>2500</v>
      </c>
      <c r="M535">
        <v>2500</v>
      </c>
      <c r="N535" s="158">
        <v>1</v>
      </c>
    </row>
    <row r="536" spans="3:14" s="71" customFormat="1" x14ac:dyDescent="0.35">
      <c r="C536" s="166" t="s">
        <v>580</v>
      </c>
      <c r="D536" s="165">
        <v>67</v>
      </c>
      <c r="E536" s="158"/>
      <c r="F536" s="158">
        <f t="shared" si="22"/>
        <v>67</v>
      </c>
      <c r="G536" s="158">
        <f t="shared" si="21"/>
        <v>1.1446744988051059</v>
      </c>
      <c r="H536" s="164">
        <v>1999</v>
      </c>
      <c r="I536" s="158">
        <f t="shared" si="23"/>
        <v>24</v>
      </c>
      <c r="J536">
        <v>2293853.39</v>
      </c>
      <c r="K536">
        <v>0</v>
      </c>
      <c r="L536">
        <v>2550.37</v>
      </c>
      <c r="M536">
        <v>2550.37</v>
      </c>
      <c r="N536" s="158">
        <v>1</v>
      </c>
    </row>
    <row r="537" spans="3:14" s="71" customFormat="1" x14ac:dyDescent="0.35">
      <c r="C537" s="166" t="s">
        <v>581</v>
      </c>
      <c r="D537" s="165">
        <v>70</v>
      </c>
      <c r="E537" s="158"/>
      <c r="F537" s="158">
        <f t="shared" si="22"/>
        <v>70</v>
      </c>
      <c r="G537" s="158">
        <f t="shared" si="21"/>
        <v>0.23866215480514191</v>
      </c>
      <c r="H537" s="164">
        <v>2015</v>
      </c>
      <c r="I537" s="158">
        <f t="shared" si="23"/>
        <v>8</v>
      </c>
      <c r="J537">
        <v>457766.46</v>
      </c>
      <c r="K537">
        <v>0</v>
      </c>
      <c r="L537">
        <v>2704.29</v>
      </c>
      <c r="M537">
        <v>2704.29</v>
      </c>
      <c r="N537" s="158">
        <v>1</v>
      </c>
    </row>
    <row r="538" spans="3:14" s="71" customFormat="1" x14ac:dyDescent="0.35">
      <c r="C538" s="166" t="s">
        <v>582</v>
      </c>
      <c r="D538" s="165">
        <v>73</v>
      </c>
      <c r="E538" s="158"/>
      <c r="F538" s="158">
        <f t="shared" si="22"/>
        <v>73</v>
      </c>
      <c r="G538" s="158">
        <f t="shared" si="21"/>
        <v>0.70136885973212693</v>
      </c>
      <c r="H538" s="164">
        <v>2011</v>
      </c>
      <c r="I538" s="158">
        <f t="shared" si="23"/>
        <v>12</v>
      </c>
      <c r="J538">
        <v>1289977.31</v>
      </c>
      <c r="K538">
        <v>0</v>
      </c>
      <c r="L538">
        <v>2847.81</v>
      </c>
      <c r="M538">
        <v>2847.81</v>
      </c>
      <c r="N538" s="158">
        <v>1</v>
      </c>
    </row>
    <row r="539" spans="3:14" s="71" customFormat="1" x14ac:dyDescent="0.35">
      <c r="C539" s="166" t="s">
        <v>583</v>
      </c>
      <c r="D539" s="165">
        <v>75</v>
      </c>
      <c r="E539" s="158"/>
      <c r="F539" s="158">
        <f t="shared" si="22"/>
        <v>75</v>
      </c>
      <c r="G539" s="158">
        <f t="shared" ref="G539:G602" si="24">IF(J539=0," ",F539*(J539/$L$580))</f>
        <v>0.39971912688364025</v>
      </c>
      <c r="H539" s="164">
        <v>2008</v>
      </c>
      <c r="I539" s="158">
        <f t="shared" si="23"/>
        <v>15</v>
      </c>
      <c r="J539">
        <v>715569.99</v>
      </c>
      <c r="K539">
        <v>0</v>
      </c>
      <c r="L539">
        <v>2854.41</v>
      </c>
      <c r="M539">
        <v>2854.41</v>
      </c>
      <c r="N539" s="158">
        <v>1</v>
      </c>
    </row>
    <row r="540" spans="3:14" s="71" customFormat="1" x14ac:dyDescent="0.35">
      <c r="C540" s="166" t="s">
        <v>584</v>
      </c>
      <c r="D540" s="165">
        <v>75</v>
      </c>
      <c r="E540" s="158"/>
      <c r="F540" s="158">
        <f t="shared" ref="F540:F572" si="25">AVERAGE(D540,E540)</f>
        <v>75</v>
      </c>
      <c r="G540" s="158">
        <f t="shared" si="24"/>
        <v>0.18341884130541569</v>
      </c>
      <c r="H540" s="164">
        <v>2017</v>
      </c>
      <c r="I540" s="158">
        <f t="shared" ref="I540:I572" si="26">IF(H540=0," ",2023-H540)</f>
        <v>6</v>
      </c>
      <c r="J540">
        <v>328353.11</v>
      </c>
      <c r="K540">
        <v>0</v>
      </c>
      <c r="L540">
        <v>2941.38</v>
      </c>
      <c r="M540">
        <v>2941.38</v>
      </c>
      <c r="N540" s="158">
        <v>1</v>
      </c>
    </row>
    <row r="541" spans="3:14" s="71" customFormat="1" x14ac:dyDescent="0.35">
      <c r="C541" s="166" t="s">
        <v>585</v>
      </c>
      <c r="D541" s="165">
        <v>68</v>
      </c>
      <c r="E541" s="158"/>
      <c r="F541" s="158">
        <f t="shared" si="25"/>
        <v>68</v>
      </c>
      <c r="G541" s="158">
        <f t="shared" si="24"/>
        <v>0.20534265593102088</v>
      </c>
      <c r="H541" s="164">
        <v>2018</v>
      </c>
      <c r="I541" s="158">
        <f t="shared" si="26"/>
        <v>5</v>
      </c>
      <c r="J541">
        <v>405441.98</v>
      </c>
      <c r="K541">
        <v>0</v>
      </c>
      <c r="L541">
        <v>2925.26</v>
      </c>
      <c r="M541">
        <v>2925.26</v>
      </c>
      <c r="N541" s="158">
        <v>1</v>
      </c>
    </row>
    <row r="542" spans="3:14" s="71" customFormat="1" x14ac:dyDescent="0.35">
      <c r="C542" s="166" t="s">
        <v>586</v>
      </c>
      <c r="D542" s="165">
        <v>66</v>
      </c>
      <c r="E542" s="158"/>
      <c r="F542" s="158">
        <f t="shared" si="25"/>
        <v>66</v>
      </c>
      <c r="G542" s="158">
        <f t="shared" si="24"/>
        <v>0.21806809867338578</v>
      </c>
      <c r="H542" s="164">
        <v>2016</v>
      </c>
      <c r="I542" s="158">
        <f t="shared" si="26"/>
        <v>7</v>
      </c>
      <c r="J542">
        <v>443615.44</v>
      </c>
      <c r="K542">
        <v>0</v>
      </c>
      <c r="L542">
        <v>3091.85</v>
      </c>
      <c r="M542">
        <v>3091.85</v>
      </c>
      <c r="N542" s="158">
        <v>1</v>
      </c>
    </row>
    <row r="543" spans="3:14" s="71" customFormat="1" x14ac:dyDescent="0.35">
      <c r="C543" s="166" t="s">
        <v>587</v>
      </c>
      <c r="D543" s="165">
        <v>72</v>
      </c>
      <c r="E543" s="158"/>
      <c r="F543" s="158">
        <f t="shared" si="25"/>
        <v>72</v>
      </c>
      <c r="G543" s="158">
        <f t="shared" si="24"/>
        <v>0.72365234415465962</v>
      </c>
      <c r="H543" s="164">
        <v>2011</v>
      </c>
      <c r="I543" s="158">
        <f t="shared" si="26"/>
        <v>12</v>
      </c>
      <c r="J543">
        <v>1349447.3</v>
      </c>
      <c r="K543">
        <v>0</v>
      </c>
      <c r="L543">
        <v>3130.23</v>
      </c>
      <c r="M543">
        <v>3130.23</v>
      </c>
      <c r="N543" s="158">
        <v>1</v>
      </c>
    </row>
    <row r="544" spans="3:14" s="71" customFormat="1" x14ac:dyDescent="0.35">
      <c r="C544" s="166" t="s">
        <v>588</v>
      </c>
      <c r="D544" s="165">
        <v>74</v>
      </c>
      <c r="E544" s="158"/>
      <c r="F544" s="158">
        <f t="shared" si="25"/>
        <v>74</v>
      </c>
      <c r="G544" s="158">
        <f t="shared" si="24"/>
        <v>0.44572414071647021</v>
      </c>
      <c r="H544" s="164">
        <v>2015</v>
      </c>
      <c r="I544" s="158">
        <f t="shared" si="26"/>
        <v>8</v>
      </c>
      <c r="J544">
        <v>808710.14</v>
      </c>
      <c r="K544">
        <v>0</v>
      </c>
      <c r="L544">
        <v>3243.14</v>
      </c>
      <c r="M544">
        <v>3243.14</v>
      </c>
      <c r="N544" s="158">
        <v>1</v>
      </c>
    </row>
    <row r="545" spans="3:14" s="71" customFormat="1" x14ac:dyDescent="0.35">
      <c r="C545" s="166" t="s">
        <v>589</v>
      </c>
      <c r="D545" s="165">
        <v>79</v>
      </c>
      <c r="E545" s="158"/>
      <c r="F545" s="158">
        <f t="shared" si="25"/>
        <v>79</v>
      </c>
      <c r="G545" s="158">
        <f t="shared" si="24"/>
        <v>0.2110413727894257</v>
      </c>
      <c r="H545" s="164">
        <v>2017</v>
      </c>
      <c r="I545" s="158">
        <f t="shared" si="26"/>
        <v>6</v>
      </c>
      <c r="J545">
        <v>358673.23</v>
      </c>
      <c r="K545">
        <v>0</v>
      </c>
      <c r="L545">
        <v>3276.6</v>
      </c>
      <c r="M545">
        <v>3276.6</v>
      </c>
      <c r="N545" s="158">
        <v>1</v>
      </c>
    </row>
    <row r="546" spans="3:14" s="71" customFormat="1" x14ac:dyDescent="0.35">
      <c r="C546" s="166" t="s">
        <v>590</v>
      </c>
      <c r="D546" s="165">
        <v>71</v>
      </c>
      <c r="E546" s="158"/>
      <c r="F546" s="158">
        <f t="shared" si="25"/>
        <v>71</v>
      </c>
      <c r="G546" s="158">
        <f t="shared" si="24"/>
        <v>0.26902247814827879</v>
      </c>
      <c r="H546" s="164">
        <v>2014</v>
      </c>
      <c r="I546" s="158">
        <f t="shared" si="26"/>
        <v>9</v>
      </c>
      <c r="J546">
        <v>508731.55</v>
      </c>
      <c r="K546">
        <v>1566.8</v>
      </c>
      <c r="L546">
        <v>1735.19</v>
      </c>
      <c r="M546">
        <v>3301.99</v>
      </c>
      <c r="N546" s="158">
        <v>1</v>
      </c>
    </row>
    <row r="547" spans="3:14" s="71" customFormat="1" x14ac:dyDescent="0.35">
      <c r="C547" s="166" t="s">
        <v>591</v>
      </c>
      <c r="D547" s="165">
        <v>58</v>
      </c>
      <c r="E547" s="158"/>
      <c r="F547" s="158">
        <f t="shared" si="25"/>
        <v>58</v>
      </c>
      <c r="G547" s="158">
        <f t="shared" si="24"/>
        <v>0.12356541973442504</v>
      </c>
      <c r="H547" s="164">
        <v>2021</v>
      </c>
      <c r="I547" s="158">
        <f t="shared" si="26"/>
        <v>2</v>
      </c>
      <c r="J547">
        <v>286040.42</v>
      </c>
      <c r="K547">
        <v>0</v>
      </c>
      <c r="L547">
        <v>3760.3599999999997</v>
      </c>
      <c r="M547">
        <v>3760.3599999999997</v>
      </c>
      <c r="N547" s="158">
        <v>1</v>
      </c>
    </row>
    <row r="548" spans="3:14" s="71" customFormat="1" x14ac:dyDescent="0.35">
      <c r="C548" s="166" t="s">
        <v>592</v>
      </c>
      <c r="D548" s="165">
        <v>84</v>
      </c>
      <c r="E548" s="158"/>
      <c r="F548" s="158">
        <f t="shared" si="25"/>
        <v>84</v>
      </c>
      <c r="G548" s="158">
        <f t="shared" si="24"/>
        <v>1.4946163495409053</v>
      </c>
      <c r="H548" s="164">
        <v>2000</v>
      </c>
      <c r="I548" s="158">
        <f t="shared" si="26"/>
        <v>23</v>
      </c>
      <c r="J548">
        <v>2388960.09</v>
      </c>
      <c r="K548">
        <v>0</v>
      </c>
      <c r="L548">
        <v>3985.3</v>
      </c>
      <c r="M548">
        <v>3985.3</v>
      </c>
      <c r="N548" s="158">
        <v>1</v>
      </c>
    </row>
    <row r="549" spans="3:14" s="71" customFormat="1" x14ac:dyDescent="0.35">
      <c r="C549" s="166" t="s">
        <v>593</v>
      </c>
      <c r="D549" s="165">
        <v>85</v>
      </c>
      <c r="E549" s="158"/>
      <c r="F549" s="158">
        <f t="shared" si="25"/>
        <v>85</v>
      </c>
      <c r="G549" s="158">
        <f t="shared" si="24"/>
        <v>1.0412011122824323</v>
      </c>
      <c r="H549" s="164">
        <v>2020</v>
      </c>
      <c r="I549" s="158">
        <f t="shared" si="26"/>
        <v>3</v>
      </c>
      <c r="J549">
        <v>1644652.5</v>
      </c>
      <c r="K549">
        <v>0</v>
      </c>
      <c r="L549">
        <v>3981.3500000000004</v>
      </c>
      <c r="M549">
        <v>3981.3500000000004</v>
      </c>
      <c r="N549" s="158">
        <v>1</v>
      </c>
    </row>
    <row r="550" spans="3:14" s="71" customFormat="1" x14ac:dyDescent="0.35">
      <c r="C550" s="166" t="s">
        <v>594</v>
      </c>
      <c r="D550" s="165">
        <v>64</v>
      </c>
      <c r="E550" s="158"/>
      <c r="F550" s="158">
        <f t="shared" si="25"/>
        <v>64</v>
      </c>
      <c r="G550" s="158">
        <f t="shared" si="24"/>
        <v>0.70994458401467253</v>
      </c>
      <c r="H550" s="164">
        <v>2014</v>
      </c>
      <c r="I550" s="158">
        <f t="shared" si="26"/>
        <v>9</v>
      </c>
      <c r="J550">
        <v>1489371.12</v>
      </c>
      <c r="K550">
        <v>0</v>
      </c>
      <c r="L550">
        <v>4043.9300000000003</v>
      </c>
      <c r="M550">
        <v>4043.9300000000003</v>
      </c>
      <c r="N550" s="158">
        <v>1</v>
      </c>
    </row>
    <row r="551" spans="3:14" s="71" customFormat="1" x14ac:dyDescent="0.35">
      <c r="C551" s="166" t="s">
        <v>595</v>
      </c>
      <c r="D551" s="165">
        <v>0</v>
      </c>
      <c r="E551" s="158"/>
      <c r="F551" s="158">
        <f t="shared" si="25"/>
        <v>0</v>
      </c>
      <c r="G551" s="158">
        <f t="shared" si="24"/>
        <v>0</v>
      </c>
      <c r="H551" s="164">
        <v>2022</v>
      </c>
      <c r="I551" s="158">
        <f t="shared" si="26"/>
        <v>1</v>
      </c>
      <c r="J551">
        <v>555851.30000000005</v>
      </c>
      <c r="K551">
        <v>0</v>
      </c>
      <c r="L551">
        <v>4123.2</v>
      </c>
      <c r="M551">
        <v>4123.2</v>
      </c>
      <c r="N551" s="158">
        <v>1</v>
      </c>
    </row>
    <row r="552" spans="3:14" s="71" customFormat="1" x14ac:dyDescent="0.35">
      <c r="C552" s="166" t="s">
        <v>596</v>
      </c>
      <c r="D552" s="165">
        <v>67</v>
      </c>
      <c r="E552" s="158"/>
      <c r="F552" s="158">
        <f t="shared" si="25"/>
        <v>67</v>
      </c>
      <c r="G552" s="158">
        <f t="shared" si="24"/>
        <v>0.31394884717150451</v>
      </c>
      <c r="H552" s="164">
        <v>2018</v>
      </c>
      <c r="I552" s="158">
        <f t="shared" si="26"/>
        <v>5</v>
      </c>
      <c r="J552">
        <v>629133.11</v>
      </c>
      <c r="K552">
        <v>4200.1400000000003</v>
      </c>
      <c r="L552">
        <v>0</v>
      </c>
      <c r="M552">
        <v>4200.1400000000003</v>
      </c>
      <c r="N552" s="158">
        <v>1</v>
      </c>
    </row>
    <row r="553" spans="3:14" s="71" customFormat="1" x14ac:dyDescent="0.35">
      <c r="C553" s="166" t="s">
        <v>597</v>
      </c>
      <c r="D553" s="165">
        <v>91</v>
      </c>
      <c r="E553" s="158"/>
      <c r="F553" s="158">
        <f t="shared" si="25"/>
        <v>91</v>
      </c>
      <c r="G553" s="158">
        <f t="shared" si="24"/>
        <v>0.82329643282100318</v>
      </c>
      <c r="H553" s="164">
        <v>2017</v>
      </c>
      <c r="I553" s="158">
        <f t="shared" si="26"/>
        <v>6</v>
      </c>
      <c r="J553">
        <v>1214711.92</v>
      </c>
      <c r="K553">
        <v>0</v>
      </c>
      <c r="L553">
        <v>4406.29</v>
      </c>
      <c r="M553">
        <v>4406.29</v>
      </c>
      <c r="N553" s="158">
        <v>1</v>
      </c>
    </row>
    <row r="554" spans="3:14" s="71" customFormat="1" x14ac:dyDescent="0.35">
      <c r="C554" s="166" t="s">
        <v>598</v>
      </c>
      <c r="D554" s="165">
        <v>62</v>
      </c>
      <c r="E554" s="158"/>
      <c r="F554" s="158">
        <f t="shared" si="25"/>
        <v>62</v>
      </c>
      <c r="G554" s="158">
        <f t="shared" si="24"/>
        <v>0.28550189039158097</v>
      </c>
      <c r="H554" s="164">
        <v>2021</v>
      </c>
      <c r="I554" s="158">
        <f t="shared" si="26"/>
        <v>2</v>
      </c>
      <c r="J554">
        <v>618266.55000000005</v>
      </c>
      <c r="K554">
        <v>0</v>
      </c>
      <c r="L554">
        <v>4464.82</v>
      </c>
      <c r="M554">
        <v>4464.82</v>
      </c>
      <c r="N554" s="158">
        <v>1</v>
      </c>
    </row>
    <row r="555" spans="3:14" s="71" customFormat="1" x14ac:dyDescent="0.35">
      <c r="C555" s="166" t="s">
        <v>599</v>
      </c>
      <c r="D555" s="165">
        <v>65</v>
      </c>
      <c r="E555" s="158"/>
      <c r="F555" s="158">
        <f t="shared" si="25"/>
        <v>65</v>
      </c>
      <c r="G555" s="158">
        <f t="shared" si="24"/>
        <v>0.3383837616973186</v>
      </c>
      <c r="H555" s="164">
        <v>2017</v>
      </c>
      <c r="I555" s="158">
        <f t="shared" si="26"/>
        <v>6</v>
      </c>
      <c r="J555">
        <v>698963.68</v>
      </c>
      <c r="K555">
        <v>0</v>
      </c>
      <c r="L555">
        <v>4487.32</v>
      </c>
      <c r="M555">
        <v>4487.32</v>
      </c>
      <c r="N555" s="158">
        <v>1</v>
      </c>
    </row>
    <row r="556" spans="3:14" s="71" customFormat="1" x14ac:dyDescent="0.35">
      <c r="C556" s="166" t="s">
        <v>600</v>
      </c>
      <c r="D556" s="165">
        <v>90</v>
      </c>
      <c r="E556" s="158"/>
      <c r="F556" s="158">
        <f t="shared" si="25"/>
        <v>90</v>
      </c>
      <c r="G556" s="158">
        <f t="shared" si="24"/>
        <v>0.34859690719381109</v>
      </c>
      <c r="H556" s="164">
        <v>2002</v>
      </c>
      <c r="I556" s="158">
        <f t="shared" si="26"/>
        <v>21</v>
      </c>
      <c r="J556">
        <v>520043.26</v>
      </c>
      <c r="K556">
        <v>0</v>
      </c>
      <c r="L556">
        <v>4567.05</v>
      </c>
      <c r="M556">
        <v>4567.05</v>
      </c>
      <c r="N556" s="158">
        <v>1</v>
      </c>
    </row>
    <row r="557" spans="3:14" s="71" customFormat="1" x14ac:dyDescent="0.35">
      <c r="C557" s="166" t="s">
        <v>601</v>
      </c>
      <c r="D557" s="165">
        <v>65</v>
      </c>
      <c r="E557" s="158"/>
      <c r="F557" s="158">
        <f t="shared" si="25"/>
        <v>65</v>
      </c>
      <c r="G557" s="158">
        <f t="shared" si="24"/>
        <v>1.2946849663254822</v>
      </c>
      <c r="H557" s="164">
        <v>2008</v>
      </c>
      <c r="I557" s="158">
        <f t="shared" si="26"/>
        <v>15</v>
      </c>
      <c r="J557">
        <v>2674294.31</v>
      </c>
      <c r="K557">
        <v>0</v>
      </c>
      <c r="L557">
        <v>4636.33</v>
      </c>
      <c r="M557">
        <v>4636.33</v>
      </c>
      <c r="N557" s="158">
        <v>1</v>
      </c>
    </row>
    <row r="558" spans="3:14" s="71" customFormat="1" x14ac:dyDescent="0.35">
      <c r="C558" s="166" t="s">
        <v>602</v>
      </c>
      <c r="D558" s="165">
        <v>71</v>
      </c>
      <c r="E558" s="158"/>
      <c r="F558" s="158">
        <f t="shared" si="25"/>
        <v>71</v>
      </c>
      <c r="G558" s="158">
        <f t="shared" si="24"/>
        <v>0.2180816488784475</v>
      </c>
      <c r="H558" s="164">
        <v>1999</v>
      </c>
      <c r="I558" s="158">
        <f t="shared" si="26"/>
        <v>24</v>
      </c>
      <c r="J558">
        <v>412400.54</v>
      </c>
      <c r="K558">
        <v>0</v>
      </c>
      <c r="L558">
        <v>4931.62</v>
      </c>
      <c r="M558">
        <v>4931.62</v>
      </c>
      <c r="N558" s="158">
        <v>1</v>
      </c>
    </row>
    <row r="559" spans="3:14" s="71" customFormat="1" x14ac:dyDescent="0.35">
      <c r="C559" s="166" t="s">
        <v>603</v>
      </c>
      <c r="D559" s="165">
        <v>66</v>
      </c>
      <c r="E559" s="158"/>
      <c r="F559" s="158">
        <f t="shared" si="25"/>
        <v>66</v>
      </c>
      <c r="G559" s="158">
        <f t="shared" si="24"/>
        <v>0.38291444521889711</v>
      </c>
      <c r="H559" s="164">
        <v>2007</v>
      </c>
      <c r="I559" s="158">
        <f t="shared" si="26"/>
        <v>16</v>
      </c>
      <c r="J559">
        <v>778961.99</v>
      </c>
      <c r="K559">
        <v>0</v>
      </c>
      <c r="L559">
        <v>5030.3500000000004</v>
      </c>
      <c r="M559">
        <v>5030.3500000000004</v>
      </c>
      <c r="N559" s="158">
        <v>1</v>
      </c>
    </row>
    <row r="560" spans="3:14" s="71" customFormat="1" x14ac:dyDescent="0.35">
      <c r="C560" s="166" t="s">
        <v>604</v>
      </c>
      <c r="D560" s="165">
        <v>67</v>
      </c>
      <c r="E560" s="158"/>
      <c r="F560" s="158">
        <f t="shared" si="25"/>
        <v>67</v>
      </c>
      <c r="G560" s="158">
        <f t="shared" si="24"/>
        <v>0.66979373708114376</v>
      </c>
      <c r="H560" s="164">
        <v>2009</v>
      </c>
      <c r="I560" s="158">
        <f t="shared" si="26"/>
        <v>14</v>
      </c>
      <c r="J560">
        <v>1342223.17</v>
      </c>
      <c r="K560">
        <v>0</v>
      </c>
      <c r="L560">
        <v>5193.6099999999997</v>
      </c>
      <c r="M560">
        <v>5193.6099999999997</v>
      </c>
      <c r="N560" s="158">
        <v>1</v>
      </c>
    </row>
    <row r="561" spans="3:36" s="71" customFormat="1" x14ac:dyDescent="0.35">
      <c r="C561" s="166" t="s">
        <v>605</v>
      </c>
      <c r="D561" s="165">
        <v>69</v>
      </c>
      <c r="E561" s="158"/>
      <c r="F561" s="158">
        <f t="shared" si="25"/>
        <v>69</v>
      </c>
      <c r="G561" s="158">
        <f t="shared" si="24"/>
        <v>1.3848538710318066</v>
      </c>
      <c r="H561" s="164">
        <v>2017</v>
      </c>
      <c r="I561" s="158">
        <f t="shared" si="26"/>
        <v>6</v>
      </c>
      <c r="J561">
        <v>2694717.92</v>
      </c>
      <c r="K561">
        <v>0</v>
      </c>
      <c r="L561">
        <v>6556.93</v>
      </c>
      <c r="M561">
        <v>6556.93</v>
      </c>
      <c r="N561" s="158">
        <v>1</v>
      </c>
    </row>
    <row r="562" spans="3:36" s="71" customFormat="1" x14ac:dyDescent="0.35">
      <c r="C562" s="166" t="s">
        <v>606</v>
      </c>
      <c r="D562" s="165">
        <v>0</v>
      </c>
      <c r="E562" s="158"/>
      <c r="F562" s="158">
        <f t="shared" si="25"/>
        <v>0</v>
      </c>
      <c r="G562" s="158">
        <f t="shared" si="24"/>
        <v>0</v>
      </c>
      <c r="H562" s="164">
        <v>2022</v>
      </c>
      <c r="I562" s="158">
        <f t="shared" si="26"/>
        <v>1</v>
      </c>
      <c r="J562">
        <v>199026.72</v>
      </c>
      <c r="K562">
        <v>0</v>
      </c>
      <c r="L562">
        <v>6578.2</v>
      </c>
      <c r="M562">
        <v>6578.2</v>
      </c>
      <c r="N562" s="158">
        <v>1</v>
      </c>
    </row>
    <row r="563" spans="3:36" s="71" customFormat="1" x14ac:dyDescent="0.35">
      <c r="C563" s="166" t="s">
        <v>607</v>
      </c>
      <c r="D563" s="165">
        <v>66</v>
      </c>
      <c r="E563" s="158"/>
      <c r="F563" s="158">
        <f t="shared" si="25"/>
        <v>66</v>
      </c>
      <c r="G563" s="158">
        <f t="shared" si="24"/>
        <v>0.48889445783225149</v>
      </c>
      <c r="H563" s="164">
        <v>2018</v>
      </c>
      <c r="I563" s="158">
        <f t="shared" si="26"/>
        <v>5</v>
      </c>
      <c r="J563">
        <v>994556.89</v>
      </c>
      <c r="K563">
        <v>4351.47</v>
      </c>
      <c r="L563">
        <v>2553.2399999999998</v>
      </c>
      <c r="M563">
        <v>6904.71</v>
      </c>
      <c r="N563" s="158">
        <v>1</v>
      </c>
    </row>
    <row r="564" spans="3:36" s="71" customFormat="1" x14ac:dyDescent="0.35">
      <c r="C564" s="166" t="s">
        <v>608</v>
      </c>
      <c r="D564" s="165">
        <v>85</v>
      </c>
      <c r="E564" s="158"/>
      <c r="F564" s="158">
        <f t="shared" si="25"/>
        <v>85</v>
      </c>
      <c r="G564" s="158">
        <f t="shared" si="24"/>
        <v>1.3717023369409613</v>
      </c>
      <c r="H564" s="164">
        <v>2012</v>
      </c>
      <c r="I564" s="158">
        <f t="shared" si="26"/>
        <v>11</v>
      </c>
      <c r="J564">
        <v>2166703.1</v>
      </c>
      <c r="K564">
        <v>0</v>
      </c>
      <c r="L564">
        <v>7865.9400000000005</v>
      </c>
      <c r="M564">
        <v>7865.9400000000005</v>
      </c>
      <c r="N564" s="158">
        <v>1</v>
      </c>
    </row>
    <row r="565" spans="3:36" s="71" customFormat="1" x14ac:dyDescent="0.35">
      <c r="C565" s="166" t="s">
        <v>609</v>
      </c>
      <c r="D565" s="165">
        <v>68</v>
      </c>
      <c r="E565" s="158"/>
      <c r="F565" s="158">
        <f t="shared" si="25"/>
        <v>68</v>
      </c>
      <c r="G565" s="158">
        <f t="shared" si="24"/>
        <v>3.361203201902359</v>
      </c>
      <c r="H565" s="164">
        <v>1999</v>
      </c>
      <c r="I565" s="158">
        <f t="shared" si="26"/>
        <v>24</v>
      </c>
      <c r="J565">
        <v>6636579.5999999996</v>
      </c>
      <c r="K565">
        <v>0</v>
      </c>
      <c r="L565">
        <v>10362.529999999999</v>
      </c>
      <c r="M565">
        <v>10362.529999999999</v>
      </c>
      <c r="N565" s="158">
        <v>1</v>
      </c>
    </row>
    <row r="566" spans="3:36" s="71" customFormat="1" x14ac:dyDescent="0.35">
      <c r="C566" s="166" t="s">
        <v>610</v>
      </c>
      <c r="D566" s="165">
        <v>69</v>
      </c>
      <c r="E566" s="158"/>
      <c r="F566" s="158">
        <f t="shared" si="25"/>
        <v>69</v>
      </c>
      <c r="G566" s="158">
        <f t="shared" si="24"/>
        <v>2.6482536532695922</v>
      </c>
      <c r="H566" s="164">
        <v>1998</v>
      </c>
      <c r="I566" s="158">
        <f t="shared" si="26"/>
        <v>25</v>
      </c>
      <c r="J566">
        <v>5153104.4000000004</v>
      </c>
      <c r="K566">
        <v>0</v>
      </c>
      <c r="L566">
        <v>11436.45</v>
      </c>
      <c r="M566">
        <v>11436.45</v>
      </c>
      <c r="N566" s="158">
        <v>1</v>
      </c>
    </row>
    <row r="567" spans="3:36" s="71" customFormat="1" x14ac:dyDescent="0.35">
      <c r="C567" s="166" t="s">
        <v>611</v>
      </c>
      <c r="D567" s="165">
        <v>72</v>
      </c>
      <c r="E567" s="158"/>
      <c r="F567" s="158">
        <f t="shared" si="25"/>
        <v>72</v>
      </c>
      <c r="G567" s="158">
        <f t="shared" si="24"/>
        <v>0.95207875672932296</v>
      </c>
      <c r="H567" s="164">
        <v>2010</v>
      </c>
      <c r="I567" s="158">
        <f t="shared" si="26"/>
        <v>13</v>
      </c>
      <c r="J567">
        <v>1775410.69</v>
      </c>
      <c r="K567">
        <v>0</v>
      </c>
      <c r="L567">
        <v>12212.67</v>
      </c>
      <c r="M567">
        <v>12212.67</v>
      </c>
      <c r="N567" s="158">
        <v>1</v>
      </c>
    </row>
    <row r="568" spans="3:36" s="71" customFormat="1" x14ac:dyDescent="0.35">
      <c r="C568" s="166" t="s">
        <v>612</v>
      </c>
      <c r="D568" s="165">
        <v>60</v>
      </c>
      <c r="E568" s="158"/>
      <c r="F568" s="158">
        <f t="shared" si="25"/>
        <v>60</v>
      </c>
      <c r="G568" s="158">
        <f t="shared" si="24"/>
        <v>0.38942808949353713</v>
      </c>
      <c r="H568" s="164">
        <v>2013</v>
      </c>
      <c r="I568" s="158">
        <f t="shared" si="26"/>
        <v>10</v>
      </c>
      <c r="J568">
        <v>871433.95</v>
      </c>
      <c r="K568">
        <v>0</v>
      </c>
      <c r="L568">
        <v>12107.68</v>
      </c>
      <c r="M568">
        <v>12107.68</v>
      </c>
      <c r="N568" s="158">
        <v>1</v>
      </c>
    </row>
    <row r="569" spans="3:36" s="71" customFormat="1" x14ac:dyDescent="0.35">
      <c r="C569" s="166" t="s">
        <v>613</v>
      </c>
      <c r="D569" s="165">
        <v>63</v>
      </c>
      <c r="E569" s="158"/>
      <c r="F569" s="158">
        <f t="shared" si="25"/>
        <v>63</v>
      </c>
      <c r="G569" s="158">
        <f t="shared" si="24"/>
        <v>0.50944247953871469</v>
      </c>
      <c r="H569" s="164">
        <v>2017</v>
      </c>
      <c r="I569" s="158">
        <f t="shared" si="26"/>
        <v>6</v>
      </c>
      <c r="J569">
        <v>1085708.05</v>
      </c>
      <c r="K569">
        <v>0</v>
      </c>
      <c r="L569">
        <v>12847.140000000001</v>
      </c>
      <c r="M569">
        <v>12847.140000000001</v>
      </c>
      <c r="N569" s="158">
        <v>1</v>
      </c>
    </row>
    <row r="570" spans="3:36" s="71" customFormat="1" x14ac:dyDescent="0.35">
      <c r="C570" s="166" t="s">
        <v>614</v>
      </c>
      <c r="D570" s="165">
        <v>0</v>
      </c>
      <c r="E570" s="158"/>
      <c r="F570" s="158">
        <f t="shared" si="25"/>
        <v>0</v>
      </c>
      <c r="G570" s="158">
        <f t="shared" si="24"/>
        <v>0</v>
      </c>
      <c r="H570" s="164"/>
      <c r="I570" s="158" t="str">
        <f t="shared" si="26"/>
        <v xml:space="preserve"> </v>
      </c>
      <c r="J570">
        <v>4260848.13</v>
      </c>
      <c r="K570">
        <v>0</v>
      </c>
      <c r="L570">
        <v>15924.56</v>
      </c>
      <c r="M570">
        <v>15924.56</v>
      </c>
      <c r="N570" s="158">
        <v>1</v>
      </c>
    </row>
    <row r="571" spans="3:36" s="71" customFormat="1" x14ac:dyDescent="0.35">
      <c r="C571" s="166" t="s">
        <v>615</v>
      </c>
      <c r="D571" s="165">
        <v>0</v>
      </c>
      <c r="E571" s="158"/>
      <c r="F571" s="158">
        <f t="shared" si="25"/>
        <v>0</v>
      </c>
      <c r="G571" s="158" t="str">
        <f t="shared" si="24"/>
        <v xml:space="preserve"> </v>
      </c>
      <c r="H571" s="164"/>
      <c r="I571" s="158" t="str">
        <f t="shared" si="26"/>
        <v xml:space="preserve"> </v>
      </c>
      <c r="J571">
        <v>0</v>
      </c>
      <c r="K571">
        <v>0</v>
      </c>
      <c r="L571">
        <v>38350.449999999997</v>
      </c>
      <c r="M571">
        <v>38350.449999999997</v>
      </c>
      <c r="N571" s="158">
        <v>1</v>
      </c>
    </row>
    <row r="572" spans="3:36" s="71" customFormat="1" x14ac:dyDescent="0.35">
      <c r="C572" s="166" t="s">
        <v>616</v>
      </c>
      <c r="D572" s="165">
        <v>72</v>
      </c>
      <c r="E572" s="158"/>
      <c r="F572" s="158">
        <f t="shared" si="25"/>
        <v>72</v>
      </c>
      <c r="G572" s="158">
        <f t="shared" si="24"/>
        <v>4.8459736940379612</v>
      </c>
      <c r="H572" s="164">
        <v>1996</v>
      </c>
      <c r="I572" s="158">
        <f t="shared" si="26"/>
        <v>27</v>
      </c>
      <c r="J572">
        <v>9036640.5500000007</v>
      </c>
      <c r="K572">
        <v>0</v>
      </c>
      <c r="L572">
        <v>43973.599999999999</v>
      </c>
      <c r="M572">
        <v>43973.599999999999</v>
      </c>
      <c r="N572" s="158">
        <v>1</v>
      </c>
    </row>
    <row r="573" spans="3:36" s="71" customFormat="1" ht="16.5" customHeight="1" x14ac:dyDescent="0.3">
      <c r="C573" s="159" t="s">
        <v>9</v>
      </c>
      <c r="D573" s="168">
        <f>AVERAGE($D27:$D572)</f>
        <v>53.483516483516482</v>
      </c>
      <c r="E573" s="160"/>
      <c r="F573" s="167">
        <f>AVERAGE(F27:F572)</f>
        <v>53.483516483516482</v>
      </c>
      <c r="G573" s="160">
        <f>SUM(G27:G572)</f>
        <v>62.429245630876721</v>
      </c>
      <c r="H573" s="161"/>
      <c r="I573" s="161">
        <f>AVERAGE(I27:I572)</f>
        <v>10.079365079365079</v>
      </c>
      <c r="J573" s="162">
        <f>AVERAGE($J27:$J572)</f>
        <v>245904.12225274718</v>
      </c>
      <c r="K573" s="162"/>
      <c r="L573" s="162"/>
      <c r="M573" s="162">
        <f>AVERAGE($M27:$M572)</f>
        <v>850.86749084249072</v>
      </c>
      <c r="N573" s="163">
        <f>AVERAGE($N27:$N572)</f>
        <v>1</v>
      </c>
    </row>
    <row r="574" spans="3:36" s="71" customFormat="1" ht="28.5" customHeight="1" x14ac:dyDescent="0.3">
      <c r="D574" s="72"/>
      <c r="E574" s="72"/>
      <c r="F574" s="72"/>
      <c r="G574" s="72"/>
      <c r="H574" s="72"/>
      <c r="I574" s="72"/>
      <c r="N574" s="192"/>
    </row>
    <row r="575" spans="3:36" ht="31.5" customHeight="1" x14ac:dyDescent="0.35">
      <c r="C575" s="28" t="s">
        <v>12</v>
      </c>
      <c r="N575" s="192"/>
      <c r="Q575" s="71"/>
      <c r="R575" s="71"/>
      <c r="S575" s="71"/>
      <c r="T575" s="71"/>
      <c r="U575" s="71"/>
      <c r="V575" s="71"/>
      <c r="W575" s="71"/>
      <c r="X575" s="71"/>
      <c r="Y575" s="71"/>
      <c r="Z575" s="71"/>
      <c r="AA575" s="71"/>
      <c r="AB575" s="71"/>
      <c r="AC575" s="71"/>
      <c r="AD575" s="71"/>
      <c r="AE575" s="71"/>
      <c r="AF575" s="71"/>
      <c r="AG575" s="71"/>
      <c r="AH575" s="71"/>
      <c r="AI575" s="71"/>
      <c r="AJ575" s="71"/>
    </row>
    <row r="576" spans="3:36" ht="34.5" customHeight="1" x14ac:dyDescent="0.35">
      <c r="C576" s="28" t="s">
        <v>32</v>
      </c>
      <c r="D576" s="152" t="b">
        <v>0</v>
      </c>
      <c r="E576" s="42">
        <f>IF(D576,1,0)</f>
        <v>0</v>
      </c>
      <c r="F576" s="16">
        <f>IF(E576=1,D14,0)</f>
        <v>0</v>
      </c>
      <c r="H576" s="16">
        <f>IF(E576=1,D14,0)</f>
        <v>0</v>
      </c>
      <c r="N576" s="43"/>
      <c r="Q576" s="71"/>
      <c r="R576" s="71"/>
      <c r="S576" s="71"/>
      <c r="T576" s="71"/>
      <c r="U576" s="71"/>
      <c r="V576" s="71"/>
      <c r="W576" s="71"/>
      <c r="X576" s="71"/>
      <c r="Y576" s="71"/>
      <c r="Z576" s="71"/>
      <c r="AA576" s="71"/>
      <c r="AB576" s="71"/>
      <c r="AC576" s="71"/>
      <c r="AD576" s="71"/>
      <c r="AE576" s="71"/>
      <c r="AF576" s="71"/>
      <c r="AG576" s="71"/>
      <c r="AH576" s="71"/>
      <c r="AI576" s="71"/>
      <c r="AJ576" s="71"/>
    </row>
    <row r="577" spans="3:36" ht="40.5" customHeight="1" x14ac:dyDescent="0.35">
      <c r="C577" s="28" t="s">
        <v>5</v>
      </c>
      <c r="D577" s="152" t="b">
        <v>1</v>
      </c>
      <c r="E577" s="42">
        <f t="shared" ref="E577:E578" si="27">IF(D577,1,0)</f>
        <v>1</v>
      </c>
      <c r="F577" s="16">
        <f>IF(E577=1,D15,0)</f>
        <v>-0.2</v>
      </c>
      <c r="H577" s="16">
        <f>IF(E577=1,D15,0)</f>
        <v>-0.2</v>
      </c>
      <c r="N577" s="43"/>
      <c r="Q577" s="71"/>
      <c r="R577" s="71"/>
      <c r="S577" s="71"/>
      <c r="T577" s="71"/>
      <c r="U577" s="71"/>
      <c r="V577" s="71"/>
      <c r="W577" s="71"/>
      <c r="X577" s="71"/>
      <c r="Y577" s="71"/>
      <c r="Z577" s="71"/>
      <c r="AA577" s="71"/>
      <c r="AB577" s="71"/>
      <c r="AC577" s="71"/>
      <c r="AD577" s="71"/>
      <c r="AE577" s="71"/>
      <c r="AF577" s="71"/>
      <c r="AG577" s="71"/>
      <c r="AH577" s="71"/>
      <c r="AI577" s="71"/>
      <c r="AJ577" s="71"/>
    </row>
    <row r="578" spans="3:36" ht="60" customHeight="1" x14ac:dyDescent="0.35">
      <c r="C578" s="28" t="s">
        <v>6</v>
      </c>
      <c r="D578" s="152" t="b">
        <v>1</v>
      </c>
      <c r="E578" s="42">
        <f t="shared" si="27"/>
        <v>1</v>
      </c>
      <c r="F578" s="16">
        <f>IF(E578=1,D16,0)</f>
        <v>-0.2</v>
      </c>
      <c r="H578" s="16">
        <f>IF(E578=1,D16,0)</f>
        <v>-0.2</v>
      </c>
      <c r="N578" s="43"/>
      <c r="Q578" s="71"/>
      <c r="R578" s="71"/>
      <c r="S578" s="71"/>
      <c r="T578" s="71"/>
      <c r="U578" s="71"/>
      <c r="V578" s="71"/>
      <c r="W578" s="71"/>
      <c r="X578" s="71"/>
      <c r="Y578" s="71"/>
      <c r="Z578" s="71"/>
      <c r="AA578" s="71"/>
      <c r="AB578" s="71"/>
      <c r="AC578" s="71"/>
      <c r="AD578" s="71"/>
      <c r="AE578" s="71"/>
      <c r="AF578" s="71"/>
      <c r="AG578" s="71"/>
      <c r="AH578" s="71"/>
      <c r="AI578" s="71"/>
      <c r="AJ578" s="71"/>
    </row>
    <row r="579" spans="3:36" ht="30" customHeight="1" x14ac:dyDescent="0.35">
      <c r="C579" s="44" t="s">
        <v>39</v>
      </c>
      <c r="D579" s="45"/>
      <c r="E579" s="45"/>
      <c r="F579" s="46"/>
      <c r="G579" s="46"/>
      <c r="H579" s="47">
        <f>IF(G573&gt;65,D17,0)</f>
        <v>0</v>
      </c>
      <c r="I579" s="45"/>
      <c r="K579" s="15" t="s">
        <v>37</v>
      </c>
      <c r="L579" s="48">
        <f>AVERAGE(J27:J572)</f>
        <v>245904.12225274718</v>
      </c>
      <c r="Q579" s="71"/>
      <c r="R579" s="71"/>
      <c r="S579" s="71"/>
      <c r="T579" s="71"/>
      <c r="U579" s="71"/>
      <c r="V579" s="71"/>
      <c r="W579" s="71"/>
      <c r="X579" s="71"/>
      <c r="Y579" s="71"/>
      <c r="Z579" s="71"/>
      <c r="AA579" s="71"/>
      <c r="AB579" s="71"/>
      <c r="AC579" s="71"/>
      <c r="AD579" s="71"/>
      <c r="AE579" s="71"/>
      <c r="AF579" s="71"/>
      <c r="AG579" s="71"/>
      <c r="AH579" s="71"/>
      <c r="AI579" s="71"/>
      <c r="AJ579" s="71"/>
    </row>
    <row r="580" spans="3:36" ht="41.5" customHeight="1" x14ac:dyDescent="0.35">
      <c r="C580" s="44" t="s">
        <v>41</v>
      </c>
      <c r="D580" s="46"/>
      <c r="E580" s="46"/>
      <c r="F580" s="46"/>
      <c r="G580" s="46"/>
      <c r="H580" s="47">
        <f>IF(I573&lt;5,D18,0)</f>
        <v>0</v>
      </c>
      <c r="I580" s="46"/>
      <c r="K580" s="15" t="s">
        <v>38</v>
      </c>
      <c r="L580" s="48">
        <f>SUM(J27:J572)</f>
        <v>134263650.74999997</v>
      </c>
      <c r="Q580" s="71"/>
      <c r="R580" s="71"/>
      <c r="S580" s="71"/>
      <c r="T580" s="71"/>
      <c r="U580" s="71"/>
      <c r="V580" s="71"/>
      <c r="W580" s="71"/>
      <c r="X580" s="71"/>
      <c r="Y580" s="71"/>
      <c r="Z580" s="71"/>
      <c r="AA580" s="71"/>
      <c r="AB580" s="71"/>
      <c r="AC580" s="71"/>
      <c r="AD580" s="71"/>
      <c r="AE580" s="71"/>
      <c r="AF580" s="71"/>
      <c r="AG580" s="71"/>
      <c r="AH580" s="71"/>
      <c r="AI580" s="71"/>
      <c r="AJ580" s="71"/>
    </row>
    <row r="581" spans="3:36" ht="49" customHeight="1" x14ac:dyDescent="0.35">
      <c r="C581" s="44" t="s">
        <v>11</v>
      </c>
      <c r="D581" s="46"/>
      <c r="E581" s="46"/>
      <c r="F581" s="46"/>
      <c r="G581" s="46"/>
      <c r="H581" s="47">
        <f>IF(L579&lt;250000,D19,0)</f>
        <v>-0.2</v>
      </c>
      <c r="I581" s="46"/>
      <c r="Q581" s="71"/>
      <c r="R581" s="71"/>
      <c r="S581" s="71"/>
      <c r="T581" s="71"/>
      <c r="U581" s="71"/>
      <c r="V581" s="71"/>
      <c r="W581" s="71"/>
      <c r="X581" s="71"/>
      <c r="Y581" s="71"/>
      <c r="Z581" s="71"/>
      <c r="AA581" s="71"/>
      <c r="AB581" s="71"/>
      <c r="AC581" s="71"/>
      <c r="AD581" s="71"/>
      <c r="AE581" s="71"/>
      <c r="AF581" s="71"/>
      <c r="AG581" s="71"/>
      <c r="AH581" s="71"/>
      <c r="AI581" s="71"/>
      <c r="AJ581" s="71"/>
    </row>
    <row r="582" spans="3:36" ht="67" customHeight="1" x14ac:dyDescent="0.35">
      <c r="C582" s="44" t="s">
        <v>29</v>
      </c>
      <c r="D582" s="46"/>
      <c r="E582" s="46"/>
      <c r="F582" s="46"/>
      <c r="G582" s="46"/>
      <c r="H582" s="47">
        <f>IF(G573&lt;50,D20,0)</f>
        <v>0</v>
      </c>
      <c r="I582" s="46"/>
      <c r="N582" s="49"/>
      <c r="Q582" s="71"/>
      <c r="R582" s="71"/>
      <c r="S582" s="71"/>
      <c r="T582" s="71"/>
      <c r="U582" s="71"/>
      <c r="V582" s="71"/>
      <c r="W582" s="71"/>
      <c r="X582" s="71"/>
      <c r="Y582" s="71"/>
      <c r="Z582" s="71"/>
      <c r="AA582" s="71"/>
      <c r="AB582" s="71"/>
      <c r="AC582" s="71"/>
      <c r="AD582" s="71"/>
      <c r="AE582" s="71"/>
      <c r="AF582" s="71"/>
      <c r="AG582" s="71"/>
      <c r="AH582" s="71"/>
      <c r="AI582" s="71"/>
      <c r="AJ582" s="71"/>
    </row>
    <row r="583" spans="3:36" x14ac:dyDescent="0.35">
      <c r="C583" s="32"/>
      <c r="D583" s="36"/>
      <c r="Q583" s="71"/>
      <c r="R583" s="71"/>
      <c r="S583" s="71"/>
      <c r="T583" s="71"/>
      <c r="U583" s="71"/>
      <c r="V583" s="71"/>
      <c r="W583" s="71"/>
      <c r="X583" s="71"/>
      <c r="Y583" s="71"/>
      <c r="Z583" s="71"/>
      <c r="AA583" s="71"/>
      <c r="AB583" s="71"/>
      <c r="AC583" s="71"/>
      <c r="AD583" s="71"/>
      <c r="AE583" s="71"/>
      <c r="AF583" s="71"/>
      <c r="AG583" s="71"/>
      <c r="AH583" s="71"/>
      <c r="AI583" s="71"/>
      <c r="AJ583" s="71"/>
    </row>
    <row r="584" spans="3:36" x14ac:dyDescent="0.35">
      <c r="C584" s="32"/>
      <c r="D584" s="36"/>
      <c r="Q584" s="71"/>
      <c r="R584" s="71"/>
      <c r="S584" s="71"/>
      <c r="T584" s="71"/>
      <c r="U584" s="71"/>
      <c r="V584" s="71"/>
      <c r="W584" s="71"/>
      <c r="X584" s="71"/>
      <c r="Y584" s="71"/>
      <c r="Z584" s="71"/>
      <c r="AA584" s="71"/>
      <c r="AB584" s="71"/>
      <c r="AC584" s="71"/>
      <c r="AD584" s="71"/>
      <c r="AE584" s="71"/>
      <c r="AF584" s="71"/>
      <c r="AG584" s="71"/>
      <c r="AH584" s="71"/>
      <c r="AI584" s="71"/>
      <c r="AJ584" s="71"/>
    </row>
    <row r="585" spans="3:36" x14ac:dyDescent="0.35">
      <c r="C585" s="32"/>
      <c r="D585" s="36"/>
      <c r="Q585" s="71"/>
      <c r="R585" s="71"/>
      <c r="S585" s="71"/>
      <c r="T585" s="71"/>
      <c r="U585" s="71"/>
      <c r="V585" s="71"/>
      <c r="W585" s="71"/>
      <c r="X585" s="71"/>
      <c r="Y585" s="71"/>
      <c r="Z585" s="71"/>
      <c r="AA585" s="71"/>
      <c r="AB585" s="71"/>
      <c r="AC585" s="71"/>
      <c r="AD585" s="71"/>
      <c r="AE585" s="71"/>
      <c r="AF585" s="71"/>
      <c r="AG585" s="71"/>
      <c r="AH585" s="71"/>
      <c r="AI585" s="71"/>
      <c r="AJ585" s="71"/>
    </row>
    <row r="586" spans="3:36" x14ac:dyDescent="0.35">
      <c r="C586" s="32"/>
      <c r="D586" s="36"/>
    </row>
    <row r="587" spans="3:36" x14ac:dyDescent="0.35">
      <c r="C587" s="32"/>
      <c r="D587" s="36"/>
    </row>
  </sheetData>
  <sheetProtection selectLockedCells="1"/>
  <autoFilter ref="C26:N26" xr:uid="{29FD9B7A-6C14-4182-ACBC-8B1CEC89FFE7}"/>
  <mergeCells count="5">
    <mergeCell ref="C2:N2"/>
    <mergeCell ref="J10:N10"/>
    <mergeCell ref="N574:N575"/>
    <mergeCell ref="C4:N4"/>
    <mergeCell ref="C8:E8"/>
  </mergeCells>
  <phoneticPr fontId="34" type="noConversion"/>
  <pageMargins left="0.25" right="0.25" top="0.75" bottom="0.75" header="0.3" footer="0.3"/>
  <pageSetup scale="68" fitToHeight="0"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25" r:id="rId4" name="Check Box 1">
              <controlPr defaultSize="0" autoFill="0" autoLine="0" autoPict="0">
                <anchor moveWithCells="1">
                  <from>
                    <xdr:col>3</xdr:col>
                    <xdr:colOff>812800</xdr:colOff>
                    <xdr:row>13</xdr:row>
                    <xdr:rowOff>0</xdr:rowOff>
                  </from>
                  <to>
                    <xdr:col>4</xdr:col>
                    <xdr:colOff>1485900</xdr:colOff>
                    <xdr:row>14</xdr:row>
                    <xdr:rowOff>0</xdr:rowOff>
                  </to>
                </anchor>
              </controlPr>
            </control>
          </mc:Choice>
        </mc:AlternateContent>
        <mc:AlternateContent xmlns:mc="http://schemas.openxmlformats.org/markup-compatibility/2006">
          <mc:Choice Requires="x14">
            <control shapeId="1026" r:id="rId5" name="Check Box 2">
              <controlPr defaultSize="0" autoFill="0" autoLine="0" autoPict="0">
                <anchor moveWithCells="1">
                  <from>
                    <xdr:col>3</xdr:col>
                    <xdr:colOff>812800</xdr:colOff>
                    <xdr:row>13</xdr:row>
                    <xdr:rowOff>177800</xdr:rowOff>
                  </from>
                  <to>
                    <xdr:col>4</xdr:col>
                    <xdr:colOff>1625600</xdr:colOff>
                    <xdr:row>15</xdr:row>
                    <xdr:rowOff>12700</xdr:rowOff>
                  </to>
                </anchor>
              </controlPr>
            </control>
          </mc:Choice>
        </mc:AlternateContent>
        <mc:AlternateContent xmlns:mc="http://schemas.openxmlformats.org/markup-compatibility/2006">
          <mc:Choice Requires="x14">
            <control shapeId="1027" r:id="rId6" name="Check Box 3">
              <controlPr defaultSize="0" autoFill="0" autoLine="0" autoPict="0">
                <anchor moveWithCells="1">
                  <from>
                    <xdr:col>3</xdr:col>
                    <xdr:colOff>812800</xdr:colOff>
                    <xdr:row>14</xdr:row>
                    <xdr:rowOff>190500</xdr:rowOff>
                  </from>
                  <to>
                    <xdr:col>4</xdr:col>
                    <xdr:colOff>1454150</xdr:colOff>
                    <xdr:row>15</xdr:row>
                    <xdr:rowOff>190500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rgb="FF00B050"/>
    <pageSetUpPr fitToPage="1"/>
  </sheetPr>
  <dimension ref="C1:O565"/>
  <sheetViews>
    <sheetView tabSelected="1" zoomScaleNormal="100" zoomScalePageLayoutView="130" workbookViewId="0">
      <selection activeCell="F9" sqref="F9"/>
    </sheetView>
  </sheetViews>
  <sheetFormatPr defaultColWidth="11" defaultRowHeight="15.5" x14ac:dyDescent="0.35"/>
  <cols>
    <col min="1" max="2" width="1.33203125" style="15" customWidth="1"/>
    <col min="3" max="3" width="24" style="15" customWidth="1"/>
    <col min="4" max="4" width="11.1640625" style="16" customWidth="1"/>
    <col min="5" max="5" width="9.4140625" style="16" customWidth="1"/>
    <col min="6" max="6" width="12.08203125" style="16" customWidth="1"/>
    <col min="7" max="7" width="14.6640625" style="16" customWidth="1"/>
    <col min="8" max="8" width="9.5" style="16" customWidth="1"/>
    <col min="9" max="9" width="10.08203125" style="16" customWidth="1"/>
    <col min="10" max="10" width="11.33203125" style="15" customWidth="1"/>
    <col min="11" max="11" width="13.08203125" style="15" customWidth="1"/>
    <col min="12" max="12" width="14.1640625" style="15" customWidth="1"/>
    <col min="13" max="13" width="13.83203125" style="16" customWidth="1"/>
    <col min="14" max="14" width="11.58203125" style="15" customWidth="1"/>
    <col min="15" max="15" width="12.83203125" style="15" customWidth="1"/>
    <col min="16" max="16384" width="11" style="15"/>
  </cols>
  <sheetData>
    <row r="1" spans="3:15" ht="11.25" customHeight="1" x14ac:dyDescent="0.35"/>
    <row r="2" spans="3:15" ht="35.25" customHeight="1" x14ac:dyDescent="0.55000000000000004">
      <c r="C2" s="189" t="s">
        <v>65</v>
      </c>
      <c r="D2" s="189"/>
      <c r="E2" s="189"/>
      <c r="F2" s="189"/>
      <c r="G2" s="189"/>
      <c r="H2" s="189"/>
      <c r="I2" s="189"/>
      <c r="J2" s="189"/>
      <c r="K2" s="189"/>
      <c r="L2" s="189"/>
      <c r="M2" s="189"/>
      <c r="N2" s="189"/>
    </row>
    <row r="3" spans="3:15" ht="26.5" customHeight="1" x14ac:dyDescent="0.55000000000000004">
      <c r="C3" s="17"/>
      <c r="D3" s="17"/>
      <c r="E3" s="17"/>
      <c r="F3" s="17"/>
      <c r="G3" s="17"/>
      <c r="H3" s="17"/>
      <c r="I3" s="17"/>
      <c r="J3" s="17"/>
      <c r="K3" s="17"/>
      <c r="L3" s="17"/>
      <c r="M3" s="17"/>
      <c r="N3" s="17"/>
    </row>
    <row r="4" spans="3:15" ht="16" thickBot="1" x14ac:dyDescent="0.4">
      <c r="C4" s="34"/>
      <c r="E4" s="29"/>
      <c r="F4" s="73"/>
      <c r="G4" s="73"/>
      <c r="H4" s="73"/>
      <c r="J4" s="34"/>
      <c r="K4" s="34"/>
      <c r="L4" s="34"/>
      <c r="M4" s="34"/>
      <c r="N4" s="34"/>
      <c r="O4" s="28"/>
    </row>
    <row r="5" spans="3:15" ht="16" thickBot="1" x14ac:dyDescent="0.4">
      <c r="C5" s="98" t="s">
        <v>49</v>
      </c>
      <c r="D5" s="74"/>
      <c r="E5" s="74"/>
      <c r="F5" s="99"/>
      <c r="G5" s="100"/>
      <c r="H5" s="100"/>
      <c r="I5" s="197" t="s">
        <v>48</v>
      </c>
      <c r="J5" s="198"/>
      <c r="K5" s="199"/>
      <c r="L5" s="34"/>
      <c r="M5" s="34"/>
      <c r="N5" s="34"/>
      <c r="O5" s="28"/>
    </row>
    <row r="6" spans="3:15" s="60" customFormat="1" ht="18" customHeight="1" x14ac:dyDescent="0.35">
      <c r="C6" s="106" t="s">
        <v>17</v>
      </c>
      <c r="D6" s="107"/>
      <c r="E6" s="108"/>
      <c r="F6" s="101">
        <f>SUM(J14:J559)</f>
        <v>134263650.74999997</v>
      </c>
      <c r="G6" s="100"/>
      <c r="H6" s="100"/>
      <c r="I6" s="109" t="s">
        <v>45</v>
      </c>
      <c r="J6" s="110"/>
      <c r="K6" s="111">
        <f>IFERROR(SUM(K14:K559)+SUM(L14:L559)," ")</f>
        <v>464573.64999999991</v>
      </c>
      <c r="M6" s="140"/>
      <c r="N6" s="140"/>
      <c r="O6" s="65"/>
    </row>
    <row r="7" spans="3:15" s="60" customFormat="1" ht="18" customHeight="1" x14ac:dyDescent="0.35">
      <c r="C7" s="112" t="s">
        <v>45</v>
      </c>
      <c r="D7" s="102"/>
      <c r="E7" s="103"/>
      <c r="F7" s="104">
        <f>K6</f>
        <v>464573.64999999991</v>
      </c>
      <c r="G7" s="100"/>
      <c r="H7" s="100"/>
      <c r="I7" s="113" t="s">
        <v>46</v>
      </c>
      <c r="J7" s="114"/>
      <c r="K7" s="115">
        <f>IFERROR(SUM(K14:K559)/(K6),"0%")</f>
        <v>2.4945022172480083E-2</v>
      </c>
      <c r="N7" s="140"/>
      <c r="O7" s="65"/>
    </row>
    <row r="8" spans="3:15" s="60" customFormat="1" ht="18" customHeight="1" thickBot="1" x14ac:dyDescent="0.4">
      <c r="C8" s="112" t="s">
        <v>43</v>
      </c>
      <c r="D8" s="102"/>
      <c r="E8" s="103"/>
      <c r="F8" s="104">
        <f>SUM(N14:N559)</f>
        <v>527255.33500000008</v>
      </c>
      <c r="G8" s="100"/>
      <c r="H8" s="100"/>
      <c r="I8" s="116" t="s">
        <v>47</v>
      </c>
      <c r="J8" s="117"/>
      <c r="K8" s="118">
        <f>IFERROR(SUM(L14:L559)/(K6),"0%")</f>
        <v>0.97505497782751993</v>
      </c>
      <c r="L8" s="140"/>
      <c r="N8" s="140"/>
      <c r="O8" s="65"/>
    </row>
    <row r="9" spans="3:15" s="60" customFormat="1" ht="18" customHeight="1" thickBot="1" x14ac:dyDescent="0.4">
      <c r="C9" s="119" t="s">
        <v>55</v>
      </c>
      <c r="D9" s="120"/>
      <c r="E9" s="121"/>
      <c r="F9" s="105">
        <f>SUM(O14:O559)</f>
        <v>248511.14499999993</v>
      </c>
      <c r="G9" s="100"/>
      <c r="H9" s="100"/>
      <c r="I9" s="58"/>
      <c r="J9" s="140"/>
      <c r="K9" s="140"/>
      <c r="L9" s="140"/>
      <c r="M9" s="140"/>
      <c r="N9" s="140"/>
      <c r="O9" s="65"/>
    </row>
    <row r="10" spans="3:15" x14ac:dyDescent="0.35">
      <c r="C10" s="34"/>
      <c r="E10" s="29"/>
      <c r="F10" s="100"/>
      <c r="G10" s="100"/>
      <c r="H10" s="100"/>
      <c r="J10" s="34"/>
      <c r="K10" s="34"/>
      <c r="L10" s="34"/>
      <c r="M10" s="34"/>
      <c r="N10" s="34"/>
      <c r="O10" s="28"/>
    </row>
    <row r="11" spans="3:15" ht="11.25" customHeight="1" x14ac:dyDescent="0.35"/>
    <row r="12" spans="3:15" ht="7.5" customHeight="1" x14ac:dyDescent="0.4">
      <c r="C12" s="75"/>
      <c r="D12" s="75"/>
      <c r="E12" s="75"/>
      <c r="F12" s="75"/>
      <c r="G12" s="75"/>
      <c r="H12" s="75"/>
    </row>
    <row r="13" spans="3:15" s="41" customFormat="1" ht="56" customHeight="1" thickBot="1" x14ac:dyDescent="0.4">
      <c r="C13" s="79" t="s">
        <v>27</v>
      </c>
      <c r="D13" s="80" t="s">
        <v>2</v>
      </c>
      <c r="E13" s="81" t="s">
        <v>18</v>
      </c>
      <c r="F13" s="80" t="s">
        <v>3</v>
      </c>
      <c r="G13" s="81" t="s">
        <v>50</v>
      </c>
      <c r="H13" s="81" t="s">
        <v>15</v>
      </c>
      <c r="I13" s="80" t="s">
        <v>8</v>
      </c>
      <c r="J13" s="81" t="s">
        <v>10</v>
      </c>
      <c r="K13" s="80" t="s">
        <v>30</v>
      </c>
      <c r="L13" s="82" t="s">
        <v>31</v>
      </c>
      <c r="M13" s="83" t="s">
        <v>22</v>
      </c>
      <c r="N13" s="80" t="s">
        <v>13</v>
      </c>
      <c r="O13" s="81" t="s">
        <v>14</v>
      </c>
    </row>
    <row r="14" spans="3:15" ht="16" thickBot="1" x14ac:dyDescent="0.4">
      <c r="C14" s="84" t="str">
        <f>Input!C27</f>
        <v>PP1</v>
      </c>
      <c r="D14" s="85" t="str">
        <f>IF(Input!D27=0," ",Input!D27)</f>
        <v xml:space="preserve"> </v>
      </c>
      <c r="E14" s="85" t="str">
        <f>IF(Input!E27=0," ",Input!E27)</f>
        <v xml:space="preserve"> </v>
      </c>
      <c r="F14" s="85" t="str">
        <f t="shared" ref="F14:F205" si="0">IF(D14=" "," ",AVERAGE(D14:E14))</f>
        <v xml:space="preserve"> </v>
      </c>
      <c r="G14" s="86" t="str">
        <f>Input!G27</f>
        <v xml:space="preserve"> </v>
      </c>
      <c r="H14" s="85">
        <f>Input!H27</f>
        <v>0</v>
      </c>
      <c r="I14" s="85" t="str">
        <f t="shared" ref="I14:I205" si="1">IF(H14=0," ",SUM(2022-H14))</f>
        <v xml:space="preserve"> </v>
      </c>
      <c r="J14" s="87" t="str">
        <f>IF(Input!J27=0, " ",Input!J27)</f>
        <v xml:space="preserve"> </v>
      </c>
      <c r="K14" s="88" t="str">
        <f>IF(Input!K27=0,"0",Input!K27)</f>
        <v>0</v>
      </c>
      <c r="L14" s="88">
        <f>IF(Input!L27=0,"0",Input!L27)</f>
        <v>-5452.64</v>
      </c>
      <c r="M14" s="89">
        <f>IF(Input!N27=0," ",Input!N27)</f>
        <v>1</v>
      </c>
      <c r="N14" s="90">
        <f>IFERROR((L14*M14)*(Input!$D$11)+(K14*M14*Input!$D$10)," ")</f>
        <v>-5997.9040000000005</v>
      </c>
      <c r="O14" s="90">
        <f>IFERROR((L14*M14)*(Input!$D$23)+(K14*M14*Input!$D$22), " ")</f>
        <v>-2726.32</v>
      </c>
    </row>
    <row r="15" spans="3:15" ht="16" thickBot="1" x14ac:dyDescent="0.4">
      <c r="C15" s="84" t="str">
        <f>Input!C28</f>
        <v>PP2</v>
      </c>
      <c r="D15" s="85" t="str">
        <f>IF(Input!D28=0," ",Input!D28)</f>
        <v xml:space="preserve"> </v>
      </c>
      <c r="E15" s="85" t="str">
        <f>IF(Input!E28=0," ",Input!E28)</f>
        <v xml:space="preserve"> </v>
      </c>
      <c r="F15" s="85" t="str">
        <f t="shared" si="0"/>
        <v xml:space="preserve"> </v>
      </c>
      <c r="G15" s="86" t="str">
        <f>Input!G28</f>
        <v xml:space="preserve"> </v>
      </c>
      <c r="H15" s="85">
        <f>Input!H28</f>
        <v>0</v>
      </c>
      <c r="I15" s="85" t="str">
        <f t="shared" si="1"/>
        <v xml:space="preserve"> </v>
      </c>
      <c r="J15" s="87" t="str">
        <f>IF(Input!J28=0, " ",Input!J28)</f>
        <v xml:space="preserve"> </v>
      </c>
      <c r="K15" s="88" t="str">
        <f>IF(Input!K28=0,"0",Input!K28)</f>
        <v>0</v>
      </c>
      <c r="L15" s="88">
        <f>IF(Input!L28=0,"0",Input!L28)</f>
        <v>-199.56</v>
      </c>
      <c r="M15" s="89">
        <f>IF(Input!N28=0," ",Input!N28)</f>
        <v>1</v>
      </c>
      <c r="N15" s="90">
        <f>IFERROR((L15*M15)*(Input!$D$11)+(K15*M15*Input!$D$10)," ")</f>
        <v>-219.51600000000002</v>
      </c>
      <c r="O15" s="90">
        <f>IFERROR((L15*M15)*(Input!$D$23)+(K15*M15*Input!$D$22), " ")</f>
        <v>-99.78</v>
      </c>
    </row>
    <row r="16" spans="3:15" ht="16" thickBot="1" x14ac:dyDescent="0.4">
      <c r="C16" s="84" t="str">
        <f>Input!C29</f>
        <v>PP3</v>
      </c>
      <c r="D16" s="85">
        <f>IF(Input!D29=0," ",Input!D29)</f>
        <v>68</v>
      </c>
      <c r="E16" s="85" t="str">
        <f>IF(Input!E29=0," ",Input!E29)</f>
        <v xml:space="preserve"> </v>
      </c>
      <c r="F16" s="85">
        <f t="shared" si="0"/>
        <v>68</v>
      </c>
      <c r="G16" s="86">
        <f>Input!G29</f>
        <v>0.20723133926849524</v>
      </c>
      <c r="H16" s="85">
        <f>Input!H29</f>
        <v>2021</v>
      </c>
      <c r="I16" s="85">
        <f t="shared" si="1"/>
        <v>1</v>
      </c>
      <c r="J16" s="87">
        <f>IF(Input!J29=0, " ",Input!J29)</f>
        <v>409171.12</v>
      </c>
      <c r="K16" s="88" t="str">
        <f>IF(Input!K29=0,"0",Input!K29)</f>
        <v>0</v>
      </c>
      <c r="L16" s="88">
        <f>IF(Input!L29=0,"0",Input!L29)</f>
        <v>113.8</v>
      </c>
      <c r="M16" s="89">
        <f>IF(Input!N29=0," ",Input!N29)</f>
        <v>1</v>
      </c>
      <c r="N16" s="90">
        <f>IFERROR((L16*M16)*(Input!$D$11)+(K16*M16*Input!$D$10)," ")</f>
        <v>125.18</v>
      </c>
      <c r="O16" s="90">
        <f>IFERROR((L16*M16)*(Input!$D$23)+(K16*M16*Input!$D$22), " ")</f>
        <v>56.9</v>
      </c>
    </row>
    <row r="17" spans="3:15" ht="16" thickBot="1" x14ac:dyDescent="0.4">
      <c r="C17" s="84" t="str">
        <f>Input!C30</f>
        <v>PP4</v>
      </c>
      <c r="D17" s="85">
        <f>IF(Input!D30=0," ",Input!D30)</f>
        <v>72</v>
      </c>
      <c r="E17" s="85" t="str">
        <f>IF(Input!E30=0," ",Input!E30)</f>
        <v xml:space="preserve"> </v>
      </c>
      <c r="F17" s="85">
        <f t="shared" si="0"/>
        <v>72</v>
      </c>
      <c r="G17" s="86">
        <f>Input!G30</f>
        <v>0.37313927068231467</v>
      </c>
      <c r="H17" s="85">
        <f>Input!H30</f>
        <v>2012</v>
      </c>
      <c r="I17" s="85">
        <f t="shared" si="1"/>
        <v>10</v>
      </c>
      <c r="J17" s="87">
        <f>IF(Input!J30=0, " ",Input!J30)</f>
        <v>695820.01</v>
      </c>
      <c r="K17" s="88" t="str">
        <f>IF(Input!K30=0,"0",Input!K30)</f>
        <v>0</v>
      </c>
      <c r="L17" s="88">
        <f>IF(Input!L30=0,"0",Input!L30)</f>
        <v>77.58</v>
      </c>
      <c r="M17" s="89">
        <f>IF(Input!N30=0," ",Input!N30)</f>
        <v>1</v>
      </c>
      <c r="N17" s="90">
        <f>IFERROR((L17*M17)*(Input!$D$11)+(K17*M17*Input!$D$10)," ")</f>
        <v>85.338000000000008</v>
      </c>
      <c r="O17" s="90">
        <f>IFERROR((L17*M17)*(Input!$D$23)+(K17*M17*Input!$D$22), " ")</f>
        <v>38.79</v>
      </c>
    </row>
    <row r="18" spans="3:15" ht="16" thickBot="1" x14ac:dyDescent="0.4">
      <c r="C18" s="84" t="str">
        <f>Input!C31</f>
        <v>PP5</v>
      </c>
      <c r="D18" s="85" t="str">
        <f>IF(Input!D31=0," ",Input!D31)</f>
        <v xml:space="preserve"> </v>
      </c>
      <c r="E18" s="85" t="str">
        <f>IF(Input!E31=0," ",Input!E31)</f>
        <v xml:space="preserve"> </v>
      </c>
      <c r="F18" s="85" t="str">
        <f t="shared" si="0"/>
        <v xml:space="preserve"> </v>
      </c>
      <c r="G18" s="86" t="str">
        <f>Input!G31</f>
        <v xml:space="preserve"> </v>
      </c>
      <c r="H18" s="85">
        <f>Input!H31</f>
        <v>0</v>
      </c>
      <c r="I18" s="85" t="str">
        <f t="shared" si="1"/>
        <v xml:space="preserve"> </v>
      </c>
      <c r="J18" s="87" t="str">
        <f>IF(Input!J31=0, " ",Input!J31)</f>
        <v xml:space="preserve"> </v>
      </c>
      <c r="K18" s="88" t="str">
        <f>IF(Input!K31=0,"0",Input!K31)</f>
        <v>0</v>
      </c>
      <c r="L18" s="88" t="str">
        <f>IF(Input!L31=0,"0",Input!L31)</f>
        <v>0</v>
      </c>
      <c r="M18" s="89">
        <f>IF(Input!N31=0," ",Input!N31)</f>
        <v>1</v>
      </c>
      <c r="N18" s="90">
        <f>IFERROR((L18*M18)*(Input!$D$11)+(K18*M18*Input!$D$10)," ")</f>
        <v>0</v>
      </c>
      <c r="O18" s="90">
        <f>IFERROR((L18*M18)*(Input!$D$23)+(K18*M18*Input!$D$22), " ")</f>
        <v>0</v>
      </c>
    </row>
    <row r="19" spans="3:15" ht="16" thickBot="1" x14ac:dyDescent="0.4">
      <c r="C19" s="84" t="str">
        <f>Input!C32</f>
        <v>PP6</v>
      </c>
      <c r="D19" s="85" t="str">
        <f>IF(Input!D32=0," ",Input!D32)</f>
        <v xml:space="preserve"> </v>
      </c>
      <c r="E19" s="85" t="str">
        <f>IF(Input!E32=0," ",Input!E32)</f>
        <v xml:space="preserve"> </v>
      </c>
      <c r="F19" s="85" t="str">
        <f t="shared" si="0"/>
        <v xml:space="preserve"> </v>
      </c>
      <c r="G19" s="86" t="str">
        <f>Input!G32</f>
        <v xml:space="preserve"> </v>
      </c>
      <c r="H19" s="85">
        <f>Input!H32</f>
        <v>0</v>
      </c>
      <c r="I19" s="85" t="str">
        <f t="shared" si="1"/>
        <v xml:space="preserve"> </v>
      </c>
      <c r="J19" s="87" t="str">
        <f>IF(Input!J32=0, " ",Input!J32)</f>
        <v xml:space="preserve"> </v>
      </c>
      <c r="K19" s="88" t="str">
        <f>IF(Input!K32=0,"0",Input!K32)</f>
        <v>0</v>
      </c>
      <c r="L19" s="88">
        <f>IF(Input!L32=0,"0",Input!L32)</f>
        <v>0.02</v>
      </c>
      <c r="M19" s="89">
        <f>IF(Input!N32=0," ",Input!N32)</f>
        <v>1</v>
      </c>
      <c r="N19" s="90">
        <f>IFERROR((L19*M19)*(Input!$D$11)+(K19*M19*Input!$D$10)," ")</f>
        <v>2.2000000000000002E-2</v>
      </c>
      <c r="O19" s="90">
        <f>IFERROR((L19*M19)*(Input!$D$23)+(K19*M19*Input!$D$22), " ")</f>
        <v>0.01</v>
      </c>
    </row>
    <row r="20" spans="3:15" ht="16" thickBot="1" x14ac:dyDescent="0.4">
      <c r="C20" s="84" t="str">
        <f>Input!C33</f>
        <v>PP7</v>
      </c>
      <c r="D20" s="85" t="str">
        <f>IF(Input!D33=0," ",Input!D33)</f>
        <v xml:space="preserve"> </v>
      </c>
      <c r="E20" s="85" t="str">
        <f>IF(Input!E33=0," ",Input!E33)</f>
        <v xml:space="preserve"> </v>
      </c>
      <c r="F20" s="85" t="str">
        <f t="shared" si="0"/>
        <v xml:space="preserve"> </v>
      </c>
      <c r="G20" s="86">
        <f>Input!G33</f>
        <v>0</v>
      </c>
      <c r="H20" s="85">
        <f>Input!H33</f>
        <v>2017</v>
      </c>
      <c r="I20" s="85">
        <f t="shared" si="1"/>
        <v>5</v>
      </c>
      <c r="J20" s="87">
        <f>IF(Input!J33=0, " ",Input!J33)</f>
        <v>156038.82999999999</v>
      </c>
      <c r="K20" s="88" t="str">
        <f>IF(Input!K33=0,"0",Input!K33)</f>
        <v>0</v>
      </c>
      <c r="L20" s="88">
        <f>IF(Input!L33=0,"0",Input!L33)</f>
        <v>0.48</v>
      </c>
      <c r="M20" s="89">
        <f>IF(Input!N33=0," ",Input!N33)</f>
        <v>1</v>
      </c>
      <c r="N20" s="90">
        <f>IFERROR((L20*M20)*(Input!$D$11)+(K20*M20*Input!$D$10)," ")</f>
        <v>0.52800000000000002</v>
      </c>
      <c r="O20" s="90">
        <f>IFERROR((L20*M20)*(Input!$D$23)+(K20*M20*Input!$D$22), " ")</f>
        <v>0.24</v>
      </c>
    </row>
    <row r="21" spans="3:15" ht="16" thickBot="1" x14ac:dyDescent="0.4">
      <c r="C21" s="84" t="str">
        <f>Input!C34</f>
        <v>PP8</v>
      </c>
      <c r="D21" s="85" t="str">
        <f>IF(Input!D34=0," ",Input!D34)</f>
        <v xml:space="preserve"> </v>
      </c>
      <c r="E21" s="85" t="str">
        <f>IF(Input!E34=0," ",Input!E34)</f>
        <v xml:space="preserve"> </v>
      </c>
      <c r="F21" s="85" t="str">
        <f t="shared" si="0"/>
        <v xml:space="preserve"> </v>
      </c>
      <c r="G21" s="86">
        <f>Input!G34</f>
        <v>0</v>
      </c>
      <c r="H21" s="85">
        <f>Input!H34</f>
        <v>2011</v>
      </c>
      <c r="I21" s="85">
        <f t="shared" si="1"/>
        <v>11</v>
      </c>
      <c r="J21" s="87">
        <f>IF(Input!J34=0, " ",Input!J34)</f>
        <v>354.84</v>
      </c>
      <c r="K21" s="88" t="str">
        <f>IF(Input!K34=0,"0",Input!K34)</f>
        <v>0</v>
      </c>
      <c r="L21" s="88">
        <f>IF(Input!L34=0,"0",Input!L34)</f>
        <v>0.47</v>
      </c>
      <c r="M21" s="89">
        <f>IF(Input!N34=0," ",Input!N34)</f>
        <v>1</v>
      </c>
      <c r="N21" s="90">
        <f>IFERROR((L21*M21)*(Input!$D$11)+(K21*M21*Input!$D$10)," ")</f>
        <v>0.51700000000000002</v>
      </c>
      <c r="O21" s="90">
        <f>IFERROR((L21*M21)*(Input!$D$23)+(K21*M21*Input!$D$22), " ")</f>
        <v>0.23499999999999999</v>
      </c>
    </row>
    <row r="22" spans="3:15" ht="16" thickBot="1" x14ac:dyDescent="0.4">
      <c r="C22" s="84" t="str">
        <f>Input!C35</f>
        <v>PP9</v>
      </c>
      <c r="D22" s="85" t="str">
        <f>IF(Input!D35=0," ",Input!D35)</f>
        <v xml:space="preserve"> </v>
      </c>
      <c r="E22" s="85" t="str">
        <f>IF(Input!E35=0," ",Input!E35)</f>
        <v xml:space="preserve"> </v>
      </c>
      <c r="F22" s="85" t="str">
        <f t="shared" si="0"/>
        <v xml:space="preserve"> </v>
      </c>
      <c r="G22" s="86">
        <f>Input!G35</f>
        <v>0</v>
      </c>
      <c r="H22" s="85">
        <f>Input!H35</f>
        <v>2006</v>
      </c>
      <c r="I22" s="85">
        <f t="shared" si="1"/>
        <v>16</v>
      </c>
      <c r="J22" s="87">
        <f>IF(Input!J35=0, " ",Input!J35)</f>
        <v>253.43</v>
      </c>
      <c r="K22" s="88" t="str">
        <f>IF(Input!K35=0,"0",Input!K35)</f>
        <v>0</v>
      </c>
      <c r="L22" s="88">
        <f>IF(Input!L35=0,"0",Input!L35)</f>
        <v>0.74</v>
      </c>
      <c r="M22" s="89">
        <f>IF(Input!N35=0," ",Input!N35)</f>
        <v>1</v>
      </c>
      <c r="N22" s="90">
        <f>IFERROR((L22*M22)*(Input!$D$11)+(K22*M22*Input!$D$10)," ")</f>
        <v>0.81400000000000006</v>
      </c>
      <c r="O22" s="90">
        <f>IFERROR((L22*M22)*(Input!$D$23)+(K22*M22*Input!$D$22), " ")</f>
        <v>0.37</v>
      </c>
    </row>
    <row r="23" spans="3:15" ht="16" thickBot="1" x14ac:dyDescent="0.4">
      <c r="C23" s="84" t="str">
        <f>Input!C36</f>
        <v>PP10</v>
      </c>
      <c r="D23" s="85">
        <f>IF(Input!D36=0," ",Input!D36)</f>
        <v>68</v>
      </c>
      <c r="E23" s="85" t="str">
        <f>IF(Input!E36=0," ",Input!E36)</f>
        <v xml:space="preserve"> </v>
      </c>
      <c r="F23" s="85">
        <f t="shared" si="0"/>
        <v>68</v>
      </c>
      <c r="G23" s="86">
        <f>Input!G36</f>
        <v>2.2466338902228909E-2</v>
      </c>
      <c r="H23" s="85">
        <f>Input!H36</f>
        <v>2017</v>
      </c>
      <c r="I23" s="85">
        <f t="shared" si="1"/>
        <v>5</v>
      </c>
      <c r="J23" s="87">
        <f>IF(Input!J36=0, " ",Input!J36)</f>
        <v>44359.01</v>
      </c>
      <c r="K23" s="88" t="str">
        <f>IF(Input!K36=0,"0",Input!K36)</f>
        <v>0</v>
      </c>
      <c r="L23" s="88">
        <f>IF(Input!L36=0,"0",Input!L36)</f>
        <v>1.02</v>
      </c>
      <c r="M23" s="89">
        <f>IF(Input!N36=0," ",Input!N36)</f>
        <v>1</v>
      </c>
      <c r="N23" s="90">
        <f>IFERROR((L23*M23)*(Input!$D$11)+(K23*M23*Input!$D$10)," ")</f>
        <v>1.1220000000000001</v>
      </c>
      <c r="O23" s="90">
        <f>IFERROR((L23*M23)*(Input!$D$23)+(K23*M23*Input!$D$22), " ")</f>
        <v>0.51</v>
      </c>
    </row>
    <row r="24" spans="3:15" ht="16" thickBot="1" x14ac:dyDescent="0.4">
      <c r="C24" s="84" t="str">
        <f>Input!C37</f>
        <v>PP11</v>
      </c>
      <c r="D24" s="85">
        <f>IF(Input!D37=0," ",Input!D37)</f>
        <v>51</v>
      </c>
      <c r="E24" s="85" t="str">
        <f>IF(Input!E37=0," ",Input!E37)</f>
        <v xml:space="preserve"> </v>
      </c>
      <c r="F24" s="85">
        <f t="shared" si="0"/>
        <v>51</v>
      </c>
      <c r="G24" s="86">
        <f>Input!G37</f>
        <v>1.7204909795736359E-4</v>
      </c>
      <c r="H24" s="85">
        <f>Input!H37</f>
        <v>2007</v>
      </c>
      <c r="I24" s="85">
        <f t="shared" si="1"/>
        <v>15</v>
      </c>
      <c r="J24" s="87">
        <f>IF(Input!J37=0, " ",Input!J37)</f>
        <v>452.94</v>
      </c>
      <c r="K24" s="88" t="str">
        <f>IF(Input!K37=0,"0",Input!K37)</f>
        <v>0</v>
      </c>
      <c r="L24" s="88">
        <f>IF(Input!L37=0,"0",Input!L37)</f>
        <v>1.24</v>
      </c>
      <c r="M24" s="89">
        <f>IF(Input!N37=0," ",Input!N37)</f>
        <v>1</v>
      </c>
      <c r="N24" s="90">
        <f>IFERROR((L24*M24)*(Input!$D$11)+(K24*M24*Input!$D$10)," ")</f>
        <v>1.3640000000000001</v>
      </c>
      <c r="O24" s="90">
        <f>IFERROR((L24*M24)*(Input!$D$23)+(K24*M24*Input!$D$22), " ")</f>
        <v>0.62</v>
      </c>
    </row>
    <row r="25" spans="3:15" ht="16" thickBot="1" x14ac:dyDescent="0.4">
      <c r="C25" s="84" t="str">
        <f>Input!C38</f>
        <v>PP12</v>
      </c>
      <c r="D25" s="85">
        <f>IF(Input!D38=0," ",Input!D38)</f>
        <v>60</v>
      </c>
      <c r="E25" s="85" t="str">
        <f>IF(Input!E38=0," ",Input!E38)</f>
        <v xml:space="preserve"> </v>
      </c>
      <c r="F25" s="85">
        <f t="shared" si="0"/>
        <v>60</v>
      </c>
      <c r="G25" s="86">
        <f>Input!G38</f>
        <v>2.1198291451940133E-4</v>
      </c>
      <c r="H25" s="85">
        <f>Input!H38</f>
        <v>2017</v>
      </c>
      <c r="I25" s="85">
        <f t="shared" si="1"/>
        <v>5</v>
      </c>
      <c r="J25" s="87">
        <f>IF(Input!J38=0, " ",Input!J38)</f>
        <v>474.36</v>
      </c>
      <c r="K25" s="88" t="str">
        <f>IF(Input!K38=0,"0",Input!K38)</f>
        <v>0</v>
      </c>
      <c r="L25" s="88">
        <f>IF(Input!L38=0,"0",Input!L38)</f>
        <v>1.38</v>
      </c>
      <c r="M25" s="89">
        <f>IF(Input!N38=0," ",Input!N38)</f>
        <v>1</v>
      </c>
      <c r="N25" s="90">
        <f>IFERROR((L25*M25)*(Input!$D$11)+(K25*M25*Input!$D$10)," ")</f>
        <v>1.518</v>
      </c>
      <c r="O25" s="90">
        <f>IFERROR((L25*M25)*(Input!$D$23)+(K25*M25*Input!$D$22), " ")</f>
        <v>0.69</v>
      </c>
    </row>
    <row r="26" spans="3:15" ht="16" thickBot="1" x14ac:dyDescent="0.4">
      <c r="C26" s="84" t="str">
        <f>Input!C39</f>
        <v>PP13</v>
      </c>
      <c r="D26" s="85">
        <f>IF(Input!D39=0," ",Input!D39)</f>
        <v>59</v>
      </c>
      <c r="E26" s="85" t="str">
        <f>IF(Input!E39=0," ",Input!E39)</f>
        <v xml:space="preserve"> </v>
      </c>
      <c r="F26" s="85">
        <f t="shared" si="0"/>
        <v>59</v>
      </c>
      <c r="G26" s="86">
        <f>Input!G39</f>
        <v>2.3202988914704456E-4</v>
      </c>
      <c r="H26" s="85">
        <f>Input!H39</f>
        <v>2013</v>
      </c>
      <c r="I26" s="85">
        <f t="shared" si="1"/>
        <v>9</v>
      </c>
      <c r="J26" s="87">
        <f>IF(Input!J39=0, " ",Input!J39)</f>
        <v>528.02</v>
      </c>
      <c r="K26" s="88" t="str">
        <f>IF(Input!K39=0,"0",Input!K39)</f>
        <v>0</v>
      </c>
      <c r="L26" s="88">
        <f>IF(Input!L39=0,"0",Input!L39)</f>
        <v>1.42</v>
      </c>
      <c r="M26" s="89">
        <f>IF(Input!N39=0," ",Input!N39)</f>
        <v>1</v>
      </c>
      <c r="N26" s="90">
        <f>IFERROR((L26*M26)*(Input!$D$11)+(K26*M26*Input!$D$10)," ")</f>
        <v>1.5620000000000001</v>
      </c>
      <c r="O26" s="90">
        <f>IFERROR((L26*M26)*(Input!$D$23)+(K26*M26*Input!$D$22), " ")</f>
        <v>0.71</v>
      </c>
    </row>
    <row r="27" spans="3:15" ht="16" thickBot="1" x14ac:dyDescent="0.4">
      <c r="C27" s="84" t="str">
        <f>Input!C40</f>
        <v>PP14</v>
      </c>
      <c r="D27" s="85">
        <f>IF(Input!D40=0," ",Input!D40)</f>
        <v>76</v>
      </c>
      <c r="E27" s="85" t="str">
        <f>IF(Input!E40=0," ",Input!E40)</f>
        <v xml:space="preserve"> </v>
      </c>
      <c r="F27" s="85">
        <f t="shared" si="0"/>
        <v>76</v>
      </c>
      <c r="G27" s="86">
        <f>Input!G40</f>
        <v>4.2277176050942449E-4</v>
      </c>
      <c r="H27" s="85">
        <f>Input!H40</f>
        <v>2000</v>
      </c>
      <c r="I27" s="85">
        <f t="shared" si="1"/>
        <v>22</v>
      </c>
      <c r="J27" s="87">
        <f>IF(Input!J40=0, " ",Input!J40)</f>
        <v>746.88</v>
      </c>
      <c r="K27" s="88" t="str">
        <f>IF(Input!K40=0,"0",Input!K40)</f>
        <v>0</v>
      </c>
      <c r="L27" s="88">
        <f>IF(Input!L40=0,"0",Input!L40)</f>
        <v>2.16</v>
      </c>
      <c r="M27" s="89">
        <f>IF(Input!N40=0," ",Input!N40)</f>
        <v>1</v>
      </c>
      <c r="N27" s="90">
        <f>IFERROR((L27*M27)*(Input!$D$11)+(K27*M27*Input!$D$10)," ")</f>
        <v>2.3760000000000003</v>
      </c>
      <c r="O27" s="90">
        <f>IFERROR((L27*M27)*(Input!$D$23)+(K27*M27*Input!$D$22), " ")</f>
        <v>1.08</v>
      </c>
    </row>
    <row r="28" spans="3:15" ht="16" thickBot="1" x14ac:dyDescent="0.4">
      <c r="C28" s="84" t="str">
        <f>Input!C41</f>
        <v>PP15</v>
      </c>
      <c r="D28" s="85" t="str">
        <f>IF(Input!D41=0," ",Input!D41)</f>
        <v xml:space="preserve"> </v>
      </c>
      <c r="E28" s="85" t="str">
        <f>IF(Input!E41=0," ",Input!E41)</f>
        <v xml:space="preserve"> </v>
      </c>
      <c r="F28" s="85" t="str">
        <f t="shared" si="0"/>
        <v xml:space="preserve"> </v>
      </c>
      <c r="G28" s="86" t="str">
        <f>Input!G41</f>
        <v xml:space="preserve"> </v>
      </c>
      <c r="H28" s="85">
        <f>Input!H41</f>
        <v>0</v>
      </c>
      <c r="I28" s="85" t="str">
        <f t="shared" si="1"/>
        <v xml:space="preserve"> </v>
      </c>
      <c r="J28" s="87" t="str">
        <f>IF(Input!J41=0, " ",Input!J41)</f>
        <v xml:space="preserve"> </v>
      </c>
      <c r="K28" s="88" t="str">
        <f>IF(Input!K41=0,"0",Input!K41)</f>
        <v>0</v>
      </c>
      <c r="L28" s="88">
        <f>IF(Input!L41=0,"0",Input!L41)</f>
        <v>1.7</v>
      </c>
      <c r="M28" s="89">
        <f>IF(Input!N41=0," ",Input!N41)</f>
        <v>1</v>
      </c>
      <c r="N28" s="90">
        <f>IFERROR((L28*M28)*(Input!$D$11)+(K28*M28*Input!$D$10)," ")</f>
        <v>1.87</v>
      </c>
      <c r="O28" s="90">
        <f>IFERROR((L28*M28)*(Input!$D$23)+(K28*M28*Input!$D$22), " ")</f>
        <v>0.85</v>
      </c>
    </row>
    <row r="29" spans="3:15" ht="16" thickBot="1" x14ac:dyDescent="0.4">
      <c r="C29" s="84" t="str">
        <f>Input!C42</f>
        <v>PP16</v>
      </c>
      <c r="D29" s="85">
        <f>IF(Input!D42=0," ",Input!D42)</f>
        <v>46</v>
      </c>
      <c r="E29" s="85" t="str">
        <f>IF(Input!E42=0," ",Input!E42)</f>
        <v xml:space="preserve"> </v>
      </c>
      <c r="F29" s="85">
        <f t="shared" si="0"/>
        <v>46</v>
      </c>
      <c r="G29" s="86">
        <f>Input!G42</f>
        <v>3.2010004018157543E-4</v>
      </c>
      <c r="H29" s="85">
        <f>Input!H42</f>
        <v>2018</v>
      </c>
      <c r="I29" s="85">
        <f t="shared" si="1"/>
        <v>4</v>
      </c>
      <c r="J29" s="87">
        <f>IF(Input!J42=0, " ",Input!J42)</f>
        <v>934.3</v>
      </c>
      <c r="K29" s="88" t="str">
        <f>IF(Input!K42=0,"0",Input!K42)</f>
        <v>0</v>
      </c>
      <c r="L29" s="88">
        <f>IF(Input!L42=0,"0",Input!L42)</f>
        <v>2.36</v>
      </c>
      <c r="M29" s="89">
        <f>IF(Input!N42=0," ",Input!N42)</f>
        <v>1</v>
      </c>
      <c r="N29" s="90">
        <f>IFERROR((L29*M29)*(Input!$D$11)+(K29*M29*Input!$D$10)," ")</f>
        <v>2.5960000000000001</v>
      </c>
      <c r="O29" s="90">
        <f>IFERROR((L29*M29)*(Input!$D$23)+(K29*M29*Input!$D$22), " ")</f>
        <v>1.18</v>
      </c>
    </row>
    <row r="30" spans="3:15" ht="16" thickBot="1" x14ac:dyDescent="0.4">
      <c r="C30" s="84" t="str">
        <f>Input!C43</f>
        <v>PP17</v>
      </c>
      <c r="D30" s="85">
        <f>IF(Input!D43=0," ",Input!D43)</f>
        <v>25</v>
      </c>
      <c r="E30" s="85" t="str">
        <f>IF(Input!E43=0," ",Input!E43)</f>
        <v xml:space="preserve"> </v>
      </c>
      <c r="F30" s="85">
        <f t="shared" si="0"/>
        <v>25</v>
      </c>
      <c r="G30" s="86">
        <f>Input!G43</f>
        <v>1.703849096327362E-4</v>
      </c>
      <c r="H30" s="85">
        <f>Input!H43</f>
        <v>2017</v>
      </c>
      <c r="I30" s="85">
        <f t="shared" si="1"/>
        <v>5</v>
      </c>
      <c r="J30" s="87">
        <f>IF(Input!J43=0, " ",Input!J43)</f>
        <v>915.06</v>
      </c>
      <c r="K30" s="88" t="str">
        <f>IF(Input!K43=0,"0",Input!K43)</f>
        <v>0</v>
      </c>
      <c r="L30" s="88">
        <f>IF(Input!L43=0,"0",Input!L43)</f>
        <v>2.4</v>
      </c>
      <c r="M30" s="89">
        <f>IF(Input!N43=0," ",Input!N43)</f>
        <v>1</v>
      </c>
      <c r="N30" s="90">
        <f>IFERROR((L30*M30)*(Input!$D$11)+(K30*M30*Input!$D$10)," ")</f>
        <v>2.64</v>
      </c>
      <c r="O30" s="90">
        <f>IFERROR((L30*M30)*(Input!$D$23)+(K30*M30*Input!$D$22), " ")</f>
        <v>1.2</v>
      </c>
    </row>
    <row r="31" spans="3:15" ht="16" thickBot="1" x14ac:dyDescent="0.4">
      <c r="C31" s="84" t="str">
        <f>Input!C44</f>
        <v>PP18</v>
      </c>
      <c r="D31" s="85">
        <f>IF(Input!D44=0," ",Input!D44)</f>
        <v>22</v>
      </c>
      <c r="E31" s="85" t="str">
        <f>IF(Input!E44=0," ",Input!E44)</f>
        <v xml:space="preserve"> </v>
      </c>
      <c r="F31" s="85">
        <f t="shared" si="0"/>
        <v>22</v>
      </c>
      <c r="G31" s="86">
        <f>Input!G44</f>
        <v>1.6241968602957868E-4</v>
      </c>
      <c r="H31" s="85">
        <f>Input!H44</f>
        <v>2006</v>
      </c>
      <c r="I31" s="85">
        <f t="shared" si="1"/>
        <v>16</v>
      </c>
      <c r="J31" s="87">
        <f>IF(Input!J44=0, " ",Input!J44)</f>
        <v>991.23</v>
      </c>
      <c r="K31" s="88" t="str">
        <f>IF(Input!K44=0,"0",Input!K44)</f>
        <v>0</v>
      </c>
      <c r="L31" s="88">
        <f>IF(Input!L44=0,"0",Input!L44)</f>
        <v>2.6</v>
      </c>
      <c r="M31" s="89">
        <f>IF(Input!N44=0," ",Input!N44)</f>
        <v>1</v>
      </c>
      <c r="N31" s="90">
        <f>IFERROR((L31*M31)*(Input!$D$11)+(K31*M31*Input!$D$10)," ")</f>
        <v>2.8600000000000003</v>
      </c>
      <c r="O31" s="90">
        <f>IFERROR((L31*M31)*(Input!$D$23)+(K31*M31*Input!$D$22), " ")</f>
        <v>1.3</v>
      </c>
    </row>
    <row r="32" spans="3:15" ht="16" thickBot="1" x14ac:dyDescent="0.4">
      <c r="C32" s="84" t="str">
        <f>Input!C45</f>
        <v>PP19</v>
      </c>
      <c r="D32" s="85">
        <f>IF(Input!D45=0," ",Input!D45)</f>
        <v>82</v>
      </c>
      <c r="E32" s="85" t="str">
        <f>IF(Input!E45=0," ",Input!E45)</f>
        <v xml:space="preserve"> </v>
      </c>
      <c r="F32" s="85">
        <f t="shared" si="0"/>
        <v>82</v>
      </c>
      <c r="G32" s="86">
        <f>Input!G45</f>
        <v>2.7753521367733264E-2</v>
      </c>
      <c r="H32" s="85">
        <f>Input!H45</f>
        <v>2017</v>
      </c>
      <c r="I32" s="85">
        <f t="shared" si="1"/>
        <v>5</v>
      </c>
      <c r="J32" s="87">
        <f>IF(Input!J45=0, " ",Input!J45)</f>
        <v>45442.55</v>
      </c>
      <c r="K32" s="88" t="str">
        <f>IF(Input!K45=0,"0",Input!K45)</f>
        <v>0</v>
      </c>
      <c r="L32" s="88">
        <f>IF(Input!L45=0,"0",Input!L45)</f>
        <v>80.62</v>
      </c>
      <c r="M32" s="89">
        <f>IF(Input!N45=0," ",Input!N45)</f>
        <v>1</v>
      </c>
      <c r="N32" s="90">
        <f>IFERROR((L32*M32)*(Input!$D$11)+(K32*M32*Input!$D$10)," ")</f>
        <v>88.682000000000016</v>
      </c>
      <c r="O32" s="90">
        <f>IFERROR((L32*M32)*(Input!$D$23)+(K32*M32*Input!$D$22), " ")</f>
        <v>40.31</v>
      </c>
    </row>
    <row r="33" spans="3:15" ht="16" thickBot="1" x14ac:dyDescent="0.4">
      <c r="C33" s="84" t="str">
        <f>Input!C46</f>
        <v>PP20</v>
      </c>
      <c r="D33" s="85" t="str">
        <f>IF(Input!D46=0," ",Input!D46)</f>
        <v xml:space="preserve"> </v>
      </c>
      <c r="E33" s="85" t="str">
        <f>IF(Input!E46=0," ",Input!E46)</f>
        <v xml:space="preserve"> </v>
      </c>
      <c r="F33" s="85" t="str">
        <f t="shared" si="0"/>
        <v xml:space="preserve"> </v>
      </c>
      <c r="G33" s="86">
        <f>Input!G46</f>
        <v>0</v>
      </c>
      <c r="H33" s="85">
        <f>Input!H46</f>
        <v>2017</v>
      </c>
      <c r="I33" s="85">
        <f t="shared" si="1"/>
        <v>5</v>
      </c>
      <c r="J33" s="87">
        <f>IF(Input!J46=0, " ",Input!J46)</f>
        <v>1103.0999999999999</v>
      </c>
      <c r="K33" s="88" t="str">
        <f>IF(Input!K46=0,"0",Input!K46)</f>
        <v>0</v>
      </c>
      <c r="L33" s="88">
        <f>IF(Input!L46=0,"0",Input!L46)</f>
        <v>2.86</v>
      </c>
      <c r="M33" s="89">
        <f>IF(Input!N46=0," ",Input!N46)</f>
        <v>1</v>
      </c>
      <c r="N33" s="90">
        <f>IFERROR((L33*M33)*(Input!$D$11)+(K33*M33*Input!$D$10)," ")</f>
        <v>3.1459999999999999</v>
      </c>
      <c r="O33" s="90">
        <f>IFERROR((L33*M33)*(Input!$D$23)+(K33*M33*Input!$D$22), " ")</f>
        <v>1.43</v>
      </c>
    </row>
    <row r="34" spans="3:15" ht="16" thickBot="1" x14ac:dyDescent="0.4">
      <c r="C34" s="84" t="str">
        <f>Input!C47</f>
        <v>PP21</v>
      </c>
      <c r="D34" s="85">
        <f>IF(Input!D47=0," ",Input!D47)</f>
        <v>21</v>
      </c>
      <c r="E34" s="85" t="str">
        <f>IF(Input!E47=0," ",Input!E47)</f>
        <v xml:space="preserve"> </v>
      </c>
      <c r="F34" s="85">
        <f t="shared" si="0"/>
        <v>21</v>
      </c>
      <c r="G34" s="86">
        <f>Input!G47</f>
        <v>1.9967757356694702E-4</v>
      </c>
      <c r="H34" s="85">
        <f>Input!H47</f>
        <v>2017</v>
      </c>
      <c r="I34" s="85">
        <f t="shared" si="1"/>
        <v>5</v>
      </c>
      <c r="J34" s="87">
        <f>IF(Input!J47=0, " ",Input!J47)</f>
        <v>1276.6400000000001</v>
      </c>
      <c r="K34" s="88" t="str">
        <f>IF(Input!K47=0,"0",Input!K47)</f>
        <v>0</v>
      </c>
      <c r="L34" s="88">
        <f>IF(Input!L47=0,"0",Input!L47)</f>
        <v>3.42</v>
      </c>
      <c r="M34" s="89">
        <f>IF(Input!N47=0," ",Input!N47)</f>
        <v>1</v>
      </c>
      <c r="N34" s="90">
        <f>IFERROR((L34*M34)*(Input!$D$11)+(K34*M34*Input!$D$10)," ")</f>
        <v>3.762</v>
      </c>
      <c r="O34" s="90">
        <f>IFERROR((L34*M34)*(Input!$D$23)+(K34*M34*Input!$D$22), " ")</f>
        <v>1.71</v>
      </c>
    </row>
    <row r="35" spans="3:15" ht="16" thickBot="1" x14ac:dyDescent="0.4">
      <c r="C35" s="84" t="str">
        <f>Input!C48</f>
        <v>PP22</v>
      </c>
      <c r="D35" s="85" t="str">
        <f>IF(Input!D48=0," ",Input!D48)</f>
        <v xml:space="preserve"> </v>
      </c>
      <c r="E35" s="85" t="str">
        <f>IF(Input!E48=0," ",Input!E48)</f>
        <v xml:space="preserve"> </v>
      </c>
      <c r="F35" s="85" t="str">
        <f t="shared" si="0"/>
        <v xml:space="preserve"> </v>
      </c>
      <c r="G35" s="86" t="str">
        <f>Input!G48</f>
        <v xml:space="preserve"> </v>
      </c>
      <c r="H35" s="85">
        <f>Input!H48</f>
        <v>0</v>
      </c>
      <c r="I35" s="85" t="str">
        <f t="shared" si="1"/>
        <v xml:space="preserve"> </v>
      </c>
      <c r="J35" s="87" t="str">
        <f>IF(Input!J48=0, " ",Input!J48)</f>
        <v xml:space="preserve"> </v>
      </c>
      <c r="K35" s="88" t="str">
        <f>IF(Input!K48=0,"0",Input!K48)</f>
        <v>0</v>
      </c>
      <c r="L35" s="88">
        <f>IF(Input!L48=0,"0",Input!L48)</f>
        <v>3.72</v>
      </c>
      <c r="M35" s="89">
        <f>IF(Input!N48=0," ",Input!N48)</f>
        <v>1</v>
      </c>
      <c r="N35" s="90">
        <f>IFERROR((L35*M35)*(Input!$D$11)+(K35*M35*Input!$D$10)," ")</f>
        <v>4.0920000000000005</v>
      </c>
      <c r="O35" s="90">
        <f>IFERROR((L35*M35)*(Input!$D$23)+(K35*M35*Input!$D$22), " ")</f>
        <v>1.86</v>
      </c>
    </row>
    <row r="36" spans="3:15" ht="16" thickBot="1" x14ac:dyDescent="0.4">
      <c r="C36" s="84" t="str">
        <f>Input!C49</f>
        <v>PP23</v>
      </c>
      <c r="D36" s="85">
        <f>IF(Input!D49=0," ",Input!D49)</f>
        <v>66</v>
      </c>
      <c r="E36" s="85" t="str">
        <f>IF(Input!E49=0," ",Input!E49)</f>
        <v xml:space="preserve"> </v>
      </c>
      <c r="F36" s="85">
        <f t="shared" si="0"/>
        <v>66</v>
      </c>
      <c r="G36" s="86">
        <f>Input!G49</f>
        <v>4.8567915169698307E-3</v>
      </c>
      <c r="H36" s="85">
        <f>Input!H49</f>
        <v>2022</v>
      </c>
      <c r="I36" s="85">
        <f t="shared" si="1"/>
        <v>0</v>
      </c>
      <c r="J36" s="87">
        <f>IF(Input!J49=0, " ",Input!J49)</f>
        <v>9880.16</v>
      </c>
      <c r="K36" s="88" t="str">
        <f>IF(Input!K49=0,"0",Input!K49)</f>
        <v>0</v>
      </c>
      <c r="L36" s="88">
        <f>IF(Input!L49=0,"0",Input!L49)</f>
        <v>4.54</v>
      </c>
      <c r="M36" s="89">
        <f>IF(Input!N49=0," ",Input!N49)</f>
        <v>1</v>
      </c>
      <c r="N36" s="90">
        <f>IFERROR((L36*M36)*(Input!$D$11)+(K36*M36*Input!$D$10)," ")</f>
        <v>4.9940000000000007</v>
      </c>
      <c r="O36" s="90">
        <f>IFERROR((L36*M36)*(Input!$D$23)+(K36*M36*Input!$D$22), " ")</f>
        <v>2.27</v>
      </c>
    </row>
    <row r="37" spans="3:15" ht="16" thickBot="1" x14ac:dyDescent="0.4">
      <c r="C37" s="84" t="str">
        <f>Input!C50</f>
        <v>PP24</v>
      </c>
      <c r="D37" s="85">
        <f>IF(Input!D50=0," ",Input!D50)</f>
        <v>65</v>
      </c>
      <c r="E37" s="85" t="str">
        <f>IF(Input!E50=0," ",Input!E50)</f>
        <v xml:space="preserve"> </v>
      </c>
      <c r="F37" s="85">
        <f t="shared" si="0"/>
        <v>65</v>
      </c>
      <c r="G37" s="86">
        <f>Input!G50</f>
        <v>8.9612452311483139E-4</v>
      </c>
      <c r="H37" s="85">
        <f>Input!H50</f>
        <v>2017</v>
      </c>
      <c r="I37" s="85">
        <f t="shared" si="1"/>
        <v>5</v>
      </c>
      <c r="J37" s="87">
        <f>IF(Input!J50=0, " ",Input!J50)</f>
        <v>1851.03</v>
      </c>
      <c r="K37" s="88" t="str">
        <f>IF(Input!K50=0,"0",Input!K50)</f>
        <v>0</v>
      </c>
      <c r="L37" s="88">
        <f>IF(Input!L50=0,"0",Input!L50)</f>
        <v>4.76</v>
      </c>
      <c r="M37" s="89">
        <f>IF(Input!N50=0," ",Input!N50)</f>
        <v>1</v>
      </c>
      <c r="N37" s="90">
        <f>IFERROR((L37*M37)*(Input!$D$11)+(K37*M37*Input!$D$10)," ")</f>
        <v>5.2359999999999998</v>
      </c>
      <c r="O37" s="90">
        <f>IFERROR((L37*M37)*(Input!$D$23)+(K37*M37*Input!$D$22), " ")</f>
        <v>2.38</v>
      </c>
    </row>
    <row r="38" spans="3:15" ht="16" thickBot="1" x14ac:dyDescent="0.4">
      <c r="C38" s="84" t="str">
        <f>Input!C51</f>
        <v>PP25</v>
      </c>
      <c r="D38" s="85">
        <f>IF(Input!D51=0," ",Input!D51)</f>
        <v>11</v>
      </c>
      <c r="E38" s="85" t="str">
        <f>IF(Input!E51=0," ",Input!E51)</f>
        <v xml:space="preserve"> </v>
      </c>
      <c r="F38" s="85">
        <f t="shared" si="0"/>
        <v>11</v>
      </c>
      <c r="G38" s="86">
        <f>Input!G51</f>
        <v>1.5576792291267265E-4</v>
      </c>
      <c r="H38" s="85">
        <f>Input!H51</f>
        <v>2018</v>
      </c>
      <c r="I38" s="85">
        <f t="shared" si="1"/>
        <v>4</v>
      </c>
      <c r="J38" s="87">
        <f>IF(Input!J51=0, " ",Input!J51)</f>
        <v>1901.27</v>
      </c>
      <c r="K38" s="88" t="str">
        <f>IF(Input!K51=0,"0",Input!K51)</f>
        <v>0</v>
      </c>
      <c r="L38" s="88">
        <f>IF(Input!L51=0,"0",Input!L51)</f>
        <v>4.92</v>
      </c>
      <c r="M38" s="89">
        <f>IF(Input!N51=0," ",Input!N51)</f>
        <v>1</v>
      </c>
      <c r="N38" s="90">
        <f>IFERROR((L38*M38)*(Input!$D$11)+(K38*M38*Input!$D$10)," ")</f>
        <v>5.4119999999999999</v>
      </c>
      <c r="O38" s="90">
        <f>IFERROR((L38*M38)*(Input!$D$23)+(K38*M38*Input!$D$22), " ")</f>
        <v>2.46</v>
      </c>
    </row>
    <row r="39" spans="3:15" ht="16" thickBot="1" x14ac:dyDescent="0.4">
      <c r="C39" s="84" t="str">
        <f>Input!C52</f>
        <v>PP26</v>
      </c>
      <c r="D39" s="85" t="str">
        <f>IF(Input!D52=0," ",Input!D52)</f>
        <v xml:space="preserve"> </v>
      </c>
      <c r="E39" s="85" t="str">
        <f>IF(Input!E52=0," ",Input!E52)</f>
        <v xml:space="preserve"> </v>
      </c>
      <c r="F39" s="85" t="str">
        <f t="shared" si="0"/>
        <v xml:space="preserve"> </v>
      </c>
      <c r="G39" s="86" t="str">
        <f>Input!G52</f>
        <v xml:space="preserve"> </v>
      </c>
      <c r="H39" s="85">
        <f>Input!H52</f>
        <v>0</v>
      </c>
      <c r="I39" s="85" t="str">
        <f t="shared" si="1"/>
        <v xml:space="preserve"> </v>
      </c>
      <c r="J39" s="87" t="str">
        <f>IF(Input!J52=0, " ",Input!J52)</f>
        <v xml:space="preserve"> </v>
      </c>
      <c r="K39" s="88" t="str">
        <f>IF(Input!K52=0,"0",Input!K52)</f>
        <v>0</v>
      </c>
      <c r="L39" s="88">
        <f>IF(Input!L52=0,"0",Input!L52)</f>
        <v>4.88</v>
      </c>
      <c r="M39" s="89">
        <f>IF(Input!N52=0," ",Input!N52)</f>
        <v>1</v>
      </c>
      <c r="N39" s="90">
        <f>IFERROR((L39*M39)*(Input!$D$11)+(K39*M39*Input!$D$10)," ")</f>
        <v>5.3680000000000003</v>
      </c>
      <c r="O39" s="90">
        <f>IFERROR((L39*M39)*(Input!$D$23)+(K39*M39*Input!$D$22), " ")</f>
        <v>2.44</v>
      </c>
    </row>
    <row r="40" spans="3:15" ht="16" thickBot="1" x14ac:dyDescent="0.4">
      <c r="C40" s="84" t="str">
        <f>Input!C53</f>
        <v>PP27</v>
      </c>
      <c r="D40" s="85" t="str">
        <f>IF(Input!D53=0," ",Input!D53)</f>
        <v xml:space="preserve"> </v>
      </c>
      <c r="E40" s="85" t="str">
        <f>IF(Input!E53=0," ",Input!E53)</f>
        <v xml:space="preserve"> </v>
      </c>
      <c r="F40" s="85" t="str">
        <f t="shared" si="0"/>
        <v xml:space="preserve"> </v>
      </c>
      <c r="G40" s="86" t="str">
        <f>Input!G53</f>
        <v xml:space="preserve"> </v>
      </c>
      <c r="H40" s="85">
        <f>Input!H53</f>
        <v>0</v>
      </c>
      <c r="I40" s="85" t="str">
        <f t="shared" si="1"/>
        <v xml:space="preserve"> </v>
      </c>
      <c r="J40" s="87" t="str">
        <f>IF(Input!J53=0, " ",Input!J53)</f>
        <v xml:space="preserve"> </v>
      </c>
      <c r="K40" s="88" t="str">
        <f>IF(Input!K53=0,"0",Input!K53)</f>
        <v>0</v>
      </c>
      <c r="L40" s="88">
        <f>IF(Input!L53=0,"0",Input!L53)</f>
        <v>5.9399999999999995</v>
      </c>
      <c r="M40" s="89">
        <f>IF(Input!N53=0," ",Input!N53)</f>
        <v>1</v>
      </c>
      <c r="N40" s="90">
        <f>IFERROR((L40*M40)*(Input!$D$11)+(K40*M40*Input!$D$10)," ")</f>
        <v>6.5339999999999998</v>
      </c>
      <c r="O40" s="90">
        <f>IFERROR((L40*M40)*(Input!$D$23)+(K40*M40*Input!$D$22), " ")</f>
        <v>2.9699999999999998</v>
      </c>
    </row>
    <row r="41" spans="3:15" ht="16" thickBot="1" x14ac:dyDescent="0.4">
      <c r="C41" s="84" t="str">
        <f>Input!C54</f>
        <v>PP28</v>
      </c>
      <c r="D41" s="85">
        <f>IF(Input!D54=0," ",Input!D54)</f>
        <v>18</v>
      </c>
      <c r="E41" s="85" t="str">
        <f>IF(Input!E54=0," ",Input!E54)</f>
        <v xml:space="preserve"> </v>
      </c>
      <c r="F41" s="85">
        <f t="shared" si="0"/>
        <v>18</v>
      </c>
      <c r="G41" s="86">
        <f>Input!G54</f>
        <v>3.2241325003595588E-4</v>
      </c>
      <c r="H41" s="85">
        <f>Input!H54</f>
        <v>2017</v>
      </c>
      <c r="I41" s="85">
        <f t="shared" si="1"/>
        <v>5</v>
      </c>
      <c r="J41" s="87">
        <f>IF(Input!J54=0, " ",Input!J54)</f>
        <v>2404.91</v>
      </c>
      <c r="K41" s="88" t="str">
        <f>IF(Input!K54=0,"0",Input!K54)</f>
        <v>0</v>
      </c>
      <c r="L41" s="88">
        <f>IF(Input!L54=0,"0",Input!L54)</f>
        <v>6.14</v>
      </c>
      <c r="M41" s="89">
        <f>IF(Input!N54=0," ",Input!N54)</f>
        <v>1</v>
      </c>
      <c r="N41" s="90">
        <f>IFERROR((L41*M41)*(Input!$D$11)+(K41*M41*Input!$D$10)," ")</f>
        <v>6.7540000000000004</v>
      </c>
      <c r="O41" s="90">
        <f>IFERROR((L41*M41)*(Input!$D$23)+(K41*M41*Input!$D$22), " ")</f>
        <v>3.07</v>
      </c>
    </row>
    <row r="42" spans="3:15" ht="16" thickBot="1" x14ac:dyDescent="0.4">
      <c r="C42" s="84" t="str">
        <f>Input!C55</f>
        <v>PP29</v>
      </c>
      <c r="D42" s="85">
        <f>IF(Input!D55=0," ",Input!D55)</f>
        <v>37</v>
      </c>
      <c r="E42" s="85" t="str">
        <f>IF(Input!E55=0," ",Input!E55)</f>
        <v xml:space="preserve"> </v>
      </c>
      <c r="F42" s="85">
        <f t="shared" si="0"/>
        <v>37</v>
      </c>
      <c r="G42" s="86">
        <f>Input!G55</f>
        <v>3.7436693192256288E-3</v>
      </c>
      <c r="H42" s="85">
        <f>Input!H55</f>
        <v>2010</v>
      </c>
      <c r="I42" s="85">
        <f t="shared" si="1"/>
        <v>12</v>
      </c>
      <c r="J42" s="87">
        <f>IF(Input!J55=0, " ",Input!J55)</f>
        <v>13584.83</v>
      </c>
      <c r="K42" s="88" t="str">
        <f>IF(Input!K55=0,"0",Input!K55)</f>
        <v>0</v>
      </c>
      <c r="L42" s="88">
        <f>IF(Input!L55=0,"0",Input!L55)</f>
        <v>6.32</v>
      </c>
      <c r="M42" s="89">
        <f>IF(Input!N55=0," ",Input!N55)</f>
        <v>1</v>
      </c>
      <c r="N42" s="90">
        <f>IFERROR((L42*M42)*(Input!$D$11)+(K42*M42*Input!$D$10)," ")</f>
        <v>6.9520000000000008</v>
      </c>
      <c r="O42" s="90">
        <f>IFERROR((L42*M42)*(Input!$D$23)+(K42*M42*Input!$D$22), " ")</f>
        <v>3.16</v>
      </c>
    </row>
    <row r="43" spans="3:15" ht="16" thickBot="1" x14ac:dyDescent="0.4">
      <c r="C43" s="84" t="str">
        <f>Input!C56</f>
        <v>PP30</v>
      </c>
      <c r="D43" s="85">
        <f>IF(Input!D56=0," ",Input!D56)</f>
        <v>70</v>
      </c>
      <c r="E43" s="85" t="str">
        <f>IF(Input!E56=0," ",Input!E56)</f>
        <v xml:space="preserve"> </v>
      </c>
      <c r="F43" s="85">
        <f t="shared" si="0"/>
        <v>70</v>
      </c>
      <c r="G43" s="86">
        <f>Input!G56</f>
        <v>1.6606222067889066E-3</v>
      </c>
      <c r="H43" s="85">
        <f>Input!H56</f>
        <v>2017</v>
      </c>
      <c r="I43" s="85">
        <f t="shared" si="1"/>
        <v>5</v>
      </c>
      <c r="J43" s="87">
        <f>IF(Input!J56=0, " ",Input!J56)</f>
        <v>3185.16</v>
      </c>
      <c r="K43" s="88" t="str">
        <f>IF(Input!K56=0,"0",Input!K56)</f>
        <v>0</v>
      </c>
      <c r="L43" s="88">
        <f>IF(Input!L56=0,"0",Input!L56)</f>
        <v>7.22</v>
      </c>
      <c r="M43" s="89">
        <f>IF(Input!N56=0," ",Input!N56)</f>
        <v>1</v>
      </c>
      <c r="N43" s="90">
        <f>IFERROR((L43*M43)*(Input!$D$11)+(K43*M43*Input!$D$10)," ")</f>
        <v>7.9420000000000002</v>
      </c>
      <c r="O43" s="90">
        <f>IFERROR((L43*M43)*(Input!$D$23)+(K43*M43*Input!$D$22), " ")</f>
        <v>3.61</v>
      </c>
    </row>
    <row r="44" spans="3:15" ht="16" thickBot="1" x14ac:dyDescent="0.4">
      <c r="C44" s="84" t="str">
        <f>Input!C57</f>
        <v>PP31</v>
      </c>
      <c r="D44" s="85">
        <f>IF(Input!D57=0," ",Input!D57)</f>
        <v>58</v>
      </c>
      <c r="E44" s="85" t="str">
        <f>IF(Input!E57=0," ",Input!E57)</f>
        <v xml:space="preserve"> </v>
      </c>
      <c r="F44" s="85">
        <f t="shared" si="0"/>
        <v>58</v>
      </c>
      <c r="G44" s="86">
        <f>Input!G57</f>
        <v>3.1688323505533762E-4</v>
      </c>
      <c r="H44" s="85">
        <f>Input!H57</f>
        <v>2020</v>
      </c>
      <c r="I44" s="85">
        <f t="shared" si="1"/>
        <v>2</v>
      </c>
      <c r="J44" s="87">
        <f>IF(Input!J57=0, " ",Input!J57)</f>
        <v>733.55</v>
      </c>
      <c r="K44" s="88" t="str">
        <f>IF(Input!K57=0,"0",Input!K57)</f>
        <v>0</v>
      </c>
      <c r="L44" s="88">
        <f>IF(Input!L57=0,"0",Input!L57)</f>
        <v>7.2</v>
      </c>
      <c r="M44" s="89">
        <f>IF(Input!N57=0," ",Input!N57)</f>
        <v>1</v>
      </c>
      <c r="N44" s="90">
        <f>IFERROR((L44*M44)*(Input!$D$11)+(K44*M44*Input!$D$10)," ")</f>
        <v>7.9200000000000008</v>
      </c>
      <c r="O44" s="90">
        <f>IFERROR((L44*M44)*(Input!$D$23)+(K44*M44*Input!$D$22), " ")</f>
        <v>3.6</v>
      </c>
    </row>
    <row r="45" spans="3:15" ht="16" thickBot="1" x14ac:dyDescent="0.4">
      <c r="C45" s="84" t="str">
        <f>Input!C58</f>
        <v>PP32</v>
      </c>
      <c r="D45" s="85">
        <f>IF(Input!D58=0," ",Input!D58)</f>
        <v>39</v>
      </c>
      <c r="E45" s="85" t="str">
        <f>IF(Input!E58=0," ",Input!E58)</f>
        <v xml:space="preserve"> </v>
      </c>
      <c r="F45" s="85">
        <f t="shared" si="0"/>
        <v>39</v>
      </c>
      <c r="G45" s="86">
        <f>Input!G58</f>
        <v>8.7232314439356952E-4</v>
      </c>
      <c r="H45" s="85">
        <f>Input!H58</f>
        <v>2012</v>
      </c>
      <c r="I45" s="85">
        <f t="shared" si="1"/>
        <v>10</v>
      </c>
      <c r="J45" s="87">
        <f>IF(Input!J58=0, " ",Input!J58)</f>
        <v>3003.11</v>
      </c>
      <c r="K45" s="88" t="str">
        <f>IF(Input!K58=0,"0",Input!K58)</f>
        <v>0</v>
      </c>
      <c r="L45" s="88">
        <f>IF(Input!L58=0,"0",Input!L58)</f>
        <v>7.72</v>
      </c>
      <c r="M45" s="89">
        <f>IF(Input!N58=0," ",Input!N58)</f>
        <v>1</v>
      </c>
      <c r="N45" s="90">
        <f>IFERROR((L45*M45)*(Input!$D$11)+(K45*M45*Input!$D$10)," ")</f>
        <v>8.4920000000000009</v>
      </c>
      <c r="O45" s="90">
        <f>IFERROR((L45*M45)*(Input!$D$23)+(K45*M45*Input!$D$22), " ")</f>
        <v>3.86</v>
      </c>
    </row>
    <row r="46" spans="3:15" ht="16" thickBot="1" x14ac:dyDescent="0.4">
      <c r="C46" s="84" t="str">
        <f>Input!C59</f>
        <v>PP33</v>
      </c>
      <c r="D46" s="85">
        <f>IF(Input!D59=0," ",Input!D59)</f>
        <v>40</v>
      </c>
      <c r="E46" s="85" t="str">
        <f>IF(Input!E59=0," ",Input!E59)</f>
        <v xml:space="preserve"> </v>
      </c>
      <c r="F46" s="85">
        <f t="shared" si="0"/>
        <v>40</v>
      </c>
      <c r="G46" s="86">
        <f>Input!G59</f>
        <v>8.6739485593795393E-4</v>
      </c>
      <c r="H46" s="85">
        <f>Input!H59</f>
        <v>2010</v>
      </c>
      <c r="I46" s="85">
        <f t="shared" si="1"/>
        <v>12</v>
      </c>
      <c r="J46" s="87">
        <f>IF(Input!J59=0, " ",Input!J59)</f>
        <v>2911.49</v>
      </c>
      <c r="K46" s="88" t="str">
        <f>IF(Input!K59=0,"0",Input!K59)</f>
        <v>0</v>
      </c>
      <c r="L46" s="88">
        <f>IF(Input!L59=0,"0",Input!L59)</f>
        <v>7.67</v>
      </c>
      <c r="M46" s="89">
        <f>IF(Input!N59=0," ",Input!N59)</f>
        <v>1</v>
      </c>
      <c r="N46" s="90">
        <f>IFERROR((L46*M46)*(Input!$D$11)+(K46*M46*Input!$D$10)," ")</f>
        <v>8.4370000000000012</v>
      </c>
      <c r="O46" s="90">
        <f>IFERROR((L46*M46)*(Input!$D$23)+(K46*M46*Input!$D$22), " ")</f>
        <v>3.835</v>
      </c>
    </row>
    <row r="47" spans="3:15" ht="16" thickBot="1" x14ac:dyDescent="0.4">
      <c r="C47" s="84" t="str">
        <f>Input!C60</f>
        <v>PP34</v>
      </c>
      <c r="D47" s="85">
        <f>IF(Input!D60=0," ",Input!D60)</f>
        <v>122</v>
      </c>
      <c r="E47" s="85" t="str">
        <f>IF(Input!E60=0," ",Input!E60)</f>
        <v xml:space="preserve"> </v>
      </c>
      <c r="F47" s="85">
        <f t="shared" si="0"/>
        <v>122</v>
      </c>
      <c r="G47" s="86">
        <f>Input!G60</f>
        <v>3.0282309897639963E-2</v>
      </c>
      <c r="H47" s="85">
        <f>Input!H60</f>
        <v>2017</v>
      </c>
      <c r="I47" s="85">
        <f t="shared" si="1"/>
        <v>5</v>
      </c>
      <c r="J47" s="87">
        <f>IF(Input!J60=0, " ",Input!J60)</f>
        <v>33326.339999999997</v>
      </c>
      <c r="K47" s="88" t="str">
        <f>IF(Input!K60=0,"0",Input!K60)</f>
        <v>0</v>
      </c>
      <c r="L47" s="88">
        <f>IF(Input!L60=0,"0",Input!L60)</f>
        <v>25.02</v>
      </c>
      <c r="M47" s="89">
        <f>IF(Input!N60=0," ",Input!N60)</f>
        <v>1</v>
      </c>
      <c r="N47" s="90">
        <f>IFERROR((L47*M47)*(Input!$D$11)+(K47*M47*Input!$D$10)," ")</f>
        <v>27.522000000000002</v>
      </c>
      <c r="O47" s="90">
        <f>IFERROR((L47*M47)*(Input!$D$23)+(K47*M47*Input!$D$22), " ")</f>
        <v>12.51</v>
      </c>
    </row>
    <row r="48" spans="3:15" ht="16" thickBot="1" x14ac:dyDescent="0.4">
      <c r="C48" s="84" t="str">
        <f>Input!C61</f>
        <v>PP35</v>
      </c>
      <c r="D48" s="85">
        <f>IF(Input!D61=0," ",Input!D61)</f>
        <v>79</v>
      </c>
      <c r="E48" s="85" t="str">
        <f>IF(Input!E61=0," ",Input!E61)</f>
        <v xml:space="preserve"> </v>
      </c>
      <c r="F48" s="85">
        <f t="shared" si="0"/>
        <v>79</v>
      </c>
      <c r="G48" s="86">
        <f>Input!G61</f>
        <v>5.9355712104379836E-3</v>
      </c>
      <c r="H48" s="85">
        <f>Input!H61</f>
        <v>2017</v>
      </c>
      <c r="I48" s="85">
        <f t="shared" si="1"/>
        <v>5</v>
      </c>
      <c r="J48" s="87">
        <f>IF(Input!J61=0, " ",Input!J61)</f>
        <v>10087.74</v>
      </c>
      <c r="K48" s="88" t="str">
        <f>IF(Input!K61=0,"0",Input!K61)</f>
        <v>0</v>
      </c>
      <c r="L48" s="88">
        <f>IF(Input!L61=0,"0",Input!L61)</f>
        <v>25.02</v>
      </c>
      <c r="M48" s="89">
        <f>IF(Input!N61=0," ",Input!N61)</f>
        <v>1</v>
      </c>
      <c r="N48" s="90">
        <f>IFERROR((L48*M48)*(Input!$D$11)+(K48*M48*Input!$D$10)," ")</f>
        <v>27.522000000000002</v>
      </c>
      <c r="O48" s="90">
        <f>IFERROR((L48*M48)*(Input!$D$23)+(K48*M48*Input!$D$22), " ")</f>
        <v>12.51</v>
      </c>
    </row>
    <row r="49" spans="3:15" ht="16" thickBot="1" x14ac:dyDescent="0.4">
      <c r="C49" s="84" t="str">
        <f>Input!C62</f>
        <v>PP36</v>
      </c>
      <c r="D49" s="85">
        <f>IF(Input!D62=0," ",Input!D62)</f>
        <v>34</v>
      </c>
      <c r="E49" s="85" t="str">
        <f>IF(Input!E62=0," ",Input!E62)</f>
        <v xml:space="preserve"> </v>
      </c>
      <c r="F49" s="85">
        <f t="shared" si="0"/>
        <v>34</v>
      </c>
      <c r="G49" s="86">
        <f>Input!G62</f>
        <v>9.0452076434395653E-4</v>
      </c>
      <c r="H49" s="85">
        <f>Input!H62</f>
        <v>2017</v>
      </c>
      <c r="I49" s="85">
        <f t="shared" si="1"/>
        <v>5</v>
      </c>
      <c r="J49" s="87">
        <f>IF(Input!J62=0, " ",Input!J62)</f>
        <v>3571.89</v>
      </c>
      <c r="K49" s="88" t="str">
        <f>IF(Input!K62=0,"0",Input!K62)</f>
        <v>0</v>
      </c>
      <c r="L49" s="88">
        <f>IF(Input!L62=0,"0",Input!L62)</f>
        <v>9.0399999999999991</v>
      </c>
      <c r="M49" s="89">
        <f>IF(Input!N62=0," ",Input!N62)</f>
        <v>1</v>
      </c>
      <c r="N49" s="90">
        <f>IFERROR((L49*M49)*(Input!$D$11)+(K49*M49*Input!$D$10)," ")</f>
        <v>9.9439999999999991</v>
      </c>
      <c r="O49" s="90">
        <f>IFERROR((L49*M49)*(Input!$D$23)+(K49*M49*Input!$D$22), " ")</f>
        <v>4.5199999999999996</v>
      </c>
    </row>
    <row r="50" spans="3:15" ht="16" thickBot="1" x14ac:dyDescent="0.4">
      <c r="C50" s="84" t="str">
        <f>Input!C63</f>
        <v>PP37</v>
      </c>
      <c r="D50" s="85">
        <f>IF(Input!D63=0," ",Input!D63)</f>
        <v>21</v>
      </c>
      <c r="E50" s="85" t="str">
        <f>IF(Input!E63=0," ",Input!E63)</f>
        <v xml:space="preserve"> </v>
      </c>
      <c r="F50" s="85">
        <f t="shared" si="0"/>
        <v>21</v>
      </c>
      <c r="G50" s="86">
        <f>Input!G63</f>
        <v>6.1278573568058603E-4</v>
      </c>
      <c r="H50" s="85">
        <f>Input!H63</f>
        <v>2013</v>
      </c>
      <c r="I50" s="85">
        <f t="shared" si="1"/>
        <v>9</v>
      </c>
      <c r="J50" s="87">
        <f>IF(Input!J63=0, " ",Input!J63)</f>
        <v>3917.85</v>
      </c>
      <c r="K50" s="88" t="str">
        <f>IF(Input!K63=0,"0",Input!K63)</f>
        <v>0</v>
      </c>
      <c r="L50" s="88">
        <f>IF(Input!L63=0,"0",Input!L63)</f>
        <v>9.16</v>
      </c>
      <c r="M50" s="89">
        <f>IF(Input!N63=0," ",Input!N63)</f>
        <v>1</v>
      </c>
      <c r="N50" s="90">
        <f>IFERROR((L50*M50)*(Input!$D$11)+(K50*M50*Input!$D$10)," ")</f>
        <v>10.076000000000001</v>
      </c>
      <c r="O50" s="90">
        <f>IFERROR((L50*M50)*(Input!$D$23)+(K50*M50*Input!$D$22), " ")</f>
        <v>4.58</v>
      </c>
    </row>
    <row r="51" spans="3:15" ht="16" thickBot="1" x14ac:dyDescent="0.4">
      <c r="C51" s="84" t="str">
        <f>Input!C64</f>
        <v>PP38</v>
      </c>
      <c r="D51" s="85">
        <f>IF(Input!D64=0," ",Input!D64)</f>
        <v>52</v>
      </c>
      <c r="E51" s="85" t="str">
        <f>IF(Input!E64=0," ",Input!E64)</f>
        <v xml:space="preserve"> </v>
      </c>
      <c r="F51" s="85">
        <f t="shared" si="0"/>
        <v>52</v>
      </c>
      <c r="G51" s="86">
        <f>Input!G64</f>
        <v>8.0655283388382029E-3</v>
      </c>
      <c r="H51" s="85">
        <f>Input!H64</f>
        <v>2022</v>
      </c>
      <c r="I51" s="85">
        <f t="shared" si="1"/>
        <v>0</v>
      </c>
      <c r="J51" s="87">
        <f>IF(Input!J64=0, " ",Input!J64)</f>
        <v>20825.14</v>
      </c>
      <c r="K51" s="88" t="str">
        <f>IF(Input!K64=0,"0",Input!K64)</f>
        <v>0</v>
      </c>
      <c r="L51" s="88">
        <f>IF(Input!L64=0,"0",Input!L64)</f>
        <v>9.44</v>
      </c>
      <c r="M51" s="89">
        <f>IF(Input!N64=0," ",Input!N64)</f>
        <v>1</v>
      </c>
      <c r="N51" s="90">
        <f>IFERROR((L51*M51)*(Input!$D$11)+(K51*M51*Input!$D$10)," ")</f>
        <v>10.384</v>
      </c>
      <c r="O51" s="90">
        <f>IFERROR((L51*M51)*(Input!$D$23)+(K51*M51*Input!$D$22), " ")</f>
        <v>4.72</v>
      </c>
    </row>
    <row r="52" spans="3:15" ht="16" thickBot="1" x14ac:dyDescent="0.4">
      <c r="C52" s="84" t="str">
        <f>Input!C65</f>
        <v>PP39</v>
      </c>
      <c r="D52" s="85">
        <f>IF(Input!D65=0," ",Input!D65)</f>
        <v>47</v>
      </c>
      <c r="E52" s="85" t="str">
        <f>IF(Input!E65=0," ",Input!E65)</f>
        <v xml:space="preserve"> </v>
      </c>
      <c r="F52" s="85">
        <f t="shared" si="0"/>
        <v>47</v>
      </c>
      <c r="G52" s="86">
        <f>Input!G65</f>
        <v>1.3074753220204691E-3</v>
      </c>
      <c r="H52" s="85">
        <f>Input!H65</f>
        <v>2004</v>
      </c>
      <c r="I52" s="85">
        <f t="shared" si="1"/>
        <v>18</v>
      </c>
      <c r="J52" s="87">
        <f>IF(Input!J65=0, " ",Input!J65)</f>
        <v>3735.03</v>
      </c>
      <c r="K52" s="88" t="str">
        <f>IF(Input!K65=0,"0",Input!K65)</f>
        <v>0</v>
      </c>
      <c r="L52" s="88">
        <f>IF(Input!L65=0,"0",Input!L65)</f>
        <v>9.92</v>
      </c>
      <c r="M52" s="89">
        <f>IF(Input!N65=0," ",Input!N65)</f>
        <v>1</v>
      </c>
      <c r="N52" s="90">
        <f>IFERROR((L52*M52)*(Input!$D$11)+(K52*M52*Input!$D$10)," ")</f>
        <v>10.912000000000001</v>
      </c>
      <c r="O52" s="90">
        <f>IFERROR((L52*M52)*(Input!$D$23)+(K52*M52*Input!$D$22), " ")</f>
        <v>4.96</v>
      </c>
    </row>
    <row r="53" spans="3:15" ht="16" thickBot="1" x14ac:dyDescent="0.4">
      <c r="C53" s="84" t="str">
        <f>Input!C66</f>
        <v>PP40</v>
      </c>
      <c r="D53" s="85">
        <f>IF(Input!D66=0," ",Input!D66)</f>
        <v>36</v>
      </c>
      <c r="E53" s="85" t="str">
        <f>IF(Input!E66=0," ",Input!E66)</f>
        <v xml:space="preserve"> </v>
      </c>
      <c r="F53" s="85">
        <f t="shared" si="0"/>
        <v>36</v>
      </c>
      <c r="G53" s="86">
        <f>Input!G66</f>
        <v>1.0734685016748663E-3</v>
      </c>
      <c r="H53" s="85">
        <f>Input!H66</f>
        <v>2017</v>
      </c>
      <c r="I53" s="85">
        <f t="shared" si="1"/>
        <v>5</v>
      </c>
      <c r="J53" s="87">
        <f>IF(Input!J66=0, " ",Input!J66)</f>
        <v>4003.55</v>
      </c>
      <c r="K53" s="88" t="str">
        <f>IF(Input!K66=0,"0",Input!K66)</f>
        <v>0</v>
      </c>
      <c r="L53" s="88">
        <f>IF(Input!L66=0,"0",Input!L66)</f>
        <v>10.28</v>
      </c>
      <c r="M53" s="89">
        <f>IF(Input!N66=0," ",Input!N66)</f>
        <v>1</v>
      </c>
      <c r="N53" s="90">
        <f>IFERROR((L53*M53)*(Input!$D$11)+(K53*M53*Input!$D$10)," ")</f>
        <v>11.308</v>
      </c>
      <c r="O53" s="90">
        <f>IFERROR((L53*M53)*(Input!$D$23)+(K53*M53*Input!$D$22), " ")</f>
        <v>5.14</v>
      </c>
    </row>
    <row r="54" spans="3:15" ht="16" thickBot="1" x14ac:dyDescent="0.4">
      <c r="C54" s="84" t="str">
        <f>Input!C67</f>
        <v>PP41</v>
      </c>
      <c r="D54" s="85">
        <f>IF(Input!D67=0," ",Input!D67)</f>
        <v>50</v>
      </c>
      <c r="E54" s="85" t="str">
        <f>IF(Input!E67=0," ",Input!E67)</f>
        <v xml:space="preserve"> </v>
      </c>
      <c r="F54" s="85">
        <f t="shared" si="0"/>
        <v>50</v>
      </c>
      <c r="G54" s="86">
        <f>Input!G67</f>
        <v>3.8400899805713065E-3</v>
      </c>
      <c r="H54" s="85">
        <f>Input!H67</f>
        <v>2018</v>
      </c>
      <c r="I54" s="85">
        <f t="shared" si="1"/>
        <v>4</v>
      </c>
      <c r="J54" s="87">
        <f>IF(Input!J67=0, " ",Input!J67)</f>
        <v>10311.69</v>
      </c>
      <c r="K54" s="88" t="str">
        <f>IF(Input!K67=0,"0",Input!K67)</f>
        <v>0</v>
      </c>
      <c r="L54" s="88">
        <f>IF(Input!L67=0,"0",Input!L67)</f>
        <v>10.42</v>
      </c>
      <c r="M54" s="89">
        <f>IF(Input!N67=0," ",Input!N67)</f>
        <v>1</v>
      </c>
      <c r="N54" s="90">
        <f>IFERROR((L54*M54)*(Input!$D$11)+(K54*M54*Input!$D$10)," ")</f>
        <v>11.462000000000002</v>
      </c>
      <c r="O54" s="90">
        <f>IFERROR((L54*M54)*(Input!$D$23)+(K54*M54*Input!$D$22), " ")</f>
        <v>5.21</v>
      </c>
    </row>
    <row r="55" spans="3:15" ht="16" thickBot="1" x14ac:dyDescent="0.4">
      <c r="C55" s="84" t="str">
        <f>Input!C68</f>
        <v>PP42</v>
      </c>
      <c r="D55" s="85">
        <f>IF(Input!D68=0," ",Input!D68)</f>
        <v>53</v>
      </c>
      <c r="E55" s="85" t="str">
        <f>IF(Input!E68=0," ",Input!E68)</f>
        <v xml:space="preserve"> </v>
      </c>
      <c r="F55" s="85">
        <f t="shared" si="0"/>
        <v>53</v>
      </c>
      <c r="G55" s="86">
        <f>Input!G68</f>
        <v>1.6009622768283027E-3</v>
      </c>
      <c r="H55" s="85">
        <f>Input!H68</f>
        <v>2010</v>
      </c>
      <c r="I55" s="85">
        <f t="shared" si="1"/>
        <v>12</v>
      </c>
      <c r="J55" s="87">
        <f>IF(Input!J68=0, " ",Input!J68)</f>
        <v>4055.68</v>
      </c>
      <c r="K55" s="88" t="str">
        <f>IF(Input!K68=0,"0",Input!K68)</f>
        <v>0</v>
      </c>
      <c r="L55" s="88">
        <f>IF(Input!L68=0,"0",Input!L68)</f>
        <v>10.52</v>
      </c>
      <c r="M55" s="89">
        <f>IF(Input!N68=0," ",Input!N68)</f>
        <v>1</v>
      </c>
      <c r="N55" s="90">
        <f>IFERROR((L55*M55)*(Input!$D$11)+(K55*M55*Input!$D$10)," ")</f>
        <v>11.572000000000001</v>
      </c>
      <c r="O55" s="90">
        <f>IFERROR((L55*M55)*(Input!$D$23)+(K55*M55*Input!$D$22), " ")</f>
        <v>5.26</v>
      </c>
    </row>
    <row r="56" spans="3:15" ht="16" thickBot="1" x14ac:dyDescent="0.4">
      <c r="C56" s="84" t="str">
        <f>Input!C69</f>
        <v>PP43</v>
      </c>
      <c r="D56" s="85" t="str">
        <f>IF(Input!D69=0," ",Input!D69)</f>
        <v xml:space="preserve"> </v>
      </c>
      <c r="E56" s="85" t="str">
        <f>IF(Input!E69=0," ",Input!E69)</f>
        <v xml:space="preserve"> </v>
      </c>
      <c r="F56" s="85" t="str">
        <f t="shared" si="0"/>
        <v xml:space="preserve"> </v>
      </c>
      <c r="G56" s="86" t="str">
        <f>Input!G69</f>
        <v xml:space="preserve"> </v>
      </c>
      <c r="H56" s="85">
        <f>Input!H69</f>
        <v>0</v>
      </c>
      <c r="I56" s="85" t="str">
        <f t="shared" si="1"/>
        <v xml:space="preserve"> </v>
      </c>
      <c r="J56" s="87" t="str">
        <f>IF(Input!J69=0, " ",Input!J69)</f>
        <v xml:space="preserve"> </v>
      </c>
      <c r="K56" s="88" t="str">
        <f>IF(Input!K69=0,"0",Input!K69)</f>
        <v>0</v>
      </c>
      <c r="L56" s="88">
        <f>IF(Input!L69=0,"0",Input!L69)</f>
        <v>10.54</v>
      </c>
      <c r="M56" s="89">
        <f>IF(Input!N69=0," ",Input!N69)</f>
        <v>1</v>
      </c>
      <c r="N56" s="90">
        <f>IFERROR((L56*M56)*(Input!$D$11)+(K56*M56*Input!$D$10)," ")</f>
        <v>11.593999999999999</v>
      </c>
      <c r="O56" s="90">
        <f>IFERROR((L56*M56)*(Input!$D$23)+(K56*M56*Input!$D$22), " ")</f>
        <v>5.27</v>
      </c>
    </row>
    <row r="57" spans="3:15" ht="16" thickBot="1" x14ac:dyDescent="0.4">
      <c r="C57" s="84" t="str">
        <f>Input!C70</f>
        <v>PP44</v>
      </c>
      <c r="D57" s="85">
        <f>IF(Input!D70=0," ",Input!D70)</f>
        <v>64</v>
      </c>
      <c r="E57" s="85" t="str">
        <f>IF(Input!E70=0," ",Input!E70)</f>
        <v xml:space="preserve"> </v>
      </c>
      <c r="F57" s="85">
        <f t="shared" si="0"/>
        <v>64</v>
      </c>
      <c r="G57" s="86">
        <f>Input!G70</f>
        <v>3.5119914985627643E-4</v>
      </c>
      <c r="H57" s="85">
        <f>Input!H70</f>
        <v>2017</v>
      </c>
      <c r="I57" s="85">
        <f t="shared" si="1"/>
        <v>5</v>
      </c>
      <c r="J57" s="87">
        <f>IF(Input!J70=0, " ",Input!J70)</f>
        <v>736.77</v>
      </c>
      <c r="K57" s="88" t="str">
        <f>IF(Input!K70=0,"0",Input!K70)</f>
        <v>0</v>
      </c>
      <c r="L57" s="88">
        <f>IF(Input!L70=0,"0",Input!L70)</f>
        <v>11.2</v>
      </c>
      <c r="M57" s="89">
        <f>IF(Input!N70=0," ",Input!N70)</f>
        <v>1</v>
      </c>
      <c r="N57" s="90">
        <f>IFERROR((L57*M57)*(Input!$D$11)+(K57*M57*Input!$D$10)," ")</f>
        <v>12.32</v>
      </c>
      <c r="O57" s="90">
        <f>IFERROR((L57*M57)*(Input!$D$23)+(K57*M57*Input!$D$22), " ")</f>
        <v>5.6</v>
      </c>
    </row>
    <row r="58" spans="3:15" ht="16" thickBot="1" x14ac:dyDescent="0.4">
      <c r="C58" s="84" t="str">
        <f>Input!C71</f>
        <v>PP45</v>
      </c>
      <c r="D58" s="85">
        <f>IF(Input!D71=0," ",Input!D71)</f>
        <v>68</v>
      </c>
      <c r="E58" s="85" t="str">
        <f>IF(Input!E71=0," ",Input!E71)</f>
        <v xml:space="preserve"> </v>
      </c>
      <c r="F58" s="85">
        <f t="shared" si="0"/>
        <v>68</v>
      </c>
      <c r="G58" s="86">
        <f>Input!G71</f>
        <v>2.4116704572775074E-3</v>
      </c>
      <c r="H58" s="85">
        <f>Input!H71</f>
        <v>2017</v>
      </c>
      <c r="I58" s="85">
        <f t="shared" si="1"/>
        <v>5</v>
      </c>
      <c r="J58" s="87">
        <f>IF(Input!J71=0, " ",Input!J71)</f>
        <v>4761.76</v>
      </c>
      <c r="K58" s="88" t="str">
        <f>IF(Input!K71=0,"0",Input!K71)</f>
        <v>0</v>
      </c>
      <c r="L58" s="88">
        <f>IF(Input!L71=0,"0",Input!L71)</f>
        <v>11.44</v>
      </c>
      <c r="M58" s="89">
        <f>IF(Input!N71=0," ",Input!N71)</f>
        <v>1</v>
      </c>
      <c r="N58" s="90">
        <f>IFERROR((L58*M58)*(Input!$D$11)+(K58*M58*Input!$D$10)," ")</f>
        <v>12.584</v>
      </c>
      <c r="O58" s="90">
        <f>IFERROR((L58*M58)*(Input!$D$23)+(K58*M58*Input!$D$22), " ")</f>
        <v>5.72</v>
      </c>
    </row>
    <row r="59" spans="3:15" ht="16" thickBot="1" x14ac:dyDescent="0.4">
      <c r="C59" s="84" t="str">
        <f>Input!C72</f>
        <v>PP46</v>
      </c>
      <c r="D59" s="85">
        <f>IF(Input!D72=0," ",Input!D72)</f>
        <v>66</v>
      </c>
      <c r="E59" s="85" t="str">
        <f>IF(Input!E72=0," ",Input!E72)</f>
        <v xml:space="preserve"> </v>
      </c>
      <c r="F59" s="85">
        <f t="shared" si="0"/>
        <v>66</v>
      </c>
      <c r="G59" s="86">
        <f>Input!G72</f>
        <v>2.3558547546793868E-3</v>
      </c>
      <c r="H59" s="85">
        <f>Input!H72</f>
        <v>2013</v>
      </c>
      <c r="I59" s="85">
        <f t="shared" si="1"/>
        <v>9</v>
      </c>
      <c r="J59" s="87">
        <f>IF(Input!J72=0, " ",Input!J72)</f>
        <v>4792.51</v>
      </c>
      <c r="K59" s="88" t="str">
        <f>IF(Input!K72=0,"0",Input!K72)</f>
        <v>0</v>
      </c>
      <c r="L59" s="88">
        <f>IF(Input!L72=0,"0",Input!L72)</f>
        <v>11.52</v>
      </c>
      <c r="M59" s="89">
        <f>IF(Input!N72=0," ",Input!N72)</f>
        <v>1</v>
      </c>
      <c r="N59" s="90">
        <f>IFERROR((L59*M59)*(Input!$D$11)+(K59*M59*Input!$D$10)," ")</f>
        <v>12.672000000000001</v>
      </c>
      <c r="O59" s="90">
        <f>IFERROR((L59*M59)*(Input!$D$23)+(K59*M59*Input!$D$22), " ")</f>
        <v>5.76</v>
      </c>
    </row>
    <row r="60" spans="3:15" ht="16" thickBot="1" x14ac:dyDescent="0.4">
      <c r="C60" s="84" t="str">
        <f>Input!C73</f>
        <v>PP47</v>
      </c>
      <c r="D60" s="85">
        <f>IF(Input!D73=0," ",Input!D73)</f>
        <v>83</v>
      </c>
      <c r="E60" s="85" t="str">
        <f>IF(Input!E73=0," ",Input!E73)</f>
        <v xml:space="preserve"> </v>
      </c>
      <c r="F60" s="85">
        <f t="shared" si="0"/>
        <v>83</v>
      </c>
      <c r="G60" s="86">
        <f>Input!G73</f>
        <v>1.0534580968855416E-3</v>
      </c>
      <c r="H60" s="85">
        <f>Input!H73</f>
        <v>1998</v>
      </c>
      <c r="I60" s="85">
        <f t="shared" si="1"/>
        <v>24</v>
      </c>
      <c r="J60" s="87">
        <f>IF(Input!J73=0, " ",Input!J73)</f>
        <v>1704.11</v>
      </c>
      <c r="K60" s="88" t="str">
        <f>IF(Input!K73=0,"0",Input!K73)</f>
        <v>0</v>
      </c>
      <c r="L60" s="88">
        <f>IF(Input!L73=0,"0",Input!L73)</f>
        <v>11.64</v>
      </c>
      <c r="M60" s="89">
        <f>IF(Input!N73=0," ",Input!N73)</f>
        <v>1</v>
      </c>
      <c r="N60" s="90">
        <f>IFERROR((L60*M60)*(Input!$D$11)+(K60*M60*Input!$D$10)," ")</f>
        <v>12.804000000000002</v>
      </c>
      <c r="O60" s="90">
        <f>IFERROR((L60*M60)*(Input!$D$23)+(K60*M60*Input!$D$22), " ")</f>
        <v>5.82</v>
      </c>
    </row>
    <row r="61" spans="3:15" ht="16" thickBot="1" x14ac:dyDescent="0.4">
      <c r="C61" s="84" t="str">
        <f>Input!C74</f>
        <v>PP48</v>
      </c>
      <c r="D61" s="85" t="str">
        <f>IF(Input!D74=0," ",Input!D74)</f>
        <v xml:space="preserve"> </v>
      </c>
      <c r="E61" s="85" t="str">
        <f>IF(Input!E74=0," ",Input!E74)</f>
        <v xml:space="preserve"> </v>
      </c>
      <c r="F61" s="85" t="str">
        <f t="shared" si="0"/>
        <v xml:space="preserve"> </v>
      </c>
      <c r="G61" s="86" t="str">
        <f>Input!G74</f>
        <v xml:space="preserve"> </v>
      </c>
      <c r="H61" s="85">
        <f>Input!H74</f>
        <v>0</v>
      </c>
      <c r="I61" s="85" t="str">
        <f t="shared" si="1"/>
        <v xml:space="preserve"> </v>
      </c>
      <c r="J61" s="87" t="str">
        <f>IF(Input!J74=0, " ",Input!J74)</f>
        <v xml:space="preserve"> </v>
      </c>
      <c r="K61" s="88" t="str">
        <f>IF(Input!K74=0,"0",Input!K74)</f>
        <v>0</v>
      </c>
      <c r="L61" s="88">
        <f>IF(Input!L74=0,"0",Input!L74)</f>
        <v>11.68</v>
      </c>
      <c r="M61" s="89">
        <f>IF(Input!N74=0," ",Input!N74)</f>
        <v>1</v>
      </c>
      <c r="N61" s="90">
        <f>IFERROR((L61*M61)*(Input!$D$11)+(K61*M61*Input!$D$10)," ")</f>
        <v>12.848000000000001</v>
      </c>
      <c r="O61" s="90">
        <f>IFERROR((L61*M61)*(Input!$D$23)+(K61*M61*Input!$D$22), " ")</f>
        <v>5.84</v>
      </c>
    </row>
    <row r="62" spans="3:15" ht="16" thickBot="1" x14ac:dyDescent="0.4">
      <c r="C62" s="84" t="str">
        <f>Input!C75</f>
        <v>PP49</v>
      </c>
      <c r="D62" s="85">
        <f>IF(Input!D75=0," ",Input!D75)</f>
        <v>30</v>
      </c>
      <c r="E62" s="85" t="str">
        <f>IF(Input!E75=0," ",Input!E75)</f>
        <v xml:space="preserve"> </v>
      </c>
      <c r="F62" s="85">
        <f t="shared" si="0"/>
        <v>30</v>
      </c>
      <c r="G62" s="86">
        <f>Input!G75</f>
        <v>1.0588800409182977E-3</v>
      </c>
      <c r="H62" s="85">
        <f>Input!H75</f>
        <v>2017</v>
      </c>
      <c r="I62" s="85">
        <f t="shared" si="1"/>
        <v>5</v>
      </c>
      <c r="J62" s="87">
        <f>IF(Input!J75=0, " ",Input!J75)</f>
        <v>4738.97</v>
      </c>
      <c r="K62" s="88" t="str">
        <f>IF(Input!K75=0,"0",Input!K75)</f>
        <v>0</v>
      </c>
      <c r="L62" s="88">
        <f>IF(Input!L75=0,"0",Input!L75)</f>
        <v>11.74</v>
      </c>
      <c r="M62" s="89">
        <f>IF(Input!N75=0," ",Input!N75)</f>
        <v>1</v>
      </c>
      <c r="N62" s="90">
        <f>IFERROR((L62*M62)*(Input!$D$11)+(K62*M62*Input!$D$10)," ")</f>
        <v>12.914000000000001</v>
      </c>
      <c r="O62" s="90">
        <f>IFERROR((L62*M62)*(Input!$D$23)+(K62*M62*Input!$D$22), " ")</f>
        <v>5.87</v>
      </c>
    </row>
    <row r="63" spans="3:15" ht="16" thickBot="1" x14ac:dyDescent="0.4">
      <c r="C63" s="84" t="str">
        <f>Input!C76</f>
        <v>PP50</v>
      </c>
      <c r="D63" s="85" t="str">
        <f>IF(Input!D76=0," ",Input!D76)</f>
        <v xml:space="preserve"> </v>
      </c>
      <c r="E63" s="85" t="str">
        <f>IF(Input!E76=0," ",Input!E76)</f>
        <v xml:space="preserve"> </v>
      </c>
      <c r="F63" s="85" t="str">
        <f t="shared" si="0"/>
        <v xml:space="preserve"> </v>
      </c>
      <c r="G63" s="86" t="str">
        <f>Input!G76</f>
        <v xml:space="preserve"> </v>
      </c>
      <c r="H63" s="85">
        <f>Input!H76</f>
        <v>0</v>
      </c>
      <c r="I63" s="85" t="str">
        <f t="shared" si="1"/>
        <v xml:space="preserve"> </v>
      </c>
      <c r="J63" s="87" t="str">
        <f>IF(Input!J76=0, " ",Input!J76)</f>
        <v xml:space="preserve"> </v>
      </c>
      <c r="K63" s="88" t="str">
        <f>IF(Input!K76=0,"0",Input!K76)</f>
        <v>0</v>
      </c>
      <c r="L63" s="88">
        <f>IF(Input!L76=0,"0",Input!L76)</f>
        <v>12.45</v>
      </c>
      <c r="M63" s="89">
        <f>IF(Input!N76=0," ",Input!N76)</f>
        <v>1</v>
      </c>
      <c r="N63" s="90">
        <f>IFERROR((L63*M63)*(Input!$D$11)+(K63*M63*Input!$D$10)," ")</f>
        <v>13.695</v>
      </c>
      <c r="O63" s="90">
        <f>IFERROR((L63*M63)*(Input!$D$23)+(K63*M63*Input!$D$22), " ")</f>
        <v>6.2249999999999996</v>
      </c>
    </row>
    <row r="64" spans="3:15" ht="16" thickBot="1" x14ac:dyDescent="0.4">
      <c r="C64" s="84" t="str">
        <f>Input!C77</f>
        <v>PP51</v>
      </c>
      <c r="D64" s="85" t="str">
        <f>IF(Input!D77=0," ",Input!D77)</f>
        <v xml:space="preserve"> </v>
      </c>
      <c r="E64" s="85" t="str">
        <f>IF(Input!E77=0," ",Input!E77)</f>
        <v xml:space="preserve"> </v>
      </c>
      <c r="F64" s="85" t="str">
        <f t="shared" si="0"/>
        <v xml:space="preserve"> </v>
      </c>
      <c r="G64" s="86" t="str">
        <f>Input!G77</f>
        <v xml:space="preserve"> </v>
      </c>
      <c r="H64" s="85">
        <f>Input!H77</f>
        <v>0</v>
      </c>
      <c r="I64" s="85" t="str">
        <f t="shared" si="1"/>
        <v xml:space="preserve"> </v>
      </c>
      <c r="J64" s="87" t="str">
        <f>IF(Input!J77=0, " ",Input!J77)</f>
        <v xml:space="preserve"> </v>
      </c>
      <c r="K64" s="88" t="str">
        <f>IF(Input!K77=0,"0",Input!K77)</f>
        <v>0</v>
      </c>
      <c r="L64" s="88">
        <f>IF(Input!L77=0,"0",Input!L77)</f>
        <v>12.6</v>
      </c>
      <c r="M64" s="89">
        <f>IF(Input!N77=0," ",Input!N77)</f>
        <v>1</v>
      </c>
      <c r="N64" s="90">
        <f>IFERROR((L64*M64)*(Input!$D$11)+(K64*M64*Input!$D$10)," ")</f>
        <v>13.860000000000001</v>
      </c>
      <c r="O64" s="90">
        <f>IFERROR((L64*M64)*(Input!$D$23)+(K64*M64*Input!$D$22), " ")</f>
        <v>6.3</v>
      </c>
    </row>
    <row r="65" spans="3:15" ht="16" thickBot="1" x14ac:dyDescent="0.4">
      <c r="C65" s="84" t="str">
        <f>Input!C78</f>
        <v>PP52</v>
      </c>
      <c r="D65" s="85" t="str">
        <f>IF(Input!D78=0," ",Input!D78)</f>
        <v xml:space="preserve"> </v>
      </c>
      <c r="E65" s="85" t="str">
        <f>IF(Input!E78=0," ",Input!E78)</f>
        <v xml:space="preserve"> </v>
      </c>
      <c r="F65" s="85" t="str">
        <f t="shared" si="0"/>
        <v xml:space="preserve"> </v>
      </c>
      <c r="G65" s="86">
        <f>Input!G78</f>
        <v>0</v>
      </c>
      <c r="H65" s="85">
        <f>Input!H78</f>
        <v>2008</v>
      </c>
      <c r="I65" s="85">
        <f t="shared" si="1"/>
        <v>14</v>
      </c>
      <c r="J65" s="87">
        <f>IF(Input!J78=0, " ",Input!J78)</f>
        <v>5248.57</v>
      </c>
      <c r="K65" s="88" t="str">
        <f>IF(Input!K78=0,"0",Input!K78)</f>
        <v>0</v>
      </c>
      <c r="L65" s="88">
        <f>IF(Input!L78=0,"0",Input!L78)</f>
        <v>13.1</v>
      </c>
      <c r="M65" s="89">
        <f>IF(Input!N78=0," ",Input!N78)</f>
        <v>1</v>
      </c>
      <c r="N65" s="90">
        <f>IFERROR((L65*M65)*(Input!$D$11)+(K65*M65*Input!$D$10)," ")</f>
        <v>14.41</v>
      </c>
      <c r="O65" s="90">
        <f>IFERROR((L65*M65)*(Input!$D$23)+(K65*M65*Input!$D$22), " ")</f>
        <v>6.55</v>
      </c>
    </row>
    <row r="66" spans="3:15" ht="16" thickBot="1" x14ac:dyDescent="0.4">
      <c r="C66" s="84" t="str">
        <f>Input!C79</f>
        <v>PP53</v>
      </c>
      <c r="D66" s="85">
        <f>IF(Input!D79=0," ",Input!D79)</f>
        <v>77</v>
      </c>
      <c r="E66" s="85" t="str">
        <f>IF(Input!E79=0," ",Input!E79)</f>
        <v xml:space="preserve"> </v>
      </c>
      <c r="F66" s="85">
        <f t="shared" si="0"/>
        <v>77</v>
      </c>
      <c r="G66" s="86">
        <f>Input!G79</f>
        <v>1.1473410646850003E-3</v>
      </c>
      <c r="H66" s="85">
        <f>Input!H79</f>
        <v>2019</v>
      </c>
      <c r="I66" s="85">
        <f t="shared" si="1"/>
        <v>3</v>
      </c>
      <c r="J66" s="87">
        <f>IF(Input!J79=0, " ",Input!J79)</f>
        <v>2000.6</v>
      </c>
      <c r="K66" s="88" t="str">
        <f>IF(Input!K79=0,"0",Input!K79)</f>
        <v>0</v>
      </c>
      <c r="L66" s="88">
        <f>IF(Input!L79=0,"0",Input!L79)</f>
        <v>13.2</v>
      </c>
      <c r="M66" s="89">
        <f>IF(Input!N79=0," ",Input!N79)</f>
        <v>1</v>
      </c>
      <c r="N66" s="90">
        <f>IFERROR((L66*M66)*(Input!$D$11)+(K66*M66*Input!$D$10)," ")</f>
        <v>14.52</v>
      </c>
      <c r="O66" s="90">
        <f>IFERROR((L66*M66)*(Input!$D$23)+(K66*M66*Input!$D$22), " ")</f>
        <v>6.6</v>
      </c>
    </row>
    <row r="67" spans="3:15" ht="16" thickBot="1" x14ac:dyDescent="0.4">
      <c r="C67" s="84" t="str">
        <f>Input!C80</f>
        <v>PP54</v>
      </c>
      <c r="D67" s="85">
        <f>IF(Input!D80=0," ",Input!D80)</f>
        <v>64</v>
      </c>
      <c r="E67" s="85" t="str">
        <f>IF(Input!E80=0," ",Input!E80)</f>
        <v xml:space="preserve"> </v>
      </c>
      <c r="F67" s="85">
        <f t="shared" si="0"/>
        <v>64</v>
      </c>
      <c r="G67" s="86">
        <f>Input!G80</f>
        <v>2.4367244460615869E-3</v>
      </c>
      <c r="H67" s="85">
        <f>Input!H80</f>
        <v>2012</v>
      </c>
      <c r="I67" s="85">
        <f t="shared" si="1"/>
        <v>10</v>
      </c>
      <c r="J67" s="87">
        <f>IF(Input!J80=0, " ",Input!J80)</f>
        <v>5111.93</v>
      </c>
      <c r="K67" s="88" t="str">
        <f>IF(Input!K80=0,"0",Input!K80)</f>
        <v>0</v>
      </c>
      <c r="L67" s="88">
        <f>IF(Input!L80=0,"0",Input!L80)</f>
        <v>13.24</v>
      </c>
      <c r="M67" s="89">
        <f>IF(Input!N80=0," ",Input!N80)</f>
        <v>1</v>
      </c>
      <c r="N67" s="90">
        <f>IFERROR((L67*M67)*(Input!$D$11)+(K67*M67*Input!$D$10)," ")</f>
        <v>14.564000000000002</v>
      </c>
      <c r="O67" s="90">
        <f>IFERROR((L67*M67)*(Input!$D$23)+(K67*M67*Input!$D$22), " ")</f>
        <v>6.62</v>
      </c>
    </row>
    <row r="68" spans="3:15" ht="16" thickBot="1" x14ac:dyDescent="0.4">
      <c r="C68" s="84" t="str">
        <f>Input!C81</f>
        <v>PP55</v>
      </c>
      <c r="D68" s="85" t="str">
        <f>IF(Input!D81=0," ",Input!D81)</f>
        <v xml:space="preserve"> </v>
      </c>
      <c r="E68" s="85" t="str">
        <f>IF(Input!E81=0," ",Input!E81)</f>
        <v xml:space="preserve"> </v>
      </c>
      <c r="F68" s="85" t="str">
        <f t="shared" si="0"/>
        <v xml:space="preserve"> </v>
      </c>
      <c r="G68" s="86" t="str">
        <f>Input!G81</f>
        <v xml:space="preserve"> </v>
      </c>
      <c r="H68" s="85">
        <f>Input!H81</f>
        <v>0</v>
      </c>
      <c r="I68" s="85" t="str">
        <f t="shared" si="1"/>
        <v xml:space="preserve"> </v>
      </c>
      <c r="J68" s="87" t="str">
        <f>IF(Input!J81=0, " ",Input!J81)</f>
        <v xml:space="preserve"> </v>
      </c>
      <c r="K68" s="88" t="str">
        <f>IF(Input!K81=0,"0",Input!K81)</f>
        <v>0</v>
      </c>
      <c r="L68" s="88">
        <f>IF(Input!L81=0,"0",Input!L81)</f>
        <v>13.44</v>
      </c>
      <c r="M68" s="89">
        <f>IF(Input!N81=0," ",Input!N81)</f>
        <v>1</v>
      </c>
      <c r="N68" s="90">
        <f>IFERROR((L68*M68)*(Input!$D$11)+(K68*M68*Input!$D$10)," ")</f>
        <v>14.784000000000001</v>
      </c>
      <c r="O68" s="90">
        <f>IFERROR((L68*M68)*(Input!$D$23)+(K68*M68*Input!$D$22), " ")</f>
        <v>6.72</v>
      </c>
    </row>
    <row r="69" spans="3:15" ht="16" thickBot="1" x14ac:dyDescent="0.4">
      <c r="C69" s="84" t="str">
        <f>Input!C82</f>
        <v>PP56</v>
      </c>
      <c r="D69" s="85">
        <f>IF(Input!D82=0," ",Input!D82)</f>
        <v>62</v>
      </c>
      <c r="E69" s="85" t="str">
        <f>IF(Input!E82=0," ",Input!E82)</f>
        <v xml:space="preserve"> </v>
      </c>
      <c r="F69" s="85">
        <f t="shared" si="0"/>
        <v>62</v>
      </c>
      <c r="G69" s="86">
        <f>Input!G82</f>
        <v>2.4577118092403726E-3</v>
      </c>
      <c r="H69" s="85">
        <f>Input!H82</f>
        <v>2012</v>
      </c>
      <c r="I69" s="85">
        <f t="shared" si="1"/>
        <v>10</v>
      </c>
      <c r="J69" s="87">
        <f>IF(Input!J82=0, " ",Input!J82)</f>
        <v>5322.28</v>
      </c>
      <c r="K69" s="88" t="str">
        <f>IF(Input!K82=0,"0",Input!K82)</f>
        <v>0</v>
      </c>
      <c r="L69" s="88">
        <f>IF(Input!L82=0,"0",Input!L82)</f>
        <v>13.74</v>
      </c>
      <c r="M69" s="89">
        <f>IF(Input!N82=0," ",Input!N82)</f>
        <v>1</v>
      </c>
      <c r="N69" s="90">
        <f>IFERROR((L69*M69)*(Input!$D$11)+(K69*M69*Input!$D$10)," ")</f>
        <v>15.114000000000001</v>
      </c>
      <c r="O69" s="90">
        <f>IFERROR((L69*M69)*(Input!$D$23)+(K69*M69*Input!$D$22), " ")</f>
        <v>6.87</v>
      </c>
    </row>
    <row r="70" spans="3:15" ht="16" thickBot="1" x14ac:dyDescent="0.4">
      <c r="C70" s="84" t="str">
        <f>Input!C83</f>
        <v>PP57</v>
      </c>
      <c r="D70" s="85">
        <f>IF(Input!D83=0," ",Input!D83)</f>
        <v>51</v>
      </c>
      <c r="E70" s="85" t="str">
        <f>IF(Input!E83=0," ",Input!E83)</f>
        <v xml:space="preserve"> </v>
      </c>
      <c r="F70" s="85">
        <f t="shared" si="0"/>
        <v>51</v>
      </c>
      <c r="G70" s="86">
        <f>Input!G83</f>
        <v>1.1642961376871397E-3</v>
      </c>
      <c r="H70" s="85">
        <f>Input!H83</f>
        <v>2018</v>
      </c>
      <c r="I70" s="85">
        <f t="shared" si="1"/>
        <v>4</v>
      </c>
      <c r="J70" s="87">
        <f>IF(Input!J83=0, " ",Input!J83)</f>
        <v>3065.15</v>
      </c>
      <c r="K70" s="88" t="str">
        <f>IF(Input!K83=0,"0",Input!K83)</f>
        <v>0</v>
      </c>
      <c r="L70" s="88">
        <f>IF(Input!L83=0,"0",Input!L83)</f>
        <v>14.059999999999999</v>
      </c>
      <c r="M70" s="89">
        <f>IF(Input!N83=0," ",Input!N83)</f>
        <v>1</v>
      </c>
      <c r="N70" s="90">
        <f>IFERROR((L70*M70)*(Input!$D$11)+(K70*M70*Input!$D$10)," ")</f>
        <v>15.465999999999999</v>
      </c>
      <c r="O70" s="90">
        <f>IFERROR((L70*M70)*(Input!$D$23)+(K70*M70*Input!$D$22), " ")</f>
        <v>7.0299999999999994</v>
      </c>
    </row>
    <row r="71" spans="3:15" ht="16" thickBot="1" x14ac:dyDescent="0.4">
      <c r="C71" s="84" t="str">
        <f>Input!C84</f>
        <v>PP58</v>
      </c>
      <c r="D71" s="85">
        <f>IF(Input!D84=0," ",Input!D84)</f>
        <v>59</v>
      </c>
      <c r="E71" s="85" t="str">
        <f>IF(Input!E84=0," ",Input!E84)</f>
        <v xml:space="preserve"> </v>
      </c>
      <c r="F71" s="85">
        <f t="shared" si="0"/>
        <v>59</v>
      </c>
      <c r="G71" s="86">
        <f>Input!G84</f>
        <v>7.2058547089670893E-3</v>
      </c>
      <c r="H71" s="85">
        <f>Input!H84</f>
        <v>2000</v>
      </c>
      <c r="I71" s="85">
        <f t="shared" si="1"/>
        <v>22</v>
      </c>
      <c r="J71" s="87">
        <f>IF(Input!J84=0, " ",Input!J84)</f>
        <v>16398.04</v>
      </c>
      <c r="K71" s="88" t="str">
        <f>IF(Input!K84=0,"0",Input!K84)</f>
        <v>0</v>
      </c>
      <c r="L71" s="88">
        <f>IF(Input!L84=0,"0",Input!L84)</f>
        <v>14.42</v>
      </c>
      <c r="M71" s="89">
        <f>IF(Input!N84=0," ",Input!N84)</f>
        <v>1</v>
      </c>
      <c r="N71" s="90">
        <f>IFERROR((L71*M71)*(Input!$D$11)+(K71*M71*Input!$D$10)," ")</f>
        <v>15.862000000000002</v>
      </c>
      <c r="O71" s="90">
        <f>IFERROR((L71*M71)*(Input!$D$23)+(K71*M71*Input!$D$22), " ")</f>
        <v>7.21</v>
      </c>
    </row>
    <row r="72" spans="3:15" ht="16" thickBot="1" x14ac:dyDescent="0.4">
      <c r="C72" s="84" t="str">
        <f>Input!C85</f>
        <v>PP59</v>
      </c>
      <c r="D72" s="85">
        <f>IF(Input!D85=0," ",Input!D85)</f>
        <v>27</v>
      </c>
      <c r="E72" s="85" t="str">
        <f>IF(Input!E85=0," ",Input!E85)</f>
        <v xml:space="preserve"> </v>
      </c>
      <c r="F72" s="85">
        <f t="shared" si="0"/>
        <v>27</v>
      </c>
      <c r="G72" s="86">
        <f>Input!G85</f>
        <v>1.0377744774677968E-3</v>
      </c>
      <c r="H72" s="85">
        <f>Input!H85</f>
        <v>2017</v>
      </c>
      <c r="I72" s="85">
        <f t="shared" si="1"/>
        <v>5</v>
      </c>
      <c r="J72" s="87">
        <f>IF(Input!J85=0, " ",Input!J85)</f>
        <v>5160.57</v>
      </c>
      <c r="K72" s="88" t="str">
        <f>IF(Input!K85=0,"0",Input!K85)</f>
        <v>0</v>
      </c>
      <c r="L72" s="88">
        <f>IF(Input!L85=0,"0",Input!L85)</f>
        <v>14.78</v>
      </c>
      <c r="M72" s="89">
        <f>IF(Input!N85=0," ",Input!N85)</f>
        <v>1</v>
      </c>
      <c r="N72" s="90">
        <f>IFERROR((L72*M72)*(Input!$D$11)+(K72*M72*Input!$D$10)," ")</f>
        <v>16.257999999999999</v>
      </c>
      <c r="O72" s="90">
        <f>IFERROR((L72*M72)*(Input!$D$23)+(K72*M72*Input!$D$22), " ")</f>
        <v>7.39</v>
      </c>
    </row>
    <row r="73" spans="3:15" ht="16" thickBot="1" x14ac:dyDescent="0.4">
      <c r="C73" s="84" t="str">
        <f>Input!C86</f>
        <v>PP60</v>
      </c>
      <c r="D73" s="85">
        <f>IF(Input!D86=0," ",Input!D86)</f>
        <v>65</v>
      </c>
      <c r="E73" s="85" t="str">
        <f>IF(Input!E86=0," ",Input!E86)</f>
        <v xml:space="preserve"> </v>
      </c>
      <c r="F73" s="85">
        <f t="shared" si="0"/>
        <v>65</v>
      </c>
      <c r="G73" s="86">
        <f>Input!G86</f>
        <v>2.9535078763676483E-3</v>
      </c>
      <c r="H73" s="85">
        <f>Input!H86</f>
        <v>2017</v>
      </c>
      <c r="I73" s="85">
        <f t="shared" si="1"/>
        <v>5</v>
      </c>
      <c r="J73" s="87">
        <f>IF(Input!J86=0, " ",Input!J86)</f>
        <v>6100.75</v>
      </c>
      <c r="K73" s="88" t="str">
        <f>IF(Input!K86=0,"0",Input!K86)</f>
        <v>0</v>
      </c>
      <c r="L73" s="88">
        <f>IF(Input!L86=0,"0",Input!L86)</f>
        <v>15.06</v>
      </c>
      <c r="M73" s="89">
        <f>IF(Input!N86=0," ",Input!N86)</f>
        <v>1</v>
      </c>
      <c r="N73" s="90">
        <f>IFERROR((L73*M73)*(Input!$D$11)+(K73*M73*Input!$D$10)," ")</f>
        <v>16.566000000000003</v>
      </c>
      <c r="O73" s="90">
        <f>IFERROR((L73*M73)*(Input!$D$23)+(K73*M73*Input!$D$22), " ")</f>
        <v>7.53</v>
      </c>
    </row>
    <row r="74" spans="3:15" ht="16" thickBot="1" x14ac:dyDescent="0.4">
      <c r="C74" s="84" t="str">
        <f>Input!C87</f>
        <v>PP61</v>
      </c>
      <c r="D74" s="85">
        <f>IF(Input!D87=0," ",Input!D87)</f>
        <v>65</v>
      </c>
      <c r="E74" s="85" t="str">
        <f>IF(Input!E87=0," ",Input!E87)</f>
        <v xml:space="preserve"> </v>
      </c>
      <c r="F74" s="85">
        <f t="shared" si="0"/>
        <v>65</v>
      </c>
      <c r="G74" s="86">
        <f>Input!G87</f>
        <v>2.8214974632663195E-3</v>
      </c>
      <c r="H74" s="85">
        <f>Input!H87</f>
        <v>2018</v>
      </c>
      <c r="I74" s="85">
        <f t="shared" si="1"/>
        <v>4</v>
      </c>
      <c r="J74" s="87">
        <f>IF(Input!J87=0, " ",Input!J87)</f>
        <v>5828.07</v>
      </c>
      <c r="K74" s="88" t="str">
        <f>IF(Input!K87=0,"0",Input!K87)</f>
        <v>0</v>
      </c>
      <c r="L74" s="88">
        <f>IF(Input!L87=0,"0",Input!L87)</f>
        <v>15.34</v>
      </c>
      <c r="M74" s="89">
        <f>IF(Input!N87=0," ",Input!N87)</f>
        <v>1</v>
      </c>
      <c r="N74" s="90">
        <f>IFERROR((L74*M74)*(Input!$D$11)+(K74*M74*Input!$D$10)," ")</f>
        <v>16.874000000000002</v>
      </c>
      <c r="O74" s="90">
        <f>IFERROR((L74*M74)*(Input!$D$23)+(K74*M74*Input!$D$22), " ")</f>
        <v>7.67</v>
      </c>
    </row>
    <row r="75" spans="3:15" ht="16" thickBot="1" x14ac:dyDescent="0.4">
      <c r="C75" s="84" t="str">
        <f>Input!C88</f>
        <v>PP62</v>
      </c>
      <c r="D75" s="85">
        <f>IF(Input!D88=0," ",Input!D88)</f>
        <v>10</v>
      </c>
      <c r="E75" s="85" t="str">
        <f>IF(Input!E88=0," ",Input!E88)</f>
        <v xml:space="preserve"> </v>
      </c>
      <c r="F75" s="85">
        <f t="shared" si="0"/>
        <v>10</v>
      </c>
      <c r="G75" s="86">
        <f>Input!G88</f>
        <v>2.8800572443841435E-4</v>
      </c>
      <c r="H75" s="85">
        <f>Input!H88</f>
        <v>2018</v>
      </c>
      <c r="I75" s="85">
        <f t="shared" si="1"/>
        <v>4</v>
      </c>
      <c r="J75" s="87">
        <f>IF(Input!J88=0, " ",Input!J88)</f>
        <v>3866.87</v>
      </c>
      <c r="K75" s="88" t="str">
        <f>IF(Input!K88=0,"0",Input!K88)</f>
        <v>0</v>
      </c>
      <c r="L75" s="88">
        <f>IF(Input!L88=0,"0",Input!L88)</f>
        <v>16.079999999999998</v>
      </c>
      <c r="M75" s="89">
        <f>IF(Input!N88=0," ",Input!N88)</f>
        <v>1</v>
      </c>
      <c r="N75" s="90">
        <f>IFERROR((L75*M75)*(Input!$D$11)+(K75*M75*Input!$D$10)," ")</f>
        <v>17.687999999999999</v>
      </c>
      <c r="O75" s="90">
        <f>IFERROR((L75*M75)*(Input!$D$23)+(K75*M75*Input!$D$22), " ")</f>
        <v>8.0399999999999991</v>
      </c>
    </row>
    <row r="76" spans="3:15" ht="16" thickBot="1" x14ac:dyDescent="0.4">
      <c r="C76" s="84" t="str">
        <f>Input!C89</f>
        <v>PP63</v>
      </c>
      <c r="D76" s="85" t="str">
        <f>IF(Input!D89=0," ",Input!D89)</f>
        <v xml:space="preserve"> </v>
      </c>
      <c r="E76" s="85" t="str">
        <f>IF(Input!E89=0," ",Input!E89)</f>
        <v xml:space="preserve"> </v>
      </c>
      <c r="F76" s="85" t="str">
        <f t="shared" si="0"/>
        <v xml:space="preserve"> </v>
      </c>
      <c r="G76" s="86">
        <f>Input!G89</f>
        <v>0</v>
      </c>
      <c r="H76" s="85">
        <f>Input!H89</f>
        <v>0</v>
      </c>
      <c r="I76" s="85" t="str">
        <f t="shared" si="1"/>
        <v xml:space="preserve"> </v>
      </c>
      <c r="J76" s="87">
        <f>IF(Input!J89=0, " ",Input!J89)</f>
        <v>1663.37</v>
      </c>
      <c r="K76" s="88" t="str">
        <f>IF(Input!K89=0,"0",Input!K89)</f>
        <v>0</v>
      </c>
      <c r="L76" s="88">
        <f>IF(Input!L89=0,"0",Input!L89)</f>
        <v>16.559999999999999</v>
      </c>
      <c r="M76" s="89">
        <f>IF(Input!N89=0," ",Input!N89)</f>
        <v>1</v>
      </c>
      <c r="N76" s="90">
        <f>IFERROR((L76*M76)*(Input!$D$11)+(K76*M76*Input!$D$10)," ")</f>
        <v>18.216000000000001</v>
      </c>
      <c r="O76" s="90">
        <f>IFERROR((L76*M76)*(Input!$D$23)+(K76*M76*Input!$D$22), " ")</f>
        <v>8.2799999999999994</v>
      </c>
    </row>
    <row r="77" spans="3:15" ht="16" thickBot="1" x14ac:dyDescent="0.4">
      <c r="C77" s="84" t="str">
        <f>Input!C90</f>
        <v>PP64</v>
      </c>
      <c r="D77" s="85">
        <f>IF(Input!D90=0," ",Input!D90)</f>
        <v>54</v>
      </c>
      <c r="E77" s="85" t="str">
        <f>IF(Input!E90=0," ",Input!E90)</f>
        <v xml:space="preserve"> </v>
      </c>
      <c r="F77" s="85">
        <f t="shared" si="0"/>
        <v>54</v>
      </c>
      <c r="G77" s="86">
        <f>Input!G90</f>
        <v>2.6957880109631988E-3</v>
      </c>
      <c r="H77" s="85">
        <f>Input!H90</f>
        <v>2017</v>
      </c>
      <c r="I77" s="85">
        <f t="shared" si="1"/>
        <v>5</v>
      </c>
      <c r="J77" s="87">
        <f>IF(Input!J90=0, " ",Input!J90)</f>
        <v>6702.71</v>
      </c>
      <c r="K77" s="88" t="str">
        <f>IF(Input!K90=0,"0",Input!K90)</f>
        <v>0</v>
      </c>
      <c r="L77" s="88">
        <f>IF(Input!L90=0,"0",Input!L90)</f>
        <v>17.02</v>
      </c>
      <c r="M77" s="89">
        <f>IF(Input!N90=0," ",Input!N90)</f>
        <v>1</v>
      </c>
      <c r="N77" s="90">
        <f>IFERROR((L77*M77)*(Input!$D$11)+(K77*M77*Input!$D$10)," ")</f>
        <v>18.722000000000001</v>
      </c>
      <c r="O77" s="90">
        <f>IFERROR((L77*M77)*(Input!$D$23)+(K77*M77*Input!$D$22), " ")</f>
        <v>8.51</v>
      </c>
    </row>
    <row r="78" spans="3:15" ht="16" thickBot="1" x14ac:dyDescent="0.4">
      <c r="C78" s="84" t="str">
        <f>Input!C91</f>
        <v>PP65</v>
      </c>
      <c r="D78" s="85">
        <f>IF(Input!D91=0," ",Input!D91)</f>
        <v>30</v>
      </c>
      <c r="E78" s="85" t="str">
        <f>IF(Input!E91=0," ",Input!E91)</f>
        <v xml:space="preserve"> </v>
      </c>
      <c r="F78" s="85">
        <f t="shared" si="0"/>
        <v>30</v>
      </c>
      <c r="G78" s="86">
        <f>Input!G91</f>
        <v>4.5200320161858861E-4</v>
      </c>
      <c r="H78" s="85">
        <f>Input!H91</f>
        <v>2020</v>
      </c>
      <c r="I78" s="85">
        <f t="shared" si="1"/>
        <v>2</v>
      </c>
      <c r="J78" s="87">
        <f>IF(Input!J91=0, " ",Input!J91)</f>
        <v>2022.92</v>
      </c>
      <c r="K78" s="88" t="str">
        <f>IF(Input!K91=0,"0",Input!K91)</f>
        <v>0</v>
      </c>
      <c r="L78" s="88">
        <f>IF(Input!L91=0,"0",Input!L91)</f>
        <v>18.239999999999998</v>
      </c>
      <c r="M78" s="89">
        <f>IF(Input!N91=0," ",Input!N91)</f>
        <v>1</v>
      </c>
      <c r="N78" s="90">
        <f>IFERROR((L78*M78)*(Input!$D$11)+(K78*M78*Input!$D$10)," ")</f>
        <v>20.064</v>
      </c>
      <c r="O78" s="90">
        <f>IFERROR((L78*M78)*(Input!$D$23)+(K78*M78*Input!$D$22), " ")</f>
        <v>9.1199999999999992</v>
      </c>
    </row>
    <row r="79" spans="3:15" ht="16" thickBot="1" x14ac:dyDescent="0.4">
      <c r="C79" s="84" t="str">
        <f>Input!C92</f>
        <v>PP66</v>
      </c>
      <c r="D79" s="85">
        <f>IF(Input!D92=0," ",Input!D92)</f>
        <v>79</v>
      </c>
      <c r="E79" s="85" t="str">
        <f>IF(Input!E92=0," ",Input!E92)</f>
        <v xml:space="preserve"> </v>
      </c>
      <c r="F79" s="85">
        <f t="shared" si="0"/>
        <v>79</v>
      </c>
      <c r="G79" s="86">
        <f>Input!G92</f>
        <v>2.9462915524066375E-3</v>
      </c>
      <c r="H79" s="85">
        <f>Input!H92</f>
        <v>2018</v>
      </c>
      <c r="I79" s="85">
        <f t="shared" si="1"/>
        <v>4</v>
      </c>
      <c r="J79" s="87">
        <f>IF(Input!J92=0, " ",Input!J92)</f>
        <v>5007.34</v>
      </c>
      <c r="K79" s="88" t="str">
        <f>IF(Input!K92=0,"0",Input!K92)</f>
        <v>0</v>
      </c>
      <c r="L79" s="88">
        <f>IF(Input!L92=0,"0",Input!L92)</f>
        <v>18.98</v>
      </c>
      <c r="M79" s="89">
        <f>IF(Input!N92=0," ",Input!N92)</f>
        <v>1</v>
      </c>
      <c r="N79" s="90">
        <f>IFERROR((L79*M79)*(Input!$D$11)+(K79*M79*Input!$D$10)," ")</f>
        <v>20.878000000000004</v>
      </c>
      <c r="O79" s="90">
        <f>IFERROR((L79*M79)*(Input!$D$23)+(K79*M79*Input!$D$22), " ")</f>
        <v>9.49</v>
      </c>
    </row>
    <row r="80" spans="3:15" ht="16" thickBot="1" x14ac:dyDescent="0.4">
      <c r="C80" s="84" t="str">
        <f>Input!C93</f>
        <v>PP67</v>
      </c>
      <c r="D80" s="85">
        <f>IF(Input!D93=0," ",Input!D93)</f>
        <v>67</v>
      </c>
      <c r="E80" s="85" t="str">
        <f>IF(Input!E93=0," ",Input!E93)</f>
        <v xml:space="preserve"> </v>
      </c>
      <c r="F80" s="85">
        <f t="shared" si="0"/>
        <v>67</v>
      </c>
      <c r="G80" s="86">
        <f>Input!G93</f>
        <v>4.5301971427288944E-2</v>
      </c>
      <c r="H80" s="85">
        <f>Input!H93</f>
        <v>2005</v>
      </c>
      <c r="I80" s="85">
        <f t="shared" si="1"/>
        <v>17</v>
      </c>
      <c r="J80" s="87">
        <f>IF(Input!J93=0, " ",Input!J93)</f>
        <v>90782.21</v>
      </c>
      <c r="K80" s="88" t="str">
        <f>IF(Input!K93=0,"0",Input!K93)</f>
        <v>0</v>
      </c>
      <c r="L80" s="88">
        <f>IF(Input!L93=0,"0",Input!L93)</f>
        <v>19.440000000000001</v>
      </c>
      <c r="M80" s="89">
        <f>IF(Input!N93=0," ",Input!N93)</f>
        <v>1</v>
      </c>
      <c r="N80" s="90">
        <f>IFERROR((L80*M80)*(Input!$D$11)+(K80*M80*Input!$D$10)," ")</f>
        <v>21.384000000000004</v>
      </c>
      <c r="O80" s="90">
        <f>IFERROR((L80*M80)*(Input!$D$23)+(K80*M80*Input!$D$22), " ")</f>
        <v>9.7200000000000006</v>
      </c>
    </row>
    <row r="81" spans="3:15" ht="16" thickBot="1" x14ac:dyDescent="0.4">
      <c r="C81" s="84" t="str">
        <f>Input!C94</f>
        <v>PP68</v>
      </c>
      <c r="D81" s="85">
        <f>IF(Input!D94=0," ",Input!D94)</f>
        <v>53</v>
      </c>
      <c r="E81" s="85" t="str">
        <f>IF(Input!E94=0," ",Input!E94)</f>
        <v xml:space="preserve"> </v>
      </c>
      <c r="F81" s="85">
        <f t="shared" si="0"/>
        <v>53</v>
      </c>
      <c r="G81" s="86">
        <f>Input!G94</f>
        <v>3.1245149201337362E-3</v>
      </c>
      <c r="H81" s="85">
        <f>Input!H94</f>
        <v>2017</v>
      </c>
      <c r="I81" s="85">
        <f t="shared" si="1"/>
        <v>5</v>
      </c>
      <c r="J81" s="87">
        <f>IF(Input!J94=0, " ",Input!J94)</f>
        <v>7915.26</v>
      </c>
      <c r="K81" s="88" t="str">
        <f>IF(Input!K94=0,"0",Input!K94)</f>
        <v>0</v>
      </c>
      <c r="L81" s="88">
        <f>IF(Input!L94=0,"0",Input!L94)</f>
        <v>20.56</v>
      </c>
      <c r="M81" s="89">
        <f>IF(Input!N94=0," ",Input!N94)</f>
        <v>1</v>
      </c>
      <c r="N81" s="90">
        <f>IFERROR((L81*M81)*(Input!$D$11)+(K81*M81*Input!$D$10)," ")</f>
        <v>22.616</v>
      </c>
      <c r="O81" s="90">
        <f>IFERROR((L81*M81)*(Input!$D$23)+(K81*M81*Input!$D$22), " ")</f>
        <v>10.28</v>
      </c>
    </row>
    <row r="82" spans="3:15" ht="16" thickBot="1" x14ac:dyDescent="0.4">
      <c r="C82" s="84" t="str">
        <f>Input!C95</f>
        <v>PP69</v>
      </c>
      <c r="D82" s="85">
        <f>IF(Input!D95=0," ",Input!D95)</f>
        <v>48</v>
      </c>
      <c r="E82" s="85" t="str">
        <f>IF(Input!E95=0," ",Input!E95)</f>
        <v xml:space="preserve"> </v>
      </c>
      <c r="F82" s="85">
        <f t="shared" si="0"/>
        <v>48</v>
      </c>
      <c r="G82" s="86">
        <f>Input!G95</f>
        <v>2.7359399059093442E-3</v>
      </c>
      <c r="H82" s="85">
        <f>Input!H95</f>
        <v>2017</v>
      </c>
      <c r="I82" s="85">
        <f t="shared" si="1"/>
        <v>5</v>
      </c>
      <c r="J82" s="87">
        <f>IF(Input!J95=0, " ",Input!J95)</f>
        <v>7652.86</v>
      </c>
      <c r="K82" s="88" t="str">
        <f>IF(Input!K95=0,"0",Input!K95)</f>
        <v>0</v>
      </c>
      <c r="L82" s="88">
        <f>IF(Input!L95=0,"0",Input!L95)</f>
        <v>20.92</v>
      </c>
      <c r="M82" s="89">
        <f>IF(Input!N95=0," ",Input!N95)</f>
        <v>1</v>
      </c>
      <c r="N82" s="90">
        <f>IFERROR((L82*M82)*(Input!$D$11)+(K82*M82*Input!$D$10)," ")</f>
        <v>23.012000000000004</v>
      </c>
      <c r="O82" s="90">
        <f>IFERROR((L82*M82)*(Input!$D$23)+(K82*M82*Input!$D$22), " ")</f>
        <v>10.46</v>
      </c>
    </row>
    <row r="83" spans="3:15" ht="16" thickBot="1" x14ac:dyDescent="0.4">
      <c r="C83" s="84" t="str">
        <f>Input!C96</f>
        <v>PP70</v>
      </c>
      <c r="D83" s="85">
        <f>IF(Input!D96=0," ",Input!D96)</f>
        <v>86</v>
      </c>
      <c r="E83" s="85" t="str">
        <f>IF(Input!E96=0," ",Input!E96)</f>
        <v xml:space="preserve"> </v>
      </c>
      <c r="F83" s="85">
        <f t="shared" si="0"/>
        <v>86</v>
      </c>
      <c r="G83" s="86">
        <f>Input!G96</f>
        <v>5.4655209798099439E-3</v>
      </c>
      <c r="H83" s="85">
        <f>Input!H96</f>
        <v>2014</v>
      </c>
      <c r="I83" s="85">
        <f t="shared" si="1"/>
        <v>8</v>
      </c>
      <c r="J83" s="87">
        <f>IF(Input!J96=0, " ",Input!J96)</f>
        <v>8532.7999999999993</v>
      </c>
      <c r="K83" s="88" t="str">
        <f>IF(Input!K96=0,"0",Input!K96)</f>
        <v>0</v>
      </c>
      <c r="L83" s="88">
        <f>IF(Input!L96=0,"0",Input!L96)</f>
        <v>22.86</v>
      </c>
      <c r="M83" s="89">
        <f>IF(Input!N96=0," ",Input!N96)</f>
        <v>1</v>
      </c>
      <c r="N83" s="90">
        <f>IFERROR((L83*M83)*(Input!$D$11)+(K83*M83*Input!$D$10)," ")</f>
        <v>25.146000000000001</v>
      </c>
      <c r="O83" s="90">
        <f>IFERROR((L83*M83)*(Input!$D$23)+(K83*M83*Input!$D$22), " ")</f>
        <v>11.43</v>
      </c>
    </row>
    <row r="84" spans="3:15" ht="16" thickBot="1" x14ac:dyDescent="0.4">
      <c r="C84" s="84" t="str">
        <f>Input!C97</f>
        <v>PP71</v>
      </c>
      <c r="D84" s="85">
        <f>IF(Input!D97=0," ",Input!D97)</f>
        <v>67</v>
      </c>
      <c r="E84" s="85" t="str">
        <f>IF(Input!E97=0," ",Input!E97)</f>
        <v xml:space="preserve"> </v>
      </c>
      <c r="F84" s="85">
        <f t="shared" si="0"/>
        <v>67</v>
      </c>
      <c r="G84" s="86">
        <f>Input!G97</f>
        <v>4.8196526266436272E-2</v>
      </c>
      <c r="H84" s="85">
        <f>Input!H97</f>
        <v>2014</v>
      </c>
      <c r="I84" s="85">
        <f t="shared" si="1"/>
        <v>8</v>
      </c>
      <c r="J84" s="87">
        <f>IF(Input!J97=0, " ",Input!J97)</f>
        <v>96582.71</v>
      </c>
      <c r="K84" s="88" t="str">
        <f>IF(Input!K97=0,"0",Input!K97)</f>
        <v>0</v>
      </c>
      <c r="L84" s="88">
        <f>IF(Input!L97=0,"0",Input!L97)</f>
        <v>22.68</v>
      </c>
      <c r="M84" s="89">
        <f>IF(Input!N97=0," ",Input!N97)</f>
        <v>1</v>
      </c>
      <c r="N84" s="90">
        <f>IFERROR((L84*M84)*(Input!$D$11)+(K84*M84*Input!$D$10)," ")</f>
        <v>24.948</v>
      </c>
      <c r="O84" s="90">
        <f>IFERROR((L84*M84)*(Input!$D$23)+(K84*M84*Input!$D$22), " ")</f>
        <v>11.34</v>
      </c>
    </row>
    <row r="85" spans="3:15" ht="16" thickBot="1" x14ac:dyDescent="0.4">
      <c r="C85" s="84" t="str">
        <f>Input!C98</f>
        <v>PP72</v>
      </c>
      <c r="D85" s="85">
        <f>IF(Input!D98=0," ",Input!D98)</f>
        <v>52</v>
      </c>
      <c r="E85" s="85" t="str">
        <f>IF(Input!E98=0," ",Input!E98)</f>
        <v xml:space="preserve"> </v>
      </c>
      <c r="F85" s="85">
        <f t="shared" si="0"/>
        <v>52</v>
      </c>
      <c r="G85" s="86">
        <f>Input!G98</f>
        <v>1.3737874619799138E-3</v>
      </c>
      <c r="H85" s="85">
        <f>Input!H98</f>
        <v>2021</v>
      </c>
      <c r="I85" s="85">
        <f t="shared" si="1"/>
        <v>1</v>
      </c>
      <c r="J85" s="87">
        <f>IF(Input!J98=0, " ",Input!J98)</f>
        <v>3547.11</v>
      </c>
      <c r="K85" s="88" t="str">
        <f>IF(Input!K98=0,"0",Input!K98)</f>
        <v>0</v>
      </c>
      <c r="L85" s="88">
        <f>IF(Input!L98=0,"0",Input!L98)</f>
        <v>22.98</v>
      </c>
      <c r="M85" s="89">
        <f>IF(Input!N98=0," ",Input!N98)</f>
        <v>1</v>
      </c>
      <c r="N85" s="90">
        <f>IFERROR((L85*M85)*(Input!$D$11)+(K85*M85*Input!$D$10)," ")</f>
        <v>25.278000000000002</v>
      </c>
      <c r="O85" s="90">
        <f>IFERROR((L85*M85)*(Input!$D$23)+(K85*M85*Input!$D$22), " ")</f>
        <v>11.49</v>
      </c>
    </row>
    <row r="86" spans="3:15" ht="16" thickBot="1" x14ac:dyDescent="0.4">
      <c r="C86" s="84" t="str">
        <f>Input!C99</f>
        <v>PP73</v>
      </c>
      <c r="D86" s="85">
        <f>IF(Input!D99=0," ",Input!D99)</f>
        <v>52</v>
      </c>
      <c r="E86" s="85" t="str">
        <f>IF(Input!E99=0," ",Input!E99)</f>
        <v xml:space="preserve"> </v>
      </c>
      <c r="F86" s="85">
        <f t="shared" si="0"/>
        <v>52</v>
      </c>
      <c r="G86" s="86">
        <f>Input!G99</f>
        <v>3.3813023663815437E-3</v>
      </c>
      <c r="H86" s="85">
        <f>Input!H99</f>
        <v>2017</v>
      </c>
      <c r="I86" s="85">
        <f t="shared" si="1"/>
        <v>5</v>
      </c>
      <c r="J86" s="87">
        <f>IF(Input!J99=0, " ",Input!J99)</f>
        <v>8730.5</v>
      </c>
      <c r="K86" s="88" t="str">
        <f>IF(Input!K99=0,"0",Input!K99)</f>
        <v>0</v>
      </c>
      <c r="L86" s="88">
        <f>IF(Input!L99=0,"0",Input!L99)</f>
        <v>23.2</v>
      </c>
      <c r="M86" s="89">
        <f>IF(Input!N99=0," ",Input!N99)</f>
        <v>1</v>
      </c>
      <c r="N86" s="90">
        <f>IFERROR((L86*M86)*(Input!$D$11)+(K86*M86*Input!$D$10)," ")</f>
        <v>25.52</v>
      </c>
      <c r="O86" s="90">
        <f>IFERROR((L86*M86)*(Input!$D$23)+(K86*M86*Input!$D$22), " ")</f>
        <v>11.6</v>
      </c>
    </row>
    <row r="87" spans="3:15" ht="16" thickBot="1" x14ac:dyDescent="0.4">
      <c r="C87" s="84" t="str">
        <f>Input!C100</f>
        <v>PP74</v>
      </c>
      <c r="D87" s="85" t="str">
        <f>IF(Input!D100=0," ",Input!D100)</f>
        <v xml:space="preserve"> </v>
      </c>
      <c r="E87" s="85" t="str">
        <f>IF(Input!E100=0," ",Input!E100)</f>
        <v xml:space="preserve"> </v>
      </c>
      <c r="F87" s="85" t="str">
        <f t="shared" si="0"/>
        <v xml:space="preserve"> </v>
      </c>
      <c r="G87" s="86" t="str">
        <f>Input!G100</f>
        <v xml:space="preserve"> </v>
      </c>
      <c r="H87" s="85">
        <f>Input!H100</f>
        <v>0</v>
      </c>
      <c r="I87" s="85" t="str">
        <f t="shared" si="1"/>
        <v xml:space="preserve"> </v>
      </c>
      <c r="J87" s="87" t="str">
        <f>IF(Input!J100=0, " ",Input!J100)</f>
        <v xml:space="preserve"> </v>
      </c>
      <c r="K87" s="88" t="str">
        <f>IF(Input!K100=0,"0",Input!K100)</f>
        <v>0</v>
      </c>
      <c r="L87" s="88">
        <f>IF(Input!L100=0,"0",Input!L100)</f>
        <v>23.38</v>
      </c>
      <c r="M87" s="89">
        <f>IF(Input!N100=0," ",Input!N100)</f>
        <v>1</v>
      </c>
      <c r="N87" s="90">
        <f>IFERROR((L87*M87)*(Input!$D$11)+(K87*M87*Input!$D$10)," ")</f>
        <v>25.718</v>
      </c>
      <c r="O87" s="90">
        <f>IFERROR((L87*M87)*(Input!$D$23)+(K87*M87*Input!$D$22), " ")</f>
        <v>11.69</v>
      </c>
    </row>
    <row r="88" spans="3:15" ht="16" thickBot="1" x14ac:dyDescent="0.4">
      <c r="C88" s="84" t="str">
        <f>Input!C101</f>
        <v>PP75</v>
      </c>
      <c r="D88" s="85">
        <f>IF(Input!D101=0," ",Input!D101)</f>
        <v>62</v>
      </c>
      <c r="E88" s="85" t="str">
        <f>IF(Input!E101=0," ",Input!E101)</f>
        <v xml:space="preserve"> </v>
      </c>
      <c r="F88" s="85">
        <f t="shared" si="0"/>
        <v>62</v>
      </c>
      <c r="G88" s="86">
        <f>Input!G101</f>
        <v>4.3688031475637512E-3</v>
      </c>
      <c r="H88" s="85">
        <f>Input!H101</f>
        <v>2017</v>
      </c>
      <c r="I88" s="85">
        <f t="shared" si="1"/>
        <v>5</v>
      </c>
      <c r="J88" s="87">
        <f>IF(Input!J101=0, " ",Input!J101)</f>
        <v>9460.83</v>
      </c>
      <c r="K88" s="88" t="str">
        <f>IF(Input!K101=0,"0",Input!K101)</f>
        <v>0</v>
      </c>
      <c r="L88" s="88">
        <f>IF(Input!L101=0,"0",Input!L101)</f>
        <v>25.18</v>
      </c>
      <c r="M88" s="89">
        <f>IF(Input!N101=0," ",Input!N101)</f>
        <v>1</v>
      </c>
      <c r="N88" s="90">
        <f>IFERROR((L88*M88)*(Input!$D$11)+(K88*M88*Input!$D$10)," ")</f>
        <v>27.698</v>
      </c>
      <c r="O88" s="90">
        <f>IFERROR((L88*M88)*(Input!$D$23)+(K88*M88*Input!$D$22), " ")</f>
        <v>12.59</v>
      </c>
    </row>
    <row r="89" spans="3:15" ht="16" thickBot="1" x14ac:dyDescent="0.4">
      <c r="C89" s="84" t="str">
        <f>Input!C102</f>
        <v>PP76</v>
      </c>
      <c r="D89" s="85">
        <f>IF(Input!D102=0," ",Input!D102)</f>
        <v>51</v>
      </c>
      <c r="E89" s="85" t="str">
        <f>IF(Input!E102=0," ",Input!E102)</f>
        <v xml:space="preserve"> </v>
      </c>
      <c r="F89" s="85">
        <f t="shared" si="0"/>
        <v>51</v>
      </c>
      <c r="G89" s="86">
        <f>Input!G102</f>
        <v>5.4901644330567273E-3</v>
      </c>
      <c r="H89" s="85">
        <f>Input!H102</f>
        <v>2017</v>
      </c>
      <c r="I89" s="85">
        <f t="shared" si="1"/>
        <v>5</v>
      </c>
      <c r="J89" s="87">
        <f>IF(Input!J102=0, " ",Input!J102)</f>
        <v>14453.52</v>
      </c>
      <c r="K89" s="88" t="str">
        <f>IF(Input!K102=0,"0",Input!K102)</f>
        <v>0</v>
      </c>
      <c r="L89" s="88">
        <f>IF(Input!L102=0,"0",Input!L102)</f>
        <v>25.58</v>
      </c>
      <c r="M89" s="89">
        <f>IF(Input!N102=0," ",Input!N102)</f>
        <v>1</v>
      </c>
      <c r="N89" s="90">
        <f>IFERROR((L89*M89)*(Input!$D$11)+(K89*M89*Input!$D$10)," ")</f>
        <v>28.138000000000002</v>
      </c>
      <c r="O89" s="90">
        <f>IFERROR((L89*M89)*(Input!$D$23)+(K89*M89*Input!$D$22), " ")</f>
        <v>12.79</v>
      </c>
    </row>
    <row r="90" spans="3:15" ht="16" thickBot="1" x14ac:dyDescent="0.4">
      <c r="C90" s="84" t="str">
        <f>Input!C103</f>
        <v>PP77</v>
      </c>
      <c r="D90" s="85">
        <f>IF(Input!D103=0," ",Input!D103)</f>
        <v>65</v>
      </c>
      <c r="E90" s="85" t="str">
        <f>IF(Input!E103=0," ",Input!E103)</f>
        <v xml:space="preserve"> </v>
      </c>
      <c r="F90" s="85">
        <f t="shared" si="0"/>
        <v>65</v>
      </c>
      <c r="G90" s="86">
        <f>Input!G103</f>
        <v>6.6521813239165195E-3</v>
      </c>
      <c r="H90" s="85">
        <f>Input!H103</f>
        <v>2017</v>
      </c>
      <c r="I90" s="85">
        <f t="shared" si="1"/>
        <v>5</v>
      </c>
      <c r="J90" s="87">
        <f>IF(Input!J103=0, " ",Input!J103)</f>
        <v>13740.71</v>
      </c>
      <c r="K90" s="88" t="str">
        <f>IF(Input!K103=0,"0",Input!K103)</f>
        <v>0</v>
      </c>
      <c r="L90" s="88">
        <f>IF(Input!L103=0,"0",Input!L103)</f>
        <v>25.53</v>
      </c>
      <c r="M90" s="89">
        <f>IF(Input!N103=0," ",Input!N103)</f>
        <v>1</v>
      </c>
      <c r="N90" s="90">
        <f>IFERROR((L90*M90)*(Input!$D$11)+(K90*M90*Input!$D$10)," ")</f>
        <v>28.083000000000002</v>
      </c>
      <c r="O90" s="90">
        <f>IFERROR((L90*M90)*(Input!$D$23)+(K90*M90*Input!$D$22), " ")</f>
        <v>12.765000000000001</v>
      </c>
    </row>
    <row r="91" spans="3:15" ht="16" thickBot="1" x14ac:dyDescent="0.4">
      <c r="C91" s="84" t="str">
        <f>Input!C104</f>
        <v>PP78</v>
      </c>
      <c r="D91" s="85">
        <f>IF(Input!D104=0," ",Input!D104)</f>
        <v>15</v>
      </c>
      <c r="E91" s="85" t="str">
        <f>IF(Input!E104=0," ",Input!E104)</f>
        <v xml:space="preserve"> </v>
      </c>
      <c r="F91" s="85">
        <f t="shared" si="0"/>
        <v>15</v>
      </c>
      <c r="G91" s="86">
        <f>Input!G104</f>
        <v>1.1276663427089184E-3</v>
      </c>
      <c r="H91" s="85">
        <f>Input!H104</f>
        <v>2017</v>
      </c>
      <c r="I91" s="85">
        <f t="shared" si="1"/>
        <v>5</v>
      </c>
      <c r="J91" s="87">
        <f>IF(Input!J104=0, " ",Input!J104)</f>
        <v>10093.64</v>
      </c>
      <c r="K91" s="88" t="str">
        <f>IF(Input!K104=0,"0",Input!K104)</f>
        <v>0</v>
      </c>
      <c r="L91" s="88">
        <f>IF(Input!L104=0,"0",Input!L104)</f>
        <v>25.58</v>
      </c>
      <c r="M91" s="89">
        <f>IF(Input!N104=0," ",Input!N104)</f>
        <v>1</v>
      </c>
      <c r="N91" s="90">
        <f>IFERROR((L91*M91)*(Input!$D$11)+(K91*M91*Input!$D$10)," ")</f>
        <v>28.138000000000002</v>
      </c>
      <c r="O91" s="90">
        <f>IFERROR((L91*M91)*(Input!$D$23)+(K91*M91*Input!$D$22), " ")</f>
        <v>12.79</v>
      </c>
    </row>
    <row r="92" spans="3:15" ht="16" thickBot="1" x14ac:dyDescent="0.4">
      <c r="C92" s="84" t="str">
        <f>Input!C105</f>
        <v>PP79</v>
      </c>
      <c r="D92" s="85">
        <f>IF(Input!D105=0," ",Input!D105)</f>
        <v>69</v>
      </c>
      <c r="E92" s="85" t="str">
        <f>IF(Input!E105=0," ",Input!E105)</f>
        <v xml:space="preserve"> </v>
      </c>
      <c r="F92" s="85">
        <f t="shared" si="0"/>
        <v>69</v>
      </c>
      <c r="G92" s="86">
        <f>Input!G105</f>
        <v>4.2630012352766304E-2</v>
      </c>
      <c r="H92" s="85">
        <f>Input!H105</f>
        <v>2006</v>
      </c>
      <c r="I92" s="85">
        <f t="shared" si="1"/>
        <v>16</v>
      </c>
      <c r="J92" s="87">
        <f>IF(Input!J105=0, " ",Input!J105)</f>
        <v>82951.61</v>
      </c>
      <c r="K92" s="88" t="str">
        <f>IF(Input!K105=0,"0",Input!K105)</f>
        <v>0</v>
      </c>
      <c r="L92" s="88">
        <f>IF(Input!L105=0,"0",Input!L105)</f>
        <v>26.02</v>
      </c>
      <c r="M92" s="89">
        <f>IF(Input!N105=0," ",Input!N105)</f>
        <v>1</v>
      </c>
      <c r="N92" s="90">
        <f>IFERROR((L92*M92)*(Input!$D$11)+(K92*M92*Input!$D$10)," ")</f>
        <v>28.622000000000003</v>
      </c>
      <c r="O92" s="90">
        <f>IFERROR((L92*M92)*(Input!$D$23)+(K92*M92*Input!$D$22), " ")</f>
        <v>13.01</v>
      </c>
    </row>
    <row r="93" spans="3:15" ht="16" thickBot="1" x14ac:dyDescent="0.4">
      <c r="C93" s="84" t="str">
        <f>Input!C106</f>
        <v>PP80</v>
      </c>
      <c r="D93" s="85">
        <f>IF(Input!D106=0," ",Input!D106)</f>
        <v>15</v>
      </c>
      <c r="E93" s="85" t="str">
        <f>IF(Input!E106=0," ",Input!E106)</f>
        <v xml:space="preserve"> </v>
      </c>
      <c r="F93" s="85">
        <f t="shared" si="0"/>
        <v>15</v>
      </c>
      <c r="G93" s="86">
        <f>Input!G106</f>
        <v>1.136855352490108E-3</v>
      </c>
      <c r="H93" s="85">
        <f>Input!H106</f>
        <v>2017</v>
      </c>
      <c r="I93" s="85">
        <f t="shared" si="1"/>
        <v>5</v>
      </c>
      <c r="J93" s="87">
        <f>IF(Input!J106=0, " ",Input!J106)</f>
        <v>10175.89</v>
      </c>
      <c r="K93" s="88" t="str">
        <f>IF(Input!K106=0,"0",Input!K106)</f>
        <v>0</v>
      </c>
      <c r="L93" s="88">
        <f>IF(Input!L106=0,"0",Input!L106)</f>
        <v>25.82</v>
      </c>
      <c r="M93" s="89">
        <f>IF(Input!N106=0," ",Input!N106)</f>
        <v>1</v>
      </c>
      <c r="N93" s="90">
        <f>IFERROR((L93*M93)*(Input!$D$11)+(K93*M93*Input!$D$10)," ")</f>
        <v>28.402000000000001</v>
      </c>
      <c r="O93" s="90">
        <f>IFERROR((L93*M93)*(Input!$D$23)+(K93*M93*Input!$D$22), " ")</f>
        <v>12.91</v>
      </c>
    </row>
    <row r="94" spans="3:15" ht="16" thickBot="1" x14ac:dyDescent="0.4">
      <c r="C94" s="84" t="str">
        <f>Input!C107</f>
        <v>PP81</v>
      </c>
      <c r="D94" s="85">
        <f>IF(Input!D107=0," ",Input!D107)</f>
        <v>39</v>
      </c>
      <c r="E94" s="85" t="str">
        <f>IF(Input!E107=0," ",Input!E107)</f>
        <v xml:space="preserve"> </v>
      </c>
      <c r="F94" s="85">
        <f t="shared" si="0"/>
        <v>39</v>
      </c>
      <c r="G94" s="86">
        <f>Input!G107</f>
        <v>3.0827374921503095E-3</v>
      </c>
      <c r="H94" s="85">
        <f>Input!H107</f>
        <v>2018</v>
      </c>
      <c r="I94" s="85">
        <f t="shared" si="1"/>
        <v>4</v>
      </c>
      <c r="J94" s="87">
        <f>IF(Input!J107=0, " ",Input!J107)</f>
        <v>10612.81</v>
      </c>
      <c r="K94" s="88" t="str">
        <f>IF(Input!K107=0,"0",Input!K107)</f>
        <v>0</v>
      </c>
      <c r="L94" s="88">
        <f>IF(Input!L107=0,"0",Input!L107)</f>
        <v>27.16</v>
      </c>
      <c r="M94" s="89">
        <f>IF(Input!N107=0," ",Input!N107)</f>
        <v>1</v>
      </c>
      <c r="N94" s="90">
        <f>IFERROR((L94*M94)*(Input!$D$11)+(K94*M94*Input!$D$10)," ")</f>
        <v>29.876000000000001</v>
      </c>
      <c r="O94" s="90">
        <f>IFERROR((L94*M94)*(Input!$D$23)+(K94*M94*Input!$D$22), " ")</f>
        <v>13.58</v>
      </c>
    </row>
    <row r="95" spans="3:15" ht="16" thickBot="1" x14ac:dyDescent="0.4">
      <c r="C95" s="84" t="str">
        <f>Input!C108</f>
        <v>PP82</v>
      </c>
      <c r="D95" s="85">
        <f>IF(Input!D108=0," ",Input!D108)</f>
        <v>43</v>
      </c>
      <c r="E95" s="85" t="str">
        <f>IF(Input!E108=0," ",Input!E108)</f>
        <v xml:space="preserve"> </v>
      </c>
      <c r="F95" s="85">
        <f t="shared" si="0"/>
        <v>43</v>
      </c>
      <c r="G95" s="86">
        <f>Input!G108</f>
        <v>3.2302703492516202E-3</v>
      </c>
      <c r="H95" s="85">
        <f>Input!H108</f>
        <v>2020</v>
      </c>
      <c r="I95" s="85">
        <f t="shared" si="1"/>
        <v>2</v>
      </c>
      <c r="J95" s="87">
        <f>IF(Input!J108=0, " ",Input!J108)</f>
        <v>10086.23</v>
      </c>
      <c r="K95" s="88" t="str">
        <f>IF(Input!K108=0,"0",Input!K108)</f>
        <v>0</v>
      </c>
      <c r="L95" s="88">
        <f>IF(Input!L108=0,"0",Input!L108)</f>
        <v>27.35</v>
      </c>
      <c r="M95" s="89">
        <f>IF(Input!N108=0," ",Input!N108)</f>
        <v>1</v>
      </c>
      <c r="N95" s="90">
        <f>IFERROR((L95*M95)*(Input!$D$11)+(K95*M95*Input!$D$10)," ")</f>
        <v>30.085000000000004</v>
      </c>
      <c r="O95" s="90">
        <f>IFERROR((L95*M95)*(Input!$D$23)+(K95*M95*Input!$D$22), " ")</f>
        <v>13.675000000000001</v>
      </c>
    </row>
    <row r="96" spans="3:15" ht="16" thickBot="1" x14ac:dyDescent="0.4">
      <c r="C96" s="84" t="str">
        <f>Input!C109</f>
        <v>PP83</v>
      </c>
      <c r="D96" s="85">
        <f>IF(Input!D109=0," ",Input!D109)</f>
        <v>53</v>
      </c>
      <c r="E96" s="85" t="str">
        <f>IF(Input!E109=0," ",Input!E109)</f>
        <v xml:space="preserve"> </v>
      </c>
      <c r="F96" s="85">
        <f t="shared" si="0"/>
        <v>53</v>
      </c>
      <c r="G96" s="86">
        <f>Input!G109</f>
        <v>4.2545929356833023E-3</v>
      </c>
      <c r="H96" s="85">
        <f>Input!H109</f>
        <v>2018</v>
      </c>
      <c r="I96" s="85">
        <f t="shared" si="1"/>
        <v>4</v>
      </c>
      <c r="J96" s="87">
        <f>IF(Input!J109=0, " ",Input!J109)</f>
        <v>10778.06</v>
      </c>
      <c r="K96" s="88" t="str">
        <f>IF(Input!K109=0,"0",Input!K109)</f>
        <v>0</v>
      </c>
      <c r="L96" s="88">
        <f>IF(Input!L109=0,"0",Input!L109)</f>
        <v>27.42</v>
      </c>
      <c r="M96" s="89">
        <f>IF(Input!N109=0," ",Input!N109)</f>
        <v>1</v>
      </c>
      <c r="N96" s="90">
        <f>IFERROR((L96*M96)*(Input!$D$11)+(K96*M96*Input!$D$10)," ")</f>
        <v>30.162000000000003</v>
      </c>
      <c r="O96" s="90">
        <f>IFERROR((L96*M96)*(Input!$D$23)+(K96*M96*Input!$D$22), " ")</f>
        <v>13.71</v>
      </c>
    </row>
    <row r="97" spans="3:15" ht="16" thickBot="1" x14ac:dyDescent="0.4">
      <c r="C97" s="84" t="str">
        <f>Input!C110</f>
        <v>PP84</v>
      </c>
      <c r="D97" s="85">
        <f>IF(Input!D110=0," ",Input!D110)</f>
        <v>16</v>
      </c>
      <c r="E97" s="85" t="str">
        <f>IF(Input!E110=0," ",Input!E110)</f>
        <v xml:space="preserve"> </v>
      </c>
      <c r="F97" s="85">
        <f t="shared" si="0"/>
        <v>16</v>
      </c>
      <c r="G97" s="86">
        <f>Input!G110</f>
        <v>5.9603444084064584E-4</v>
      </c>
      <c r="H97" s="85">
        <f>Input!H110</f>
        <v>2017</v>
      </c>
      <c r="I97" s="85">
        <f t="shared" si="1"/>
        <v>5</v>
      </c>
      <c r="J97" s="87">
        <f>IF(Input!J110=0, " ",Input!J110)</f>
        <v>5001.6099999999997</v>
      </c>
      <c r="K97" s="88" t="str">
        <f>IF(Input!K110=0,"0",Input!K110)</f>
        <v>0</v>
      </c>
      <c r="L97" s="88">
        <f>IF(Input!L110=0,"0",Input!L110)</f>
        <v>27.6</v>
      </c>
      <c r="M97" s="89">
        <f>IF(Input!N110=0," ",Input!N110)</f>
        <v>1</v>
      </c>
      <c r="N97" s="90">
        <f>IFERROR((L97*M97)*(Input!$D$11)+(K97*M97*Input!$D$10)," ")</f>
        <v>30.360000000000003</v>
      </c>
      <c r="O97" s="90">
        <f>IFERROR((L97*M97)*(Input!$D$23)+(K97*M97*Input!$D$22), " ")</f>
        <v>13.8</v>
      </c>
    </row>
    <row r="98" spans="3:15" ht="16" thickBot="1" x14ac:dyDescent="0.4">
      <c r="C98" s="84" t="str">
        <f>Input!C111</f>
        <v>PP85</v>
      </c>
      <c r="D98" s="85">
        <f>IF(Input!D111=0," ",Input!D111)</f>
        <v>82</v>
      </c>
      <c r="E98" s="85" t="str">
        <f>IF(Input!E111=0," ",Input!E111)</f>
        <v xml:space="preserve"> </v>
      </c>
      <c r="F98" s="85">
        <f t="shared" si="0"/>
        <v>82</v>
      </c>
      <c r="G98" s="86">
        <f>Input!G111</f>
        <v>6.6241751585918362E-3</v>
      </c>
      <c r="H98" s="85">
        <f>Input!H111</f>
        <v>2010</v>
      </c>
      <c r="I98" s="85">
        <f t="shared" si="1"/>
        <v>12</v>
      </c>
      <c r="J98" s="87">
        <f>IF(Input!J111=0, " ",Input!J111)</f>
        <v>10846.17</v>
      </c>
      <c r="K98" s="88" t="str">
        <f>IF(Input!K111=0,"0",Input!K111)</f>
        <v>0</v>
      </c>
      <c r="L98" s="88">
        <f>IF(Input!L111=0,"0",Input!L111)</f>
        <v>27.66</v>
      </c>
      <c r="M98" s="89">
        <f>IF(Input!N111=0," ",Input!N111)</f>
        <v>1</v>
      </c>
      <c r="N98" s="90">
        <f>IFERROR((L98*M98)*(Input!$D$11)+(K98*M98*Input!$D$10)," ")</f>
        <v>30.426000000000002</v>
      </c>
      <c r="O98" s="90">
        <f>IFERROR((L98*M98)*(Input!$D$23)+(K98*M98*Input!$D$22), " ")</f>
        <v>13.83</v>
      </c>
    </row>
    <row r="99" spans="3:15" ht="16" thickBot="1" x14ac:dyDescent="0.4">
      <c r="C99" s="84" t="str">
        <f>Input!C112</f>
        <v>PP86</v>
      </c>
      <c r="D99" s="85">
        <f>IF(Input!D112=0," ",Input!D112)</f>
        <v>73</v>
      </c>
      <c r="E99" s="85" t="str">
        <f>IF(Input!E112=0," ",Input!E112)</f>
        <v xml:space="preserve"> </v>
      </c>
      <c r="F99" s="85">
        <f t="shared" si="0"/>
        <v>73</v>
      </c>
      <c r="G99" s="86">
        <f>Input!G112</f>
        <v>3.3926069450334835E-2</v>
      </c>
      <c r="H99" s="85">
        <f>Input!H112</f>
        <v>2022</v>
      </c>
      <c r="I99" s="85">
        <f t="shared" si="1"/>
        <v>0</v>
      </c>
      <c r="J99" s="87">
        <f>IF(Input!J112=0, " ",Input!J112)</f>
        <v>62397.78</v>
      </c>
      <c r="K99" s="88" t="str">
        <f>IF(Input!K112=0,"0",Input!K112)</f>
        <v>0</v>
      </c>
      <c r="L99" s="88">
        <f>IF(Input!L112=0,"0",Input!L112)</f>
        <v>28.1</v>
      </c>
      <c r="M99" s="89">
        <f>IF(Input!N112=0," ",Input!N112)</f>
        <v>1</v>
      </c>
      <c r="N99" s="90">
        <f>IFERROR((L99*M99)*(Input!$D$11)+(K99*M99*Input!$D$10)," ")</f>
        <v>30.910000000000004</v>
      </c>
      <c r="O99" s="90">
        <f>IFERROR((L99*M99)*(Input!$D$23)+(K99*M99*Input!$D$22), " ")</f>
        <v>14.05</v>
      </c>
    </row>
    <row r="100" spans="3:15" ht="16" thickBot="1" x14ac:dyDescent="0.4">
      <c r="C100" s="84" t="str">
        <f>Input!C113</f>
        <v>PP87</v>
      </c>
      <c r="D100" s="85">
        <f>IF(Input!D113=0," ",Input!D113)</f>
        <v>70</v>
      </c>
      <c r="E100" s="85" t="str">
        <f>IF(Input!E113=0," ",Input!E113)</f>
        <v xml:space="preserve"> </v>
      </c>
      <c r="F100" s="85">
        <f t="shared" si="0"/>
        <v>70</v>
      </c>
      <c r="G100" s="86">
        <f>Input!G113</f>
        <v>3.2531847418129298E-2</v>
      </c>
      <c r="H100" s="85">
        <f>Input!H113</f>
        <v>2022</v>
      </c>
      <c r="I100" s="85">
        <f t="shared" si="1"/>
        <v>0</v>
      </c>
      <c r="J100" s="87">
        <f>IF(Input!J113=0, " ",Input!J113)</f>
        <v>62397.78</v>
      </c>
      <c r="K100" s="88" t="str">
        <f>IF(Input!K113=0,"0",Input!K113)</f>
        <v>0</v>
      </c>
      <c r="L100" s="88">
        <f>IF(Input!L113=0,"0",Input!L113)</f>
        <v>28.1</v>
      </c>
      <c r="M100" s="89">
        <f>IF(Input!N113=0," ",Input!N113)</f>
        <v>1</v>
      </c>
      <c r="N100" s="90">
        <f>IFERROR((L100*M100)*(Input!$D$11)+(K100*M100*Input!$D$10)," ")</f>
        <v>30.910000000000004</v>
      </c>
      <c r="O100" s="90">
        <f>IFERROR((L100*M100)*(Input!$D$23)+(K100*M100*Input!$D$22), " ")</f>
        <v>14.05</v>
      </c>
    </row>
    <row r="101" spans="3:15" ht="16" thickBot="1" x14ac:dyDescent="0.4">
      <c r="C101" s="84" t="str">
        <f>Input!C114</f>
        <v>PP88</v>
      </c>
      <c r="D101" s="85" t="str">
        <f>IF(Input!D114=0," ",Input!D114)</f>
        <v xml:space="preserve"> </v>
      </c>
      <c r="E101" s="85" t="str">
        <f>IF(Input!E114=0," ",Input!E114)</f>
        <v xml:space="preserve"> </v>
      </c>
      <c r="F101" s="85" t="str">
        <f t="shared" si="0"/>
        <v xml:space="preserve"> </v>
      </c>
      <c r="G101" s="86" t="str">
        <f>Input!G114</f>
        <v xml:space="preserve"> </v>
      </c>
      <c r="H101" s="85">
        <f>Input!H114</f>
        <v>0</v>
      </c>
      <c r="I101" s="85" t="str">
        <f t="shared" si="1"/>
        <v xml:space="preserve"> </v>
      </c>
      <c r="J101" s="87" t="str">
        <f>IF(Input!J114=0, " ",Input!J114)</f>
        <v xml:space="preserve"> </v>
      </c>
      <c r="K101" s="88" t="str">
        <f>IF(Input!K114=0,"0",Input!K114)</f>
        <v>0</v>
      </c>
      <c r="L101" s="88">
        <f>IF(Input!L114=0,"0",Input!L114)</f>
        <v>28.19</v>
      </c>
      <c r="M101" s="89">
        <f>IF(Input!N114=0," ",Input!N114)</f>
        <v>1</v>
      </c>
      <c r="N101" s="90">
        <f>IFERROR((L101*M101)*(Input!$D$11)+(K101*M101*Input!$D$10)," ")</f>
        <v>31.009000000000004</v>
      </c>
      <c r="O101" s="90">
        <f>IFERROR((L101*M101)*(Input!$D$23)+(K101*M101*Input!$D$22), " ")</f>
        <v>14.095000000000001</v>
      </c>
    </row>
    <row r="102" spans="3:15" ht="16" thickBot="1" x14ac:dyDescent="0.4">
      <c r="C102" s="84" t="str">
        <f>Input!C115</f>
        <v>PP89</v>
      </c>
      <c r="D102" s="85">
        <f>IF(Input!D115=0," ",Input!D115)</f>
        <v>92</v>
      </c>
      <c r="E102" s="85" t="str">
        <f>IF(Input!E115=0," ",Input!E115)</f>
        <v xml:space="preserve"> </v>
      </c>
      <c r="F102" s="85">
        <f t="shared" si="0"/>
        <v>92</v>
      </c>
      <c r="G102" s="86">
        <f>Input!G115</f>
        <v>3.8435836737442511E-2</v>
      </c>
      <c r="H102" s="85">
        <f>Input!H115</f>
        <v>2008</v>
      </c>
      <c r="I102" s="85">
        <f t="shared" si="1"/>
        <v>14</v>
      </c>
      <c r="J102" s="87">
        <f>IF(Input!J115=0, " ",Input!J115)</f>
        <v>56092.78</v>
      </c>
      <c r="K102" s="88" t="str">
        <f>IF(Input!K115=0,"0",Input!K115)</f>
        <v>0</v>
      </c>
      <c r="L102" s="88">
        <f>IF(Input!L115=0,"0",Input!L115)</f>
        <v>28.3</v>
      </c>
      <c r="M102" s="89">
        <f>IF(Input!N115=0," ",Input!N115)</f>
        <v>1</v>
      </c>
      <c r="N102" s="90">
        <f>IFERROR((L102*M102)*(Input!$D$11)+(K102*M102*Input!$D$10)," ")</f>
        <v>31.130000000000003</v>
      </c>
      <c r="O102" s="90">
        <f>IFERROR((L102*M102)*(Input!$D$23)+(K102*M102*Input!$D$22), " ")</f>
        <v>14.15</v>
      </c>
    </row>
    <row r="103" spans="3:15" ht="16" thickBot="1" x14ac:dyDescent="0.4">
      <c r="C103" s="84" t="str">
        <f>Input!C116</f>
        <v>PP90</v>
      </c>
      <c r="D103" s="85" t="str">
        <f>IF(Input!D116=0," ",Input!D116)</f>
        <v xml:space="preserve"> </v>
      </c>
      <c r="E103" s="85" t="str">
        <f>IF(Input!E116=0," ",Input!E116)</f>
        <v xml:space="preserve"> </v>
      </c>
      <c r="F103" s="85" t="str">
        <f t="shared" si="0"/>
        <v xml:space="preserve"> </v>
      </c>
      <c r="G103" s="86" t="str">
        <f>Input!G116</f>
        <v xml:space="preserve"> </v>
      </c>
      <c r="H103" s="85">
        <f>Input!H116</f>
        <v>0</v>
      </c>
      <c r="I103" s="85" t="str">
        <f t="shared" si="1"/>
        <v xml:space="preserve"> </v>
      </c>
      <c r="J103" s="87" t="str">
        <f>IF(Input!J116=0, " ",Input!J116)</f>
        <v xml:space="preserve"> </v>
      </c>
      <c r="K103" s="88" t="str">
        <f>IF(Input!K116=0,"0",Input!K116)</f>
        <v>0</v>
      </c>
      <c r="L103" s="88">
        <f>IF(Input!L116=0,"0",Input!L116)</f>
        <v>28.94</v>
      </c>
      <c r="M103" s="89">
        <f>IF(Input!N116=0," ",Input!N116)</f>
        <v>1</v>
      </c>
      <c r="N103" s="90">
        <f>IFERROR((L103*M103)*(Input!$D$11)+(K103*M103*Input!$D$10)," ")</f>
        <v>31.834000000000003</v>
      </c>
      <c r="O103" s="90">
        <f>IFERROR((L103*M103)*(Input!$D$23)+(K103*M103*Input!$D$22), " ")</f>
        <v>14.47</v>
      </c>
    </row>
    <row r="104" spans="3:15" ht="16" thickBot="1" x14ac:dyDescent="0.4">
      <c r="C104" s="84" t="str">
        <f>Input!C117</f>
        <v>PP91</v>
      </c>
      <c r="D104" s="85">
        <f>IF(Input!D117=0," ",Input!D117)</f>
        <v>39</v>
      </c>
      <c r="E104" s="85" t="str">
        <f>IF(Input!E117=0," ",Input!E117)</f>
        <v xml:space="preserve"> </v>
      </c>
      <c r="F104" s="85">
        <f t="shared" si="0"/>
        <v>39</v>
      </c>
      <c r="G104" s="86">
        <f>Input!G117</f>
        <v>1.022668326334036E-2</v>
      </c>
      <c r="H104" s="85">
        <f>Input!H117</f>
        <v>2018</v>
      </c>
      <c r="I104" s="85">
        <f t="shared" si="1"/>
        <v>4</v>
      </c>
      <c r="J104" s="87">
        <f>IF(Input!J117=0, " ",Input!J117)</f>
        <v>35206.97</v>
      </c>
      <c r="K104" s="88" t="str">
        <f>IF(Input!K117=0,"0",Input!K117)</f>
        <v>0</v>
      </c>
      <c r="L104" s="88">
        <f>IF(Input!L117=0,"0",Input!L117)</f>
        <v>47.96</v>
      </c>
      <c r="M104" s="89">
        <f>IF(Input!N117=0," ",Input!N117)</f>
        <v>1</v>
      </c>
      <c r="N104" s="90">
        <f>IFERROR((L104*M104)*(Input!$D$11)+(K104*M104*Input!$D$10)," ")</f>
        <v>52.756000000000007</v>
      </c>
      <c r="O104" s="90">
        <f>IFERROR((L104*M104)*(Input!$D$23)+(K104*M104*Input!$D$22), " ")</f>
        <v>23.98</v>
      </c>
    </row>
    <row r="105" spans="3:15" ht="16" thickBot="1" x14ac:dyDescent="0.4">
      <c r="C105" s="84" t="str">
        <f>Input!C118</f>
        <v>PP92</v>
      </c>
      <c r="D105" s="85">
        <f>IF(Input!D118=0," ",Input!D118)</f>
        <v>43</v>
      </c>
      <c r="E105" s="85" t="str">
        <f>IF(Input!E118=0," ",Input!E118)</f>
        <v xml:space="preserve"> </v>
      </c>
      <c r="F105" s="85">
        <f t="shared" si="0"/>
        <v>43</v>
      </c>
      <c r="G105" s="86">
        <f>Input!G118</f>
        <v>1.1276374517918434E-2</v>
      </c>
      <c r="H105" s="85">
        <f>Input!H118</f>
        <v>2018</v>
      </c>
      <c r="I105" s="85">
        <f t="shared" si="1"/>
        <v>4</v>
      </c>
      <c r="J105" s="87">
        <f>IF(Input!J118=0, " ",Input!J118)</f>
        <v>35209.47</v>
      </c>
      <c r="K105" s="88" t="str">
        <f>IF(Input!K118=0,"0",Input!K118)</f>
        <v>0</v>
      </c>
      <c r="L105" s="88">
        <f>IF(Input!L118=0,"0",Input!L118)</f>
        <v>47.98</v>
      </c>
      <c r="M105" s="89">
        <f>IF(Input!N118=0," ",Input!N118)</f>
        <v>1</v>
      </c>
      <c r="N105" s="90">
        <f>IFERROR((L105*M105)*(Input!$D$11)+(K105*M105*Input!$D$10)," ")</f>
        <v>52.777999999999999</v>
      </c>
      <c r="O105" s="90">
        <f>IFERROR((L105*M105)*(Input!$D$23)+(K105*M105*Input!$D$22), " ")</f>
        <v>23.99</v>
      </c>
    </row>
    <row r="106" spans="3:15" ht="16" thickBot="1" x14ac:dyDescent="0.4">
      <c r="C106" s="84" t="str">
        <f>Input!C119</f>
        <v>PP93</v>
      </c>
      <c r="D106" s="85">
        <f>IF(Input!D119=0," ",Input!D119)</f>
        <v>41</v>
      </c>
      <c r="E106" s="85" t="str">
        <f>IF(Input!E119=0," ",Input!E119)</f>
        <v xml:space="preserve"> </v>
      </c>
      <c r="F106" s="85">
        <f t="shared" si="0"/>
        <v>41</v>
      </c>
      <c r="G106" s="86">
        <f>Input!G119</f>
        <v>1.0750795706335286E-2</v>
      </c>
      <c r="H106" s="85">
        <f>Input!H119</f>
        <v>2018</v>
      </c>
      <c r="I106" s="85">
        <f t="shared" si="1"/>
        <v>4</v>
      </c>
      <c r="J106" s="87">
        <f>IF(Input!J119=0, " ",Input!J119)</f>
        <v>35205.879999999997</v>
      </c>
      <c r="K106" s="88" t="str">
        <f>IF(Input!K119=0,"0",Input!K119)</f>
        <v>0</v>
      </c>
      <c r="L106" s="88">
        <f>IF(Input!L119=0,"0",Input!L119)</f>
        <v>47.98</v>
      </c>
      <c r="M106" s="89">
        <f>IF(Input!N119=0," ",Input!N119)</f>
        <v>1</v>
      </c>
      <c r="N106" s="90">
        <f>IFERROR((L106*M106)*(Input!$D$11)+(K106*M106*Input!$D$10)," ")</f>
        <v>52.777999999999999</v>
      </c>
      <c r="O106" s="90">
        <f>IFERROR((L106*M106)*(Input!$D$23)+(K106*M106*Input!$D$22), " ")</f>
        <v>23.99</v>
      </c>
    </row>
    <row r="107" spans="3:15" ht="16" thickBot="1" x14ac:dyDescent="0.4">
      <c r="C107" s="84" t="str">
        <f>Input!C120</f>
        <v>PP94</v>
      </c>
      <c r="D107" s="85">
        <f>IF(Input!D120=0," ",Input!D120)</f>
        <v>52</v>
      </c>
      <c r="E107" s="85" t="str">
        <f>IF(Input!E120=0," ",Input!E120)</f>
        <v xml:space="preserve"> </v>
      </c>
      <c r="F107" s="85">
        <f t="shared" si="0"/>
        <v>52</v>
      </c>
      <c r="G107" s="86">
        <f>Input!G120</f>
        <v>2.7637019992173871E-3</v>
      </c>
      <c r="H107" s="85">
        <f>Input!H120</f>
        <v>2018</v>
      </c>
      <c r="I107" s="85">
        <f t="shared" si="1"/>
        <v>4</v>
      </c>
      <c r="J107" s="87">
        <f>IF(Input!J120=0, " ",Input!J120)</f>
        <v>7135.86</v>
      </c>
      <c r="K107" s="88" t="str">
        <f>IF(Input!K120=0,"0",Input!K120)</f>
        <v>0</v>
      </c>
      <c r="L107" s="88">
        <f>IF(Input!L120=0,"0",Input!L120)</f>
        <v>31.4</v>
      </c>
      <c r="M107" s="89">
        <f>IF(Input!N120=0," ",Input!N120)</f>
        <v>1</v>
      </c>
      <c r="N107" s="90">
        <f>IFERROR((L107*M107)*(Input!$D$11)+(K107*M107*Input!$D$10)," ")</f>
        <v>34.54</v>
      </c>
      <c r="O107" s="90">
        <f>IFERROR((L107*M107)*(Input!$D$23)+(K107*M107*Input!$D$22), " ")</f>
        <v>15.7</v>
      </c>
    </row>
    <row r="108" spans="3:15" ht="16" thickBot="1" x14ac:dyDescent="0.4">
      <c r="C108" s="84" t="str">
        <f>Input!C121</f>
        <v>PP95</v>
      </c>
      <c r="D108" s="85">
        <f>IF(Input!D121=0," ",Input!D121)</f>
        <v>18</v>
      </c>
      <c r="E108" s="85" t="str">
        <f>IF(Input!E121=0," ",Input!E121)</f>
        <v xml:space="preserve"> </v>
      </c>
      <c r="F108" s="85">
        <f t="shared" si="0"/>
        <v>18</v>
      </c>
      <c r="G108" s="86">
        <f>Input!G121</f>
        <v>1.7244592911533061E-3</v>
      </c>
      <c r="H108" s="85">
        <f>Input!H121</f>
        <v>2017</v>
      </c>
      <c r="I108" s="85">
        <f t="shared" si="1"/>
        <v>5</v>
      </c>
      <c r="J108" s="87">
        <f>IF(Input!J121=0, " ",Input!J121)</f>
        <v>12862.9</v>
      </c>
      <c r="K108" s="88" t="str">
        <f>IF(Input!K121=0,"0",Input!K121)</f>
        <v>0</v>
      </c>
      <c r="L108" s="88">
        <f>IF(Input!L121=0,"0",Input!L121)</f>
        <v>31.85</v>
      </c>
      <c r="M108" s="89">
        <f>IF(Input!N121=0," ",Input!N121)</f>
        <v>1</v>
      </c>
      <c r="N108" s="90">
        <f>IFERROR((L108*M108)*(Input!$D$11)+(K108*M108*Input!$D$10)," ")</f>
        <v>35.035000000000004</v>
      </c>
      <c r="O108" s="90">
        <f>IFERROR((L108*M108)*(Input!$D$23)+(K108*M108*Input!$D$22), " ")</f>
        <v>15.925000000000001</v>
      </c>
    </row>
    <row r="109" spans="3:15" ht="16" thickBot="1" x14ac:dyDescent="0.4">
      <c r="C109" s="84" t="str">
        <f>Input!C122</f>
        <v>PP96</v>
      </c>
      <c r="D109" s="85" t="str">
        <f>IF(Input!D122=0," ",Input!D122)</f>
        <v xml:space="preserve"> </v>
      </c>
      <c r="E109" s="85" t="str">
        <f>IF(Input!E122=0," ",Input!E122)</f>
        <v xml:space="preserve"> </v>
      </c>
      <c r="F109" s="85" t="str">
        <f t="shared" si="0"/>
        <v xml:space="preserve"> </v>
      </c>
      <c r="G109" s="86">
        <f>Input!G122</f>
        <v>0</v>
      </c>
      <c r="H109" s="85">
        <f>Input!H122</f>
        <v>2017</v>
      </c>
      <c r="I109" s="85">
        <f t="shared" si="1"/>
        <v>5</v>
      </c>
      <c r="J109" s="87">
        <f>IF(Input!J122=0, " ",Input!J122)</f>
        <v>12450.13</v>
      </c>
      <c r="K109" s="88" t="str">
        <f>IF(Input!K122=0,"0",Input!K122)</f>
        <v>0</v>
      </c>
      <c r="L109" s="88">
        <f>IF(Input!L122=0,"0",Input!L122)</f>
        <v>32.78</v>
      </c>
      <c r="M109" s="89">
        <f>IF(Input!N122=0," ",Input!N122)</f>
        <v>1</v>
      </c>
      <c r="N109" s="90">
        <f>IFERROR((L109*M109)*(Input!$D$11)+(K109*M109*Input!$D$10)," ")</f>
        <v>36.058000000000007</v>
      </c>
      <c r="O109" s="90">
        <f>IFERROR((L109*M109)*(Input!$D$23)+(K109*M109*Input!$D$22), " ")</f>
        <v>16.39</v>
      </c>
    </row>
    <row r="110" spans="3:15" ht="16" thickBot="1" x14ac:dyDescent="0.4">
      <c r="C110" s="84" t="str">
        <f>Input!C123</f>
        <v>PP97</v>
      </c>
      <c r="D110" s="85">
        <f>IF(Input!D123=0," ",Input!D123)</f>
        <v>52</v>
      </c>
      <c r="E110" s="85" t="str">
        <f>IF(Input!E123=0," ",Input!E123)</f>
        <v xml:space="preserve"> </v>
      </c>
      <c r="F110" s="85">
        <f t="shared" si="0"/>
        <v>52</v>
      </c>
      <c r="G110" s="86">
        <f>Input!G123</f>
        <v>5.1565780919300688E-3</v>
      </c>
      <c r="H110" s="85">
        <f>Input!H123</f>
        <v>2017</v>
      </c>
      <c r="I110" s="85">
        <f t="shared" si="1"/>
        <v>5</v>
      </c>
      <c r="J110" s="87">
        <f>IF(Input!J123=0, " ",Input!J123)</f>
        <v>13314.25</v>
      </c>
      <c r="K110" s="88" t="str">
        <f>IF(Input!K123=0,"0",Input!K123)</f>
        <v>0</v>
      </c>
      <c r="L110" s="88">
        <f>IF(Input!L123=0,"0",Input!L123)</f>
        <v>33.86</v>
      </c>
      <c r="M110" s="89">
        <f>IF(Input!N123=0," ",Input!N123)</f>
        <v>1</v>
      </c>
      <c r="N110" s="90">
        <f>IFERROR((L110*M110)*(Input!$D$11)+(K110*M110*Input!$D$10)," ")</f>
        <v>37.246000000000002</v>
      </c>
      <c r="O110" s="90">
        <f>IFERROR((L110*M110)*(Input!$D$23)+(K110*M110*Input!$D$22), " ")</f>
        <v>16.93</v>
      </c>
    </row>
    <row r="111" spans="3:15" ht="16" thickBot="1" x14ac:dyDescent="0.4">
      <c r="C111" s="84" t="str">
        <f>Input!C124</f>
        <v>PP98</v>
      </c>
      <c r="D111" s="85">
        <f>IF(Input!D124=0," ",Input!D124)</f>
        <v>50</v>
      </c>
      <c r="E111" s="85" t="str">
        <f>IF(Input!E124=0," ",Input!E124)</f>
        <v xml:space="preserve"> </v>
      </c>
      <c r="F111" s="85">
        <f t="shared" si="0"/>
        <v>50</v>
      </c>
      <c r="G111" s="86">
        <f>Input!G124</f>
        <v>2.1034323022085712E-3</v>
      </c>
      <c r="H111" s="85">
        <f>Input!H124</f>
        <v>2018</v>
      </c>
      <c r="I111" s="85">
        <f t="shared" si="1"/>
        <v>4</v>
      </c>
      <c r="J111" s="87">
        <f>IF(Input!J124=0, " ",Input!J124)</f>
        <v>5648.29</v>
      </c>
      <c r="K111" s="88" t="str">
        <f>IF(Input!K124=0,"0",Input!K124)</f>
        <v>0</v>
      </c>
      <c r="L111" s="88">
        <f>IF(Input!L124=0,"0",Input!L124)</f>
        <v>34.119999999999997</v>
      </c>
      <c r="M111" s="89">
        <f>IF(Input!N124=0," ",Input!N124)</f>
        <v>1</v>
      </c>
      <c r="N111" s="90">
        <f>IFERROR((L111*M111)*(Input!$D$11)+(K111*M111*Input!$D$10)," ")</f>
        <v>37.532000000000004</v>
      </c>
      <c r="O111" s="90">
        <f>IFERROR((L111*M111)*(Input!$D$23)+(K111*M111*Input!$D$22), " ")</f>
        <v>17.059999999999999</v>
      </c>
    </row>
    <row r="112" spans="3:15" ht="16" thickBot="1" x14ac:dyDescent="0.4">
      <c r="C112" s="84" t="str">
        <f>Input!C125</f>
        <v>PP99</v>
      </c>
      <c r="D112" s="85" t="str">
        <f>IF(Input!D125=0," ",Input!D125)</f>
        <v xml:space="preserve"> </v>
      </c>
      <c r="E112" s="85" t="str">
        <f>IF(Input!E125=0," ",Input!E125)</f>
        <v xml:space="preserve"> </v>
      </c>
      <c r="F112" s="85" t="str">
        <f t="shared" si="0"/>
        <v xml:space="preserve"> </v>
      </c>
      <c r="G112" s="86" t="str">
        <f>Input!G125</f>
        <v xml:space="preserve"> </v>
      </c>
      <c r="H112" s="85">
        <f>Input!H125</f>
        <v>0</v>
      </c>
      <c r="I112" s="85" t="str">
        <f t="shared" si="1"/>
        <v xml:space="preserve"> </v>
      </c>
      <c r="J112" s="87" t="str">
        <f>IF(Input!J125=0, " ",Input!J125)</f>
        <v xml:space="preserve"> </v>
      </c>
      <c r="K112" s="88" t="str">
        <f>IF(Input!K125=0,"0",Input!K125)</f>
        <v>0</v>
      </c>
      <c r="L112" s="88">
        <f>IF(Input!L125=0,"0",Input!L125)</f>
        <v>37.18</v>
      </c>
      <c r="M112" s="89">
        <f>IF(Input!N125=0," ",Input!N125)</f>
        <v>1</v>
      </c>
      <c r="N112" s="90">
        <f>IFERROR((L112*M112)*(Input!$D$11)+(K112*M112*Input!$D$10)," ")</f>
        <v>40.898000000000003</v>
      </c>
      <c r="O112" s="90">
        <f>IFERROR((L112*M112)*(Input!$D$23)+(K112*M112*Input!$D$22), " ")</f>
        <v>18.59</v>
      </c>
    </row>
    <row r="113" spans="3:15" ht="16" thickBot="1" x14ac:dyDescent="0.4">
      <c r="C113" s="84" t="str">
        <f>Input!C126</f>
        <v>PP100</v>
      </c>
      <c r="D113" s="85">
        <f>IF(Input!D126=0," ",Input!D126)</f>
        <v>17</v>
      </c>
      <c r="E113" s="85" t="str">
        <f>IF(Input!E126=0," ",Input!E126)</f>
        <v xml:space="preserve"> </v>
      </c>
      <c r="F113" s="85">
        <f t="shared" si="0"/>
        <v>17</v>
      </c>
      <c r="G113" s="86">
        <f>Input!G126</f>
        <v>1.1458240494775168E-3</v>
      </c>
      <c r="H113" s="85">
        <f>Input!H126</f>
        <v>2017</v>
      </c>
      <c r="I113" s="85">
        <f t="shared" si="1"/>
        <v>5</v>
      </c>
      <c r="J113" s="87">
        <f>IF(Input!J126=0, " ",Input!J126)</f>
        <v>9049.56</v>
      </c>
      <c r="K113" s="88" t="str">
        <f>IF(Input!K126=0,"0",Input!K126)</f>
        <v>0</v>
      </c>
      <c r="L113" s="88">
        <f>IF(Input!L126=0,"0",Input!L126)</f>
        <v>37.839999999999996</v>
      </c>
      <c r="M113" s="89">
        <f>IF(Input!N126=0," ",Input!N126)</f>
        <v>1</v>
      </c>
      <c r="N113" s="90">
        <f>IFERROR((L113*M113)*(Input!$D$11)+(K113*M113*Input!$D$10)," ")</f>
        <v>41.624000000000002</v>
      </c>
      <c r="O113" s="90">
        <f>IFERROR((L113*M113)*(Input!$D$23)+(K113*M113*Input!$D$22), " ")</f>
        <v>18.919999999999998</v>
      </c>
    </row>
    <row r="114" spans="3:15" ht="16" thickBot="1" x14ac:dyDescent="0.4">
      <c r="C114" s="84" t="str">
        <f>Input!C127</f>
        <v>PP101</v>
      </c>
      <c r="D114" s="85">
        <f>IF(Input!D127=0," ",Input!D127)</f>
        <v>40</v>
      </c>
      <c r="E114" s="85" t="str">
        <f>IF(Input!E127=0," ",Input!E127)</f>
        <v xml:space="preserve"> </v>
      </c>
      <c r="F114" s="85">
        <f t="shared" si="0"/>
        <v>40</v>
      </c>
      <c r="G114" s="86">
        <f>Input!G127</f>
        <v>5.1443856631464349E-4</v>
      </c>
      <c r="H114" s="85">
        <f>Input!H127</f>
        <v>2020</v>
      </c>
      <c r="I114" s="85">
        <f t="shared" si="1"/>
        <v>2</v>
      </c>
      <c r="J114" s="87">
        <f>IF(Input!J127=0, " ",Input!J127)</f>
        <v>1726.76</v>
      </c>
      <c r="K114" s="88" t="str">
        <f>IF(Input!K127=0,"0",Input!K127)</f>
        <v>0</v>
      </c>
      <c r="L114" s="88">
        <f>IF(Input!L127=0,"0",Input!L127)</f>
        <v>38.44</v>
      </c>
      <c r="M114" s="89">
        <f>IF(Input!N127=0," ",Input!N127)</f>
        <v>1</v>
      </c>
      <c r="N114" s="90">
        <f>IFERROR((L114*M114)*(Input!$D$11)+(K114*M114*Input!$D$10)," ")</f>
        <v>42.283999999999999</v>
      </c>
      <c r="O114" s="90">
        <f>IFERROR((L114*M114)*(Input!$D$23)+(K114*M114*Input!$D$22), " ")</f>
        <v>19.22</v>
      </c>
    </row>
    <row r="115" spans="3:15" ht="16" thickBot="1" x14ac:dyDescent="0.4">
      <c r="C115" s="84" t="str">
        <f>Input!C128</f>
        <v>PP102</v>
      </c>
      <c r="D115" s="85" t="str">
        <f>IF(Input!D128=0," ",Input!D128)</f>
        <v xml:space="preserve"> </v>
      </c>
      <c r="E115" s="85" t="str">
        <f>IF(Input!E128=0," ",Input!E128)</f>
        <v xml:space="preserve"> </v>
      </c>
      <c r="F115" s="85" t="str">
        <f t="shared" si="0"/>
        <v xml:space="preserve"> </v>
      </c>
      <c r="G115" s="86" t="str">
        <f>Input!G128</f>
        <v xml:space="preserve"> </v>
      </c>
      <c r="H115" s="85">
        <f>Input!H128</f>
        <v>0</v>
      </c>
      <c r="I115" s="85" t="str">
        <f t="shared" si="1"/>
        <v xml:space="preserve"> </v>
      </c>
      <c r="J115" s="87" t="str">
        <f>IF(Input!J128=0, " ",Input!J128)</f>
        <v xml:space="preserve"> </v>
      </c>
      <c r="K115" s="88" t="str">
        <f>IF(Input!K128=0,"0",Input!K128)</f>
        <v>0</v>
      </c>
      <c r="L115" s="88">
        <f>IF(Input!L128=0,"0",Input!L128)</f>
        <v>55.4</v>
      </c>
      <c r="M115" s="89">
        <f>IF(Input!N128=0," ",Input!N128)</f>
        <v>1</v>
      </c>
      <c r="N115" s="90">
        <f>IFERROR((L115*M115)*(Input!$D$11)+(K115*M115*Input!$D$10)," ")</f>
        <v>60.940000000000005</v>
      </c>
      <c r="O115" s="90">
        <f>IFERROR((L115*M115)*(Input!$D$23)+(K115*M115*Input!$D$22), " ")</f>
        <v>27.7</v>
      </c>
    </row>
    <row r="116" spans="3:15" ht="16" thickBot="1" x14ac:dyDescent="0.4">
      <c r="C116" s="84" t="str">
        <f>Input!C129</f>
        <v>PP103</v>
      </c>
      <c r="D116" s="85">
        <f>IF(Input!D129=0," ",Input!D129)</f>
        <v>45</v>
      </c>
      <c r="E116" s="85" t="str">
        <f>IF(Input!E129=0," ",Input!E129)</f>
        <v xml:space="preserve"> </v>
      </c>
      <c r="F116" s="85">
        <f t="shared" si="0"/>
        <v>45</v>
      </c>
      <c r="G116" s="86">
        <f>Input!G129</f>
        <v>5.0555987879690525E-3</v>
      </c>
      <c r="H116" s="85">
        <f>Input!H129</f>
        <v>2017</v>
      </c>
      <c r="I116" s="85">
        <f t="shared" si="1"/>
        <v>5</v>
      </c>
      <c r="J116" s="87">
        <f>IF(Input!J129=0, " ",Input!J129)</f>
        <v>15084.07</v>
      </c>
      <c r="K116" s="88" t="str">
        <f>IF(Input!K129=0,"0",Input!K129)</f>
        <v>0</v>
      </c>
      <c r="L116" s="88">
        <f>IF(Input!L129=0,"0",Input!L129)</f>
        <v>39.32</v>
      </c>
      <c r="M116" s="89">
        <f>IF(Input!N129=0," ",Input!N129)</f>
        <v>1</v>
      </c>
      <c r="N116" s="90">
        <f>IFERROR((L116*M116)*(Input!$D$11)+(K116*M116*Input!$D$10)," ")</f>
        <v>43.252000000000002</v>
      </c>
      <c r="O116" s="90">
        <f>IFERROR((L116*M116)*(Input!$D$23)+(K116*M116*Input!$D$22), " ")</f>
        <v>19.66</v>
      </c>
    </row>
    <row r="117" spans="3:15" ht="16" thickBot="1" x14ac:dyDescent="0.4">
      <c r="C117" s="84" t="str">
        <f>Input!C130</f>
        <v>PP104</v>
      </c>
      <c r="D117" s="85" t="str">
        <f>IF(Input!D130=0," ",Input!D130)</f>
        <v xml:space="preserve"> </v>
      </c>
      <c r="E117" s="85" t="str">
        <f>IF(Input!E130=0," ",Input!E130)</f>
        <v xml:space="preserve"> </v>
      </c>
      <c r="F117" s="85" t="str">
        <f t="shared" si="0"/>
        <v xml:space="preserve"> </v>
      </c>
      <c r="G117" s="86" t="str">
        <f>Input!G130</f>
        <v xml:space="preserve"> </v>
      </c>
      <c r="H117" s="85">
        <f>Input!H130</f>
        <v>0</v>
      </c>
      <c r="I117" s="85" t="str">
        <f t="shared" si="1"/>
        <v xml:space="preserve"> </v>
      </c>
      <c r="J117" s="87" t="str">
        <f>IF(Input!J130=0, " ",Input!J130)</f>
        <v xml:space="preserve"> </v>
      </c>
      <c r="K117" s="88" t="str">
        <f>IF(Input!K130=0,"0",Input!K130)</f>
        <v>0</v>
      </c>
      <c r="L117" s="88">
        <f>IF(Input!L130=0,"0",Input!L130)</f>
        <v>39.64</v>
      </c>
      <c r="M117" s="89">
        <f>IF(Input!N130=0," ",Input!N130)</f>
        <v>1</v>
      </c>
      <c r="N117" s="90">
        <f>IFERROR((L117*M117)*(Input!$D$11)+(K117*M117*Input!$D$10)," ")</f>
        <v>43.604000000000006</v>
      </c>
      <c r="O117" s="90">
        <f>IFERROR((L117*M117)*(Input!$D$23)+(K117*M117*Input!$D$22), " ")</f>
        <v>19.82</v>
      </c>
    </row>
    <row r="118" spans="3:15" ht="16" thickBot="1" x14ac:dyDescent="0.4">
      <c r="C118" s="84" t="str">
        <f>Input!C131</f>
        <v>PP105</v>
      </c>
      <c r="D118" s="85">
        <f>IF(Input!D131=0," ",Input!D131)</f>
        <v>20</v>
      </c>
      <c r="E118" s="85" t="str">
        <f>IF(Input!E131=0," ",Input!E131)</f>
        <v xml:space="preserve"> </v>
      </c>
      <c r="F118" s="85">
        <f t="shared" si="0"/>
        <v>20</v>
      </c>
      <c r="G118" s="86">
        <f>Input!G131</f>
        <v>1.3979999720810514E-2</v>
      </c>
      <c r="H118" s="85">
        <f>Input!H131</f>
        <v>2017</v>
      </c>
      <c r="I118" s="85">
        <f t="shared" si="1"/>
        <v>5</v>
      </c>
      <c r="J118" s="87">
        <f>IF(Input!J131=0, " ",Input!J131)</f>
        <v>93850.29</v>
      </c>
      <c r="K118" s="88" t="str">
        <f>IF(Input!K131=0,"0",Input!K131)</f>
        <v>0</v>
      </c>
      <c r="L118" s="88">
        <f>IF(Input!L131=0,"0",Input!L131)</f>
        <v>72.98</v>
      </c>
      <c r="M118" s="89">
        <f>IF(Input!N131=0," ",Input!N131)</f>
        <v>1</v>
      </c>
      <c r="N118" s="90">
        <f>IFERROR((L118*M118)*(Input!$D$11)+(K118*M118*Input!$D$10)," ")</f>
        <v>80.278000000000006</v>
      </c>
      <c r="O118" s="90">
        <f>IFERROR((L118*M118)*(Input!$D$23)+(K118*M118*Input!$D$22), " ")</f>
        <v>36.49</v>
      </c>
    </row>
    <row r="119" spans="3:15" ht="16" thickBot="1" x14ac:dyDescent="0.4">
      <c r="C119" s="84" t="str">
        <f>Input!C132</f>
        <v>PP106</v>
      </c>
      <c r="D119" s="85">
        <f>IF(Input!D132=0," ",Input!D132)</f>
        <v>75</v>
      </c>
      <c r="E119" s="85" t="str">
        <f>IF(Input!E132=0," ",Input!E132)</f>
        <v xml:space="preserve"> </v>
      </c>
      <c r="F119" s="85">
        <f t="shared" si="0"/>
        <v>75</v>
      </c>
      <c r="G119" s="86">
        <f>Input!G132</f>
        <v>8.8587584454610877E-3</v>
      </c>
      <c r="H119" s="85">
        <f>Input!H132</f>
        <v>2017</v>
      </c>
      <c r="I119" s="85">
        <f t="shared" si="1"/>
        <v>5</v>
      </c>
      <c r="J119" s="87">
        <f>IF(Input!J132=0, " ",Input!J132)</f>
        <v>15858.79</v>
      </c>
      <c r="K119" s="88" t="str">
        <f>IF(Input!K132=0,"0",Input!K132)</f>
        <v>0</v>
      </c>
      <c r="L119" s="88">
        <f>IF(Input!L132=0,"0",Input!L132)</f>
        <v>40.26</v>
      </c>
      <c r="M119" s="89">
        <f>IF(Input!N132=0," ",Input!N132)</f>
        <v>1</v>
      </c>
      <c r="N119" s="90">
        <f>IFERROR((L119*M119)*(Input!$D$11)+(K119*M119*Input!$D$10)," ")</f>
        <v>44.286000000000001</v>
      </c>
      <c r="O119" s="90">
        <f>IFERROR((L119*M119)*(Input!$D$23)+(K119*M119*Input!$D$22), " ")</f>
        <v>20.13</v>
      </c>
    </row>
    <row r="120" spans="3:15" ht="16" thickBot="1" x14ac:dyDescent="0.4">
      <c r="C120" s="84" t="str">
        <f>Input!C133</f>
        <v>PP107</v>
      </c>
      <c r="D120" s="85">
        <f>IF(Input!D133=0," ",Input!D133)</f>
        <v>52</v>
      </c>
      <c r="E120" s="85" t="str">
        <f>IF(Input!E133=0," ",Input!E133)</f>
        <v xml:space="preserve"> </v>
      </c>
      <c r="F120" s="85">
        <f t="shared" si="0"/>
        <v>52</v>
      </c>
      <c r="G120" s="86">
        <f>Input!G133</f>
        <v>3.3515385399275695E-3</v>
      </c>
      <c r="H120" s="85">
        <f>Input!H133</f>
        <v>2018</v>
      </c>
      <c r="I120" s="85">
        <f t="shared" si="1"/>
        <v>4</v>
      </c>
      <c r="J120" s="87">
        <f>IF(Input!J133=0, " ",Input!J133)</f>
        <v>8653.65</v>
      </c>
      <c r="K120" s="88" t="str">
        <f>IF(Input!K133=0,"0",Input!K133)</f>
        <v>0</v>
      </c>
      <c r="L120" s="88">
        <f>IF(Input!L133=0,"0",Input!L133)</f>
        <v>40.14</v>
      </c>
      <c r="M120" s="89">
        <f>IF(Input!N133=0," ",Input!N133)</f>
        <v>1</v>
      </c>
      <c r="N120" s="90">
        <f>IFERROR((L120*M120)*(Input!$D$11)+(K120*M120*Input!$D$10)," ")</f>
        <v>44.154000000000003</v>
      </c>
      <c r="O120" s="90">
        <f>IFERROR((L120*M120)*(Input!$D$23)+(K120*M120*Input!$D$22), " ")</f>
        <v>20.07</v>
      </c>
    </row>
    <row r="121" spans="3:15" ht="16" thickBot="1" x14ac:dyDescent="0.4">
      <c r="C121" s="84" t="str">
        <f>Input!C134</f>
        <v>PP108</v>
      </c>
      <c r="D121" s="85">
        <f>IF(Input!D134=0," ",Input!D134)</f>
        <v>47</v>
      </c>
      <c r="E121" s="85" t="str">
        <f>IF(Input!E134=0," ",Input!E134)</f>
        <v xml:space="preserve"> </v>
      </c>
      <c r="F121" s="85">
        <f t="shared" si="0"/>
        <v>47</v>
      </c>
      <c r="G121" s="86">
        <f>Input!G134</f>
        <v>5.4666241823459446E-3</v>
      </c>
      <c r="H121" s="85">
        <f>Input!H134</f>
        <v>1998</v>
      </c>
      <c r="I121" s="85">
        <f t="shared" si="1"/>
        <v>24</v>
      </c>
      <c r="J121" s="87">
        <f>IF(Input!J134=0, " ",Input!J134)</f>
        <v>15616.36</v>
      </c>
      <c r="K121" s="88" t="str">
        <f>IF(Input!K134=0,"0",Input!K134)</f>
        <v>0</v>
      </c>
      <c r="L121" s="88">
        <f>IF(Input!L134=0,"0",Input!L134)</f>
        <v>40.880000000000003</v>
      </c>
      <c r="M121" s="89">
        <f>IF(Input!N134=0," ",Input!N134)</f>
        <v>1</v>
      </c>
      <c r="N121" s="90">
        <f>IFERROR((L121*M121)*(Input!$D$11)+(K121*M121*Input!$D$10)," ")</f>
        <v>44.968000000000004</v>
      </c>
      <c r="O121" s="90">
        <f>IFERROR((L121*M121)*(Input!$D$23)+(K121*M121*Input!$D$22), " ")</f>
        <v>20.440000000000001</v>
      </c>
    </row>
    <row r="122" spans="3:15" ht="16" thickBot="1" x14ac:dyDescent="0.4">
      <c r="C122" s="84" t="str">
        <f>Input!C135</f>
        <v>PP109</v>
      </c>
      <c r="D122" s="85">
        <f>IF(Input!D135=0," ",Input!D135)</f>
        <v>62</v>
      </c>
      <c r="E122" s="85" t="str">
        <f>IF(Input!E135=0," ",Input!E135)</f>
        <v xml:space="preserve"> </v>
      </c>
      <c r="F122" s="85">
        <f t="shared" si="0"/>
        <v>62</v>
      </c>
      <c r="G122" s="86">
        <f>Input!G135</f>
        <v>7.6032994358303657E-3</v>
      </c>
      <c r="H122" s="85">
        <f>Input!H135</f>
        <v>2020</v>
      </c>
      <c r="I122" s="85">
        <f t="shared" si="1"/>
        <v>2</v>
      </c>
      <c r="J122" s="87">
        <f>IF(Input!J135=0, " ",Input!J135)</f>
        <v>16465.27</v>
      </c>
      <c r="K122" s="88" t="str">
        <f>IF(Input!K135=0,"0",Input!K135)</f>
        <v>0</v>
      </c>
      <c r="L122" s="88">
        <f>IF(Input!L135=0,"0",Input!L135)</f>
        <v>41.17</v>
      </c>
      <c r="M122" s="89">
        <f>IF(Input!N135=0," ",Input!N135)</f>
        <v>1</v>
      </c>
      <c r="N122" s="90">
        <f>IFERROR((L122*M122)*(Input!$D$11)+(K122*M122*Input!$D$10)," ")</f>
        <v>45.287000000000006</v>
      </c>
      <c r="O122" s="90">
        <f>IFERROR((L122*M122)*(Input!$D$23)+(K122*M122*Input!$D$22), " ")</f>
        <v>20.585000000000001</v>
      </c>
    </row>
    <row r="123" spans="3:15" ht="16" thickBot="1" x14ac:dyDescent="0.4">
      <c r="C123" s="84" t="str">
        <f>Input!C136</f>
        <v>PP110</v>
      </c>
      <c r="D123" s="85">
        <f>IF(Input!D136=0," ",Input!D136)</f>
        <v>77</v>
      </c>
      <c r="E123" s="85" t="str">
        <f>IF(Input!E136=0," ",Input!E136)</f>
        <v xml:space="preserve"> </v>
      </c>
      <c r="F123" s="85">
        <f t="shared" si="0"/>
        <v>77</v>
      </c>
      <c r="G123" s="86">
        <f>Input!G136</f>
        <v>5.7676742414960747E-5</v>
      </c>
      <c r="H123" s="85">
        <f>Input!H136</f>
        <v>2017</v>
      </c>
      <c r="I123" s="85">
        <f t="shared" si="1"/>
        <v>5</v>
      </c>
      <c r="J123" s="87">
        <f>IF(Input!J136=0, " ",Input!J136)</f>
        <v>100.57</v>
      </c>
      <c r="K123" s="88" t="str">
        <f>IF(Input!K136=0,"0",Input!K136)</f>
        <v>0</v>
      </c>
      <c r="L123" s="88">
        <f>IF(Input!L136=0,"0",Input!L136)</f>
        <v>125.1</v>
      </c>
      <c r="M123" s="89">
        <f>IF(Input!N136=0," ",Input!N136)</f>
        <v>1</v>
      </c>
      <c r="N123" s="90">
        <f>IFERROR((L123*M123)*(Input!$D$11)+(K123*M123*Input!$D$10)," ")</f>
        <v>137.61000000000001</v>
      </c>
      <c r="O123" s="90">
        <f>IFERROR((L123*M123)*(Input!$D$23)+(K123*M123*Input!$D$22), " ")</f>
        <v>62.55</v>
      </c>
    </row>
    <row r="124" spans="3:15" ht="16" thickBot="1" x14ac:dyDescent="0.4">
      <c r="C124" s="84" t="str">
        <f>Input!C137</f>
        <v>PP111</v>
      </c>
      <c r="D124" s="85" t="str">
        <f>IF(Input!D137=0," ",Input!D137)</f>
        <v xml:space="preserve"> </v>
      </c>
      <c r="E124" s="85" t="str">
        <f>IF(Input!E137=0," ",Input!E137)</f>
        <v xml:space="preserve"> </v>
      </c>
      <c r="F124" s="85" t="str">
        <f t="shared" si="0"/>
        <v xml:space="preserve"> </v>
      </c>
      <c r="G124" s="86" t="str">
        <f>Input!G137</f>
        <v xml:space="preserve"> </v>
      </c>
      <c r="H124" s="85">
        <f>Input!H137</f>
        <v>2021</v>
      </c>
      <c r="I124" s="85">
        <f t="shared" si="1"/>
        <v>1</v>
      </c>
      <c r="J124" s="87" t="str">
        <f>IF(Input!J137=0, " ",Input!J137)</f>
        <v xml:space="preserve"> </v>
      </c>
      <c r="K124" s="88" t="str">
        <f>IF(Input!K137=0,"0",Input!K137)</f>
        <v>0</v>
      </c>
      <c r="L124" s="88">
        <f>IF(Input!L137=0,"0",Input!L137)</f>
        <v>42.48</v>
      </c>
      <c r="M124" s="89">
        <f>IF(Input!N137=0," ",Input!N137)</f>
        <v>1</v>
      </c>
      <c r="N124" s="90">
        <f>IFERROR((L124*M124)*(Input!$D$11)+(K124*M124*Input!$D$10)," ")</f>
        <v>46.728000000000002</v>
      </c>
      <c r="O124" s="90">
        <f>IFERROR((L124*M124)*(Input!$D$23)+(K124*M124*Input!$D$22), " ")</f>
        <v>21.24</v>
      </c>
    </row>
    <row r="125" spans="3:15" ht="16" thickBot="1" x14ac:dyDescent="0.4">
      <c r="C125" s="84" t="str">
        <f>Input!C138</f>
        <v>PP112</v>
      </c>
      <c r="D125" s="85">
        <f>IF(Input!D138=0," ",Input!D138)</f>
        <v>61</v>
      </c>
      <c r="E125" s="85" t="str">
        <f>IF(Input!E138=0," ",Input!E138)</f>
        <v xml:space="preserve"> </v>
      </c>
      <c r="F125" s="85">
        <f t="shared" si="0"/>
        <v>61</v>
      </c>
      <c r="G125" s="86">
        <f>Input!G138</f>
        <v>2.3945778936001415E-3</v>
      </c>
      <c r="H125" s="85">
        <f>Input!H138</f>
        <v>2018</v>
      </c>
      <c r="I125" s="85">
        <f t="shared" si="1"/>
        <v>4</v>
      </c>
      <c r="J125" s="87">
        <f>IF(Input!J138=0, " ",Input!J138)</f>
        <v>5270.57</v>
      </c>
      <c r="K125" s="88" t="str">
        <f>IF(Input!K138=0,"0",Input!K138)</f>
        <v>0</v>
      </c>
      <c r="L125" s="88">
        <f>IF(Input!L138=0,"0",Input!L138)</f>
        <v>42.54</v>
      </c>
      <c r="M125" s="89">
        <f>IF(Input!N138=0," ",Input!N138)</f>
        <v>1</v>
      </c>
      <c r="N125" s="90">
        <f>IFERROR((L125*M125)*(Input!$D$11)+(K125*M125*Input!$D$10)," ")</f>
        <v>46.794000000000004</v>
      </c>
      <c r="O125" s="90">
        <f>IFERROR((L125*M125)*(Input!$D$23)+(K125*M125*Input!$D$22), " ")</f>
        <v>21.27</v>
      </c>
    </row>
    <row r="126" spans="3:15" ht="16" thickBot="1" x14ac:dyDescent="0.4">
      <c r="C126" s="84" t="str">
        <f>Input!C139</f>
        <v>PP113</v>
      </c>
      <c r="D126" s="85">
        <f>IF(Input!D139=0," ",Input!D139)</f>
        <v>64</v>
      </c>
      <c r="E126" s="85" t="str">
        <f>IF(Input!E139=0," ",Input!E139)</f>
        <v xml:space="preserve"> </v>
      </c>
      <c r="F126" s="85">
        <f t="shared" si="0"/>
        <v>64</v>
      </c>
      <c r="G126" s="86">
        <f>Input!G139</f>
        <v>8.8065866926384032E-3</v>
      </c>
      <c r="H126" s="85">
        <f>Input!H139</f>
        <v>2014</v>
      </c>
      <c r="I126" s="85">
        <f t="shared" si="1"/>
        <v>8</v>
      </c>
      <c r="J126" s="87">
        <f>IF(Input!J139=0, " ",Input!J139)</f>
        <v>18475.07</v>
      </c>
      <c r="K126" s="88" t="str">
        <f>IF(Input!K139=0,"0",Input!K139)</f>
        <v>0</v>
      </c>
      <c r="L126" s="88">
        <f>IF(Input!L139=0,"0",Input!L139)</f>
        <v>43.36</v>
      </c>
      <c r="M126" s="89">
        <f>IF(Input!N139=0," ",Input!N139)</f>
        <v>1</v>
      </c>
      <c r="N126" s="90">
        <f>IFERROR((L126*M126)*(Input!$D$11)+(K126*M126*Input!$D$10)," ")</f>
        <v>47.696000000000005</v>
      </c>
      <c r="O126" s="90">
        <f>IFERROR((L126*M126)*(Input!$D$23)+(K126*M126*Input!$D$22), " ")</f>
        <v>21.68</v>
      </c>
    </row>
    <row r="127" spans="3:15" ht="16" thickBot="1" x14ac:dyDescent="0.4">
      <c r="C127" s="84" t="str">
        <f>Input!C140</f>
        <v>PP114</v>
      </c>
      <c r="D127" s="85">
        <f>IF(Input!D140=0," ",Input!D140)</f>
        <v>63</v>
      </c>
      <c r="E127" s="85" t="str">
        <f>IF(Input!E140=0," ",Input!E140)</f>
        <v xml:space="preserve"> </v>
      </c>
      <c r="F127" s="85">
        <f t="shared" si="0"/>
        <v>63</v>
      </c>
      <c r="G127" s="86">
        <f>Input!G140</f>
        <v>8.2655854641283128E-3</v>
      </c>
      <c r="H127" s="85">
        <f>Input!H140</f>
        <v>2014</v>
      </c>
      <c r="I127" s="85">
        <f t="shared" si="1"/>
        <v>8</v>
      </c>
      <c r="J127" s="87">
        <f>IF(Input!J140=0, " ",Input!J140)</f>
        <v>17615.36</v>
      </c>
      <c r="K127" s="88" t="str">
        <f>IF(Input!K140=0,"0",Input!K140)</f>
        <v>0</v>
      </c>
      <c r="L127" s="88">
        <f>IF(Input!L140=0,"0",Input!L140)</f>
        <v>43.92</v>
      </c>
      <c r="M127" s="89">
        <f>IF(Input!N140=0," ",Input!N140)</f>
        <v>1</v>
      </c>
      <c r="N127" s="90">
        <f>IFERROR((L127*M127)*(Input!$D$11)+(K127*M127*Input!$D$10)," ")</f>
        <v>48.312000000000005</v>
      </c>
      <c r="O127" s="90">
        <f>IFERROR((L127*M127)*(Input!$D$23)+(K127*M127*Input!$D$22), " ")</f>
        <v>21.96</v>
      </c>
    </row>
    <row r="128" spans="3:15" ht="16" thickBot="1" x14ac:dyDescent="0.4">
      <c r="C128" s="84" t="str">
        <f>Input!C141</f>
        <v>PP115</v>
      </c>
      <c r="D128" s="85">
        <f>IF(Input!D141=0," ",Input!D141)</f>
        <v>40</v>
      </c>
      <c r="E128" s="85" t="str">
        <f>IF(Input!E141=0," ",Input!E141)</f>
        <v xml:space="preserve"> </v>
      </c>
      <c r="F128" s="85">
        <f t="shared" si="0"/>
        <v>40</v>
      </c>
      <c r="G128" s="86">
        <f>Input!G141</f>
        <v>1.0044773789975321E-3</v>
      </c>
      <c r="H128" s="85">
        <f>Input!H141</f>
        <v>2016</v>
      </c>
      <c r="I128" s="85">
        <f t="shared" si="1"/>
        <v>6</v>
      </c>
      <c r="J128" s="87">
        <f>IF(Input!J141=0, " ",Input!J141)</f>
        <v>3371.62</v>
      </c>
      <c r="K128" s="88" t="str">
        <f>IF(Input!K141=0,"0",Input!K141)</f>
        <v>0</v>
      </c>
      <c r="L128" s="88">
        <f>IF(Input!L141=0,"0",Input!L141)</f>
        <v>44.6</v>
      </c>
      <c r="M128" s="89">
        <f>IF(Input!N141=0," ",Input!N141)</f>
        <v>1</v>
      </c>
      <c r="N128" s="90">
        <f>IFERROR((L128*M128)*(Input!$D$11)+(K128*M128*Input!$D$10)," ")</f>
        <v>49.06</v>
      </c>
      <c r="O128" s="90">
        <f>IFERROR((L128*M128)*(Input!$D$23)+(K128*M128*Input!$D$22), " ")</f>
        <v>22.3</v>
      </c>
    </row>
    <row r="129" spans="3:15" ht="16" thickBot="1" x14ac:dyDescent="0.4">
      <c r="C129" s="84" t="str">
        <f>Input!C142</f>
        <v>PP116</v>
      </c>
      <c r="D129" s="85">
        <f>IF(Input!D142=0," ",Input!D142)</f>
        <v>75</v>
      </c>
      <c r="E129" s="85" t="str">
        <f>IF(Input!E142=0," ",Input!E142)</f>
        <v xml:space="preserve"> </v>
      </c>
      <c r="F129" s="85">
        <f t="shared" si="0"/>
        <v>75</v>
      </c>
      <c r="G129" s="86">
        <f>Input!G142</f>
        <v>9.5676696024891913E-3</v>
      </c>
      <c r="H129" s="85">
        <f>Input!H142</f>
        <v>1997</v>
      </c>
      <c r="I129" s="85">
        <f t="shared" si="1"/>
        <v>25</v>
      </c>
      <c r="J129" s="87">
        <f>IF(Input!J142=0, " ",Input!J142)</f>
        <v>17127.87</v>
      </c>
      <c r="K129" s="88" t="str">
        <f>IF(Input!K142=0,"0",Input!K142)</f>
        <v>0</v>
      </c>
      <c r="L129" s="88">
        <f>IF(Input!L142=0,"0",Input!L142)</f>
        <v>45.93</v>
      </c>
      <c r="M129" s="89">
        <f>IF(Input!N142=0," ",Input!N142)</f>
        <v>1</v>
      </c>
      <c r="N129" s="90">
        <f>IFERROR((L129*M129)*(Input!$D$11)+(K129*M129*Input!$D$10)," ")</f>
        <v>50.523000000000003</v>
      </c>
      <c r="O129" s="90">
        <f>IFERROR((L129*M129)*(Input!$D$23)+(K129*M129*Input!$D$22), " ")</f>
        <v>22.965</v>
      </c>
    </row>
    <row r="130" spans="3:15" ht="16" thickBot="1" x14ac:dyDescent="0.4">
      <c r="C130" s="84" t="str">
        <f>Input!C143</f>
        <v>PP117</v>
      </c>
      <c r="D130" s="85">
        <f>IF(Input!D143=0," ",Input!D143)</f>
        <v>64</v>
      </c>
      <c r="E130" s="85" t="str">
        <f>IF(Input!E143=0," ",Input!E143)</f>
        <v xml:space="preserve"> </v>
      </c>
      <c r="F130" s="85">
        <f t="shared" si="0"/>
        <v>64</v>
      </c>
      <c r="G130" s="86">
        <f>Input!G143</f>
        <v>3.7555147441870086E-3</v>
      </c>
      <c r="H130" s="85">
        <f>Input!H143</f>
        <v>2018</v>
      </c>
      <c r="I130" s="85">
        <f t="shared" si="1"/>
        <v>4</v>
      </c>
      <c r="J130" s="87">
        <f>IF(Input!J143=0, " ",Input!J143)</f>
        <v>7878.58</v>
      </c>
      <c r="K130" s="88" t="str">
        <f>IF(Input!K143=0,"0",Input!K143)</f>
        <v>0</v>
      </c>
      <c r="L130" s="88">
        <f>IF(Input!L143=0,"0",Input!L143)</f>
        <v>46.12</v>
      </c>
      <c r="M130" s="89">
        <f>IF(Input!N143=0," ",Input!N143)</f>
        <v>1</v>
      </c>
      <c r="N130" s="90">
        <f>IFERROR((L130*M130)*(Input!$D$11)+(K130*M130*Input!$D$10)," ")</f>
        <v>50.731999999999999</v>
      </c>
      <c r="O130" s="90">
        <f>IFERROR((L130*M130)*(Input!$D$23)+(K130*M130*Input!$D$22), " ")</f>
        <v>23.06</v>
      </c>
    </row>
    <row r="131" spans="3:15" ht="16" thickBot="1" x14ac:dyDescent="0.4">
      <c r="C131" s="84" t="str">
        <f>Input!C144</f>
        <v>PP118</v>
      </c>
      <c r="D131" s="85">
        <f>IF(Input!D144=0," ",Input!D144)</f>
        <v>88</v>
      </c>
      <c r="E131" s="85" t="str">
        <f>IF(Input!E144=0," ",Input!E144)</f>
        <v xml:space="preserve"> </v>
      </c>
      <c r="F131" s="85">
        <f t="shared" si="0"/>
        <v>88</v>
      </c>
      <c r="G131" s="86">
        <f>Input!G144</f>
        <v>2.2264076265630671E-2</v>
      </c>
      <c r="H131" s="85">
        <f>Input!H144</f>
        <v>2017</v>
      </c>
      <c r="I131" s="85">
        <f t="shared" si="1"/>
        <v>5</v>
      </c>
      <c r="J131" s="87">
        <f>IF(Input!J144=0, " ",Input!J144)</f>
        <v>33968.82</v>
      </c>
      <c r="K131" s="88" t="str">
        <f>IF(Input!K144=0,"0",Input!K144)</f>
        <v>0</v>
      </c>
      <c r="L131" s="88">
        <f>IF(Input!L144=0,"0",Input!L144)</f>
        <v>86.12</v>
      </c>
      <c r="M131" s="89">
        <f>IF(Input!N144=0," ",Input!N144)</f>
        <v>1</v>
      </c>
      <c r="N131" s="90">
        <f>IFERROR((L131*M131)*(Input!$D$11)+(K131*M131*Input!$D$10)," ")</f>
        <v>94.732000000000014</v>
      </c>
      <c r="O131" s="90">
        <f>IFERROR((L131*M131)*(Input!$D$23)+(K131*M131*Input!$D$22), " ")</f>
        <v>43.06</v>
      </c>
    </row>
    <row r="132" spans="3:15" ht="16" thickBot="1" x14ac:dyDescent="0.4">
      <c r="C132" s="84" t="str">
        <f>Input!C145</f>
        <v>PP119</v>
      </c>
      <c r="D132" s="85">
        <f>IF(Input!D145=0," ",Input!D145)</f>
        <v>84</v>
      </c>
      <c r="E132" s="85" t="str">
        <f>IF(Input!E145=0," ",Input!E145)</f>
        <v xml:space="preserve"> </v>
      </c>
      <c r="F132" s="85">
        <f t="shared" si="0"/>
        <v>84</v>
      </c>
      <c r="G132" s="86">
        <f>Input!G145</f>
        <v>8.1096929356361938E-2</v>
      </c>
      <c r="H132" s="85">
        <f>Input!H145</f>
        <v>2004</v>
      </c>
      <c r="I132" s="85">
        <f t="shared" si="1"/>
        <v>18</v>
      </c>
      <c r="J132" s="87">
        <f>IF(Input!J145=0, " ",Input!J145)</f>
        <v>129623.45</v>
      </c>
      <c r="K132" s="88" t="str">
        <f>IF(Input!K145=0,"0",Input!K145)</f>
        <v>0</v>
      </c>
      <c r="L132" s="88">
        <f>IF(Input!L145=0,"0",Input!L145)</f>
        <v>67.44</v>
      </c>
      <c r="M132" s="89">
        <f>IF(Input!N145=0," ",Input!N145)</f>
        <v>1</v>
      </c>
      <c r="N132" s="90">
        <f>IFERROR((L132*M132)*(Input!$D$11)+(K132*M132*Input!$D$10)," ")</f>
        <v>74.183999999999997</v>
      </c>
      <c r="O132" s="90">
        <f>IFERROR((L132*M132)*(Input!$D$23)+(K132*M132*Input!$D$22), " ")</f>
        <v>33.72</v>
      </c>
    </row>
    <row r="133" spans="3:15" ht="16" thickBot="1" x14ac:dyDescent="0.4">
      <c r="C133" s="84" t="str">
        <f>Input!C146</f>
        <v>PP120</v>
      </c>
      <c r="D133" s="85">
        <f>IF(Input!D146=0," ",Input!D146)</f>
        <v>60</v>
      </c>
      <c r="E133" s="85" t="str">
        <f>IF(Input!E146=0," ",Input!E146)</f>
        <v xml:space="preserve"> </v>
      </c>
      <c r="F133" s="85">
        <f t="shared" si="0"/>
        <v>60</v>
      </c>
      <c r="G133" s="86">
        <f>Input!G146</f>
        <v>2.728072549449875E-2</v>
      </c>
      <c r="H133" s="85">
        <f>Input!H146</f>
        <v>2020</v>
      </c>
      <c r="I133" s="85">
        <f t="shared" si="1"/>
        <v>2</v>
      </c>
      <c r="J133" s="87">
        <f>IF(Input!J146=0, " ",Input!J146)</f>
        <v>61046.83</v>
      </c>
      <c r="K133" s="88" t="str">
        <f>IF(Input!K146=0,"0",Input!K146)</f>
        <v>0</v>
      </c>
      <c r="L133" s="88">
        <f>IF(Input!L146=0,"0",Input!L146)</f>
        <v>64.459999999999994</v>
      </c>
      <c r="M133" s="89">
        <f>IF(Input!N146=0," ",Input!N146)</f>
        <v>1</v>
      </c>
      <c r="N133" s="90">
        <f>IFERROR((L133*M133)*(Input!$D$11)+(K133*M133*Input!$D$10)," ")</f>
        <v>70.906000000000006</v>
      </c>
      <c r="O133" s="90">
        <f>IFERROR((L133*M133)*(Input!$D$23)+(K133*M133*Input!$D$22), " ")</f>
        <v>32.229999999999997</v>
      </c>
    </row>
    <row r="134" spans="3:15" ht="16" thickBot="1" x14ac:dyDescent="0.4">
      <c r="C134" s="84" t="str">
        <f>Input!C147</f>
        <v>PP121</v>
      </c>
      <c r="D134" s="85">
        <f>IF(Input!D147=0," ",Input!D147)</f>
        <v>75</v>
      </c>
      <c r="E134" s="85" t="str">
        <f>IF(Input!E147=0," ",Input!E147)</f>
        <v xml:space="preserve"> </v>
      </c>
      <c r="F134" s="85">
        <f t="shared" si="0"/>
        <v>75</v>
      </c>
      <c r="G134" s="86">
        <f>Input!G147</f>
        <v>1.9550637758894696E-2</v>
      </c>
      <c r="H134" s="85">
        <f>Input!H147</f>
        <v>2013</v>
      </c>
      <c r="I134" s="85">
        <f t="shared" si="1"/>
        <v>9</v>
      </c>
      <c r="J134" s="87">
        <f>IF(Input!J147=0, " ",Input!J147)</f>
        <v>34999.199999999997</v>
      </c>
      <c r="K134" s="88" t="str">
        <f>IF(Input!K147=0,"0",Input!K147)</f>
        <v>0</v>
      </c>
      <c r="L134" s="88">
        <f>IF(Input!L147=0,"0",Input!L147)</f>
        <v>48.82</v>
      </c>
      <c r="M134" s="89">
        <f>IF(Input!N147=0," ",Input!N147)</f>
        <v>1</v>
      </c>
      <c r="N134" s="90">
        <f>IFERROR((L134*M134)*(Input!$D$11)+(K134*M134*Input!$D$10)," ")</f>
        <v>53.702000000000005</v>
      </c>
      <c r="O134" s="90">
        <f>IFERROR((L134*M134)*(Input!$D$23)+(K134*M134*Input!$D$22), " ")</f>
        <v>24.41</v>
      </c>
    </row>
    <row r="135" spans="3:15" ht="16" thickBot="1" x14ac:dyDescent="0.4">
      <c r="C135" s="84" t="str">
        <f>Input!C148</f>
        <v>PP122</v>
      </c>
      <c r="D135" s="85">
        <f>IF(Input!D148=0," ",Input!D148)</f>
        <v>63</v>
      </c>
      <c r="E135" s="85" t="str">
        <f>IF(Input!E148=0," ",Input!E148)</f>
        <v xml:space="preserve"> </v>
      </c>
      <c r="F135" s="85">
        <f t="shared" si="0"/>
        <v>63</v>
      </c>
      <c r="G135" s="86">
        <f>Input!G148</f>
        <v>5.9560633837449868E-2</v>
      </c>
      <c r="H135" s="85">
        <f>Input!H148</f>
        <v>2021</v>
      </c>
      <c r="I135" s="85">
        <f t="shared" si="1"/>
        <v>1</v>
      </c>
      <c r="J135" s="87">
        <f>IF(Input!J148=0, " ",Input!J148)</f>
        <v>126933.78</v>
      </c>
      <c r="K135" s="88" t="str">
        <f>IF(Input!K148=0,"0",Input!K148)</f>
        <v>0</v>
      </c>
      <c r="L135" s="88">
        <f>IF(Input!L148=0,"0",Input!L148)</f>
        <v>48.74</v>
      </c>
      <c r="M135" s="89">
        <f>IF(Input!N148=0," ",Input!N148)</f>
        <v>1</v>
      </c>
      <c r="N135" s="90">
        <f>IFERROR((L135*M135)*(Input!$D$11)+(K135*M135*Input!$D$10)," ")</f>
        <v>53.614000000000004</v>
      </c>
      <c r="O135" s="90">
        <f>IFERROR((L135*M135)*(Input!$D$23)+(K135*M135*Input!$D$22), " ")</f>
        <v>24.37</v>
      </c>
    </row>
    <row r="136" spans="3:15" ht="16" thickBot="1" x14ac:dyDescent="0.4">
      <c r="C136" s="84" t="str">
        <f>Input!C149</f>
        <v>PP123</v>
      </c>
      <c r="D136" s="85">
        <f>IF(Input!D149=0," ",Input!D149)</f>
        <v>56</v>
      </c>
      <c r="E136" s="85" t="str">
        <f>IF(Input!E149=0," ",Input!E149)</f>
        <v xml:space="preserve"> </v>
      </c>
      <c r="F136" s="85">
        <f t="shared" si="0"/>
        <v>56</v>
      </c>
      <c r="G136" s="86">
        <f>Input!G149</f>
        <v>2.8968722198997711E-3</v>
      </c>
      <c r="H136" s="85">
        <f>Input!H149</f>
        <v>2020</v>
      </c>
      <c r="I136" s="85">
        <f t="shared" si="1"/>
        <v>2</v>
      </c>
      <c r="J136" s="87">
        <f>IF(Input!J149=0, " ",Input!J149)</f>
        <v>6945.44</v>
      </c>
      <c r="K136" s="88" t="str">
        <f>IF(Input!K149=0,"0",Input!K149)</f>
        <v>0</v>
      </c>
      <c r="L136" s="88">
        <f>IF(Input!L149=0,"0",Input!L149)</f>
        <v>49.42</v>
      </c>
      <c r="M136" s="89">
        <f>IF(Input!N149=0," ",Input!N149)</f>
        <v>1</v>
      </c>
      <c r="N136" s="90">
        <f>IFERROR((L136*M136)*(Input!$D$11)+(K136*M136*Input!$D$10)," ")</f>
        <v>54.362000000000009</v>
      </c>
      <c r="O136" s="90">
        <f>IFERROR((L136*M136)*(Input!$D$23)+(K136*M136*Input!$D$22), " ")</f>
        <v>24.71</v>
      </c>
    </row>
    <row r="137" spans="3:15" ht="16" thickBot="1" x14ac:dyDescent="0.4">
      <c r="C137" s="84" t="str">
        <f>Input!C150</f>
        <v>PP124</v>
      </c>
      <c r="D137" s="85">
        <f>IF(Input!D150=0," ",Input!D150)</f>
        <v>75</v>
      </c>
      <c r="E137" s="85" t="str">
        <f>IF(Input!E150=0," ",Input!E150)</f>
        <v xml:space="preserve"> </v>
      </c>
      <c r="F137" s="85">
        <f t="shared" si="0"/>
        <v>75</v>
      </c>
      <c r="G137" s="86">
        <f>Input!G150</f>
        <v>5.4363634231806421E-3</v>
      </c>
      <c r="H137" s="85">
        <f>Input!H150</f>
        <v>2017</v>
      </c>
      <c r="I137" s="85">
        <f t="shared" si="1"/>
        <v>5</v>
      </c>
      <c r="J137" s="87">
        <f>IF(Input!J150=0, " ",Input!J150)</f>
        <v>9732.08</v>
      </c>
      <c r="K137" s="88" t="str">
        <f>IF(Input!K150=0,"0",Input!K150)</f>
        <v>0</v>
      </c>
      <c r="L137" s="88">
        <f>IF(Input!L150=0,"0",Input!L150)</f>
        <v>50.68</v>
      </c>
      <c r="M137" s="89">
        <f>IF(Input!N150=0," ",Input!N150)</f>
        <v>1</v>
      </c>
      <c r="N137" s="90">
        <f>IFERROR((L137*M137)*(Input!$D$11)+(K137*M137*Input!$D$10)," ")</f>
        <v>55.748000000000005</v>
      </c>
      <c r="O137" s="90">
        <f>IFERROR((L137*M137)*(Input!$D$23)+(K137*M137*Input!$D$22), " ")</f>
        <v>25.34</v>
      </c>
    </row>
    <row r="138" spans="3:15" ht="16" thickBot="1" x14ac:dyDescent="0.4">
      <c r="C138" s="84" t="str">
        <f>Input!C151</f>
        <v>PP125</v>
      </c>
      <c r="D138" s="85">
        <f>IF(Input!D151=0," ",Input!D151)</f>
        <v>30</v>
      </c>
      <c r="E138" s="85" t="str">
        <f>IF(Input!E151=0," ",Input!E151)</f>
        <v xml:space="preserve"> </v>
      </c>
      <c r="F138" s="85">
        <f t="shared" si="0"/>
        <v>30</v>
      </c>
      <c r="G138" s="86">
        <f>Input!G151</f>
        <v>1.416459324155537E-3</v>
      </c>
      <c r="H138" s="85">
        <f>Input!H151</f>
        <v>2021</v>
      </c>
      <c r="I138" s="85">
        <f t="shared" si="1"/>
        <v>1</v>
      </c>
      <c r="J138" s="87">
        <f>IF(Input!J151=0, " ",Input!J151)</f>
        <v>6339.3</v>
      </c>
      <c r="K138" s="88" t="str">
        <f>IF(Input!K151=0,"0",Input!K151)</f>
        <v>0</v>
      </c>
      <c r="L138" s="88">
        <f>IF(Input!L151=0,"0",Input!L151)</f>
        <v>52.220000000000006</v>
      </c>
      <c r="M138" s="89">
        <f>IF(Input!N151=0," ",Input!N151)</f>
        <v>1</v>
      </c>
      <c r="N138" s="90">
        <f>IFERROR((L138*M138)*(Input!$D$11)+(K138*M138*Input!$D$10)," ")</f>
        <v>57.442000000000014</v>
      </c>
      <c r="O138" s="90">
        <f>IFERROR((L138*M138)*(Input!$D$23)+(K138*M138*Input!$D$22), " ")</f>
        <v>26.110000000000003</v>
      </c>
    </row>
    <row r="139" spans="3:15" ht="16" thickBot="1" x14ac:dyDescent="0.4">
      <c r="C139" s="84" t="str">
        <f>Input!C152</f>
        <v>PP126</v>
      </c>
      <c r="D139" s="85">
        <f>IF(Input!D152=0," ",Input!D152)</f>
        <v>70</v>
      </c>
      <c r="E139" s="85" t="str">
        <f>IF(Input!E152=0," ",Input!E152)</f>
        <v xml:space="preserve"> </v>
      </c>
      <c r="F139" s="85">
        <f t="shared" si="0"/>
        <v>70</v>
      </c>
      <c r="G139" s="86">
        <f>Input!G152</f>
        <v>1.154058296005332E-2</v>
      </c>
      <c r="H139" s="85">
        <f>Input!H152</f>
        <v>2018</v>
      </c>
      <c r="I139" s="85">
        <f t="shared" si="1"/>
        <v>4</v>
      </c>
      <c r="J139" s="87">
        <f>IF(Input!J152=0, " ",Input!J152)</f>
        <v>22135.439999999999</v>
      </c>
      <c r="K139" s="88" t="str">
        <f>IF(Input!K152=0,"0",Input!K152)</f>
        <v>0</v>
      </c>
      <c r="L139" s="88">
        <f>IF(Input!L152=0,"0",Input!L152)</f>
        <v>52.4</v>
      </c>
      <c r="M139" s="89">
        <f>IF(Input!N152=0," ",Input!N152)</f>
        <v>1</v>
      </c>
      <c r="N139" s="90">
        <f>IFERROR((L139*M139)*(Input!$D$11)+(K139*M139*Input!$D$10)," ")</f>
        <v>57.64</v>
      </c>
      <c r="O139" s="90">
        <f>IFERROR((L139*M139)*(Input!$D$23)+(K139*M139*Input!$D$22), " ")</f>
        <v>26.2</v>
      </c>
    </row>
    <row r="140" spans="3:15" ht="16" thickBot="1" x14ac:dyDescent="0.4">
      <c r="C140" s="84" t="str">
        <f>Input!C153</f>
        <v>PP127</v>
      </c>
      <c r="D140" s="85">
        <f>IF(Input!D153=0," ",Input!D153)</f>
        <v>63</v>
      </c>
      <c r="E140" s="85" t="str">
        <f>IF(Input!E153=0," ",Input!E153)</f>
        <v xml:space="preserve"> </v>
      </c>
      <c r="F140" s="85">
        <f t="shared" si="0"/>
        <v>63</v>
      </c>
      <c r="G140" s="86">
        <f>Input!G153</f>
        <v>6.9117885951719528E-3</v>
      </c>
      <c r="H140" s="85">
        <f>Input!H153</f>
        <v>2012</v>
      </c>
      <c r="I140" s="85">
        <f t="shared" si="1"/>
        <v>10</v>
      </c>
      <c r="J140" s="87">
        <f>IF(Input!J153=0, " ",Input!J153)</f>
        <v>14730.19</v>
      </c>
      <c r="K140" s="88" t="str">
        <f>IF(Input!K153=0,"0",Input!K153)</f>
        <v>0</v>
      </c>
      <c r="L140" s="88">
        <f>IF(Input!L153=0,"0",Input!L153)</f>
        <v>52.82</v>
      </c>
      <c r="M140" s="89">
        <f>IF(Input!N153=0," ",Input!N153)</f>
        <v>1</v>
      </c>
      <c r="N140" s="90">
        <f>IFERROR((L140*M140)*(Input!$D$11)+(K140*M140*Input!$D$10)," ")</f>
        <v>58.102000000000004</v>
      </c>
      <c r="O140" s="90">
        <f>IFERROR((L140*M140)*(Input!$D$23)+(K140*M140*Input!$D$22), " ")</f>
        <v>26.41</v>
      </c>
    </row>
    <row r="141" spans="3:15" ht="16" thickBot="1" x14ac:dyDescent="0.4">
      <c r="C141" s="84" t="str">
        <f>Input!C154</f>
        <v>PP128</v>
      </c>
      <c r="D141" s="85">
        <f>IF(Input!D154=0," ",Input!D154)</f>
        <v>85</v>
      </c>
      <c r="E141" s="85" t="str">
        <f>IF(Input!E154=0," ",Input!E154)</f>
        <v xml:space="preserve"> </v>
      </c>
      <c r="F141" s="85">
        <f t="shared" si="0"/>
        <v>85</v>
      </c>
      <c r="G141" s="86">
        <f>Input!G154</f>
        <v>0.23689345234045039</v>
      </c>
      <c r="H141" s="85">
        <f>Input!H154</f>
        <v>1998</v>
      </c>
      <c r="I141" s="85">
        <f t="shared" si="1"/>
        <v>24</v>
      </c>
      <c r="J141" s="87">
        <f>IF(Input!J154=0, " ",Input!J154)</f>
        <v>374190.35</v>
      </c>
      <c r="K141" s="88" t="str">
        <f>IF(Input!K154=0,"0",Input!K154)</f>
        <v>0</v>
      </c>
      <c r="L141" s="88">
        <f>IF(Input!L154=0,"0",Input!L154)</f>
        <v>53.26</v>
      </c>
      <c r="M141" s="89">
        <f>IF(Input!N154=0," ",Input!N154)</f>
        <v>1</v>
      </c>
      <c r="N141" s="90">
        <f>IFERROR((L141*M141)*(Input!$D$11)+(K141*M141*Input!$D$10)," ")</f>
        <v>58.586000000000006</v>
      </c>
      <c r="O141" s="90">
        <f>IFERROR((L141*M141)*(Input!$D$23)+(K141*M141*Input!$D$22), " ")</f>
        <v>26.63</v>
      </c>
    </row>
    <row r="142" spans="3:15" ht="16" thickBot="1" x14ac:dyDescent="0.4">
      <c r="C142" s="84" t="str">
        <f>Input!C155</f>
        <v>PP129</v>
      </c>
      <c r="D142" s="85">
        <f>IF(Input!D155=0," ",Input!D155)</f>
        <v>69</v>
      </c>
      <c r="E142" s="85" t="str">
        <f>IF(Input!E155=0," ",Input!E155)</f>
        <v xml:space="preserve"> </v>
      </c>
      <c r="F142" s="85">
        <f t="shared" si="0"/>
        <v>69</v>
      </c>
      <c r="G142" s="86">
        <f>Input!G155</f>
        <v>1.0537651867029992E-2</v>
      </c>
      <c r="H142" s="85">
        <f>Input!H155</f>
        <v>2018</v>
      </c>
      <c r="I142" s="85">
        <f t="shared" si="1"/>
        <v>4</v>
      </c>
      <c r="J142" s="87">
        <f>IF(Input!J155=0, " ",Input!J155)</f>
        <v>20504.689999999999</v>
      </c>
      <c r="K142" s="88" t="str">
        <f>IF(Input!K155=0,"0",Input!K155)</f>
        <v>0</v>
      </c>
      <c r="L142" s="88">
        <f>IF(Input!L155=0,"0",Input!L155)</f>
        <v>53.56</v>
      </c>
      <c r="M142" s="89">
        <f>IF(Input!N155=0," ",Input!N155)</f>
        <v>1</v>
      </c>
      <c r="N142" s="90">
        <f>IFERROR((L142*M142)*(Input!$D$11)+(K142*M142*Input!$D$10)," ")</f>
        <v>58.916000000000004</v>
      </c>
      <c r="O142" s="90">
        <f>IFERROR((L142*M142)*(Input!$D$23)+(K142*M142*Input!$D$22), " ")</f>
        <v>26.78</v>
      </c>
    </row>
    <row r="143" spans="3:15" ht="16" thickBot="1" x14ac:dyDescent="0.4">
      <c r="C143" s="84" t="str">
        <f>Input!C156</f>
        <v>PP130</v>
      </c>
      <c r="D143" s="85" t="str">
        <f>IF(Input!D156=0," ",Input!D156)</f>
        <v xml:space="preserve"> </v>
      </c>
      <c r="E143" s="85" t="str">
        <f>IF(Input!E156=0," ",Input!E156)</f>
        <v xml:space="preserve"> </v>
      </c>
      <c r="F143" s="85" t="str">
        <f t="shared" si="0"/>
        <v xml:space="preserve"> </v>
      </c>
      <c r="G143" s="86" t="str">
        <f>Input!G156</f>
        <v xml:space="preserve"> </v>
      </c>
      <c r="H143" s="85">
        <f>Input!H156</f>
        <v>0</v>
      </c>
      <c r="I143" s="85" t="str">
        <f t="shared" si="1"/>
        <v xml:space="preserve"> </v>
      </c>
      <c r="J143" s="87" t="str">
        <f>IF(Input!J156=0, " ",Input!J156)</f>
        <v xml:space="preserve"> </v>
      </c>
      <c r="K143" s="88" t="str">
        <f>IF(Input!K156=0,"0",Input!K156)</f>
        <v>0</v>
      </c>
      <c r="L143" s="88">
        <f>IF(Input!L156=0,"0",Input!L156)</f>
        <v>53.76</v>
      </c>
      <c r="M143" s="89">
        <f>IF(Input!N156=0," ",Input!N156)</f>
        <v>1</v>
      </c>
      <c r="N143" s="90">
        <f>IFERROR((L143*M143)*(Input!$D$11)+(K143*M143*Input!$D$10)," ")</f>
        <v>59.136000000000003</v>
      </c>
      <c r="O143" s="90">
        <f>IFERROR((L143*M143)*(Input!$D$23)+(K143*M143*Input!$D$22), " ")</f>
        <v>26.88</v>
      </c>
    </row>
    <row r="144" spans="3:15" ht="16" thickBot="1" x14ac:dyDescent="0.4">
      <c r="C144" s="84" t="str">
        <f>Input!C157</f>
        <v>PP131</v>
      </c>
      <c r="D144" s="85">
        <f>IF(Input!D157=0," ",Input!D157)</f>
        <v>60</v>
      </c>
      <c r="E144" s="85" t="str">
        <f>IF(Input!E157=0," ",Input!E157)</f>
        <v xml:space="preserve"> </v>
      </c>
      <c r="F144" s="85">
        <f t="shared" si="0"/>
        <v>60</v>
      </c>
      <c r="G144" s="86">
        <f>Input!G157</f>
        <v>6.637515031223E-3</v>
      </c>
      <c r="H144" s="85">
        <f>Input!H157</f>
        <v>2018</v>
      </c>
      <c r="I144" s="85">
        <f t="shared" si="1"/>
        <v>4</v>
      </c>
      <c r="J144" s="87">
        <f>IF(Input!J157=0, " ",Input!J157)</f>
        <v>14852.95</v>
      </c>
      <c r="K144" s="88" t="str">
        <f>IF(Input!K157=0,"0",Input!K157)</f>
        <v>0</v>
      </c>
      <c r="L144" s="88">
        <f>IF(Input!L157=0,"0",Input!L157)</f>
        <v>53.92</v>
      </c>
      <c r="M144" s="89">
        <f>IF(Input!N157=0," ",Input!N157)</f>
        <v>1</v>
      </c>
      <c r="N144" s="90">
        <f>IFERROR((L144*M144)*(Input!$D$11)+(K144*M144*Input!$D$10)," ")</f>
        <v>59.312000000000005</v>
      </c>
      <c r="O144" s="90">
        <f>IFERROR((L144*M144)*(Input!$D$23)+(K144*M144*Input!$D$22), " ")</f>
        <v>26.96</v>
      </c>
    </row>
    <row r="145" spans="3:15" ht="16" thickBot="1" x14ac:dyDescent="0.4">
      <c r="C145" s="84" t="str">
        <f>Input!C158</f>
        <v>PP132</v>
      </c>
      <c r="D145" s="85">
        <f>IF(Input!D158=0," ",Input!D158)</f>
        <v>32</v>
      </c>
      <c r="E145" s="85" t="str">
        <f>IF(Input!E158=0," ",Input!E158)</f>
        <v xml:space="preserve"> </v>
      </c>
      <c r="F145" s="85">
        <f t="shared" si="0"/>
        <v>32</v>
      </c>
      <c r="G145" s="86">
        <f>Input!G158</f>
        <v>1.1758285963336212E-3</v>
      </c>
      <c r="H145" s="85">
        <f>Input!H158</f>
        <v>2019</v>
      </c>
      <c r="I145" s="85">
        <f t="shared" si="1"/>
        <v>3</v>
      </c>
      <c r="J145" s="87">
        <f>IF(Input!J158=0, " ",Input!J158)</f>
        <v>4933.47</v>
      </c>
      <c r="K145" s="88" t="str">
        <f>IF(Input!K158=0,"0",Input!K158)</f>
        <v>0</v>
      </c>
      <c r="L145" s="88">
        <f>IF(Input!L158=0,"0",Input!L158)</f>
        <v>55.24</v>
      </c>
      <c r="M145" s="89">
        <f>IF(Input!N158=0," ",Input!N158)</f>
        <v>1</v>
      </c>
      <c r="N145" s="90">
        <f>IFERROR((L145*M145)*(Input!$D$11)+(K145*M145*Input!$D$10)," ")</f>
        <v>60.76400000000001</v>
      </c>
      <c r="O145" s="90">
        <f>IFERROR((L145*M145)*(Input!$D$23)+(K145*M145*Input!$D$22), " ")</f>
        <v>27.62</v>
      </c>
    </row>
    <row r="146" spans="3:15" ht="16" thickBot="1" x14ac:dyDescent="0.4">
      <c r="C146" s="84" t="str">
        <f>Input!C159</f>
        <v>PP133</v>
      </c>
      <c r="D146" s="85">
        <f>IF(Input!D159=0," ",Input!D159)</f>
        <v>60</v>
      </c>
      <c r="E146" s="85" t="str">
        <f>IF(Input!E159=0," ",Input!E159)</f>
        <v xml:space="preserve"> </v>
      </c>
      <c r="F146" s="85">
        <f t="shared" si="0"/>
        <v>60</v>
      </c>
      <c r="G146" s="86">
        <f>Input!G159</f>
        <v>4.4997435763528887E-3</v>
      </c>
      <c r="H146" s="85">
        <f>Input!H159</f>
        <v>2017</v>
      </c>
      <c r="I146" s="85">
        <f t="shared" si="1"/>
        <v>5</v>
      </c>
      <c r="J146" s="87">
        <f>IF(Input!J159=0, " ",Input!J159)</f>
        <v>10069.200000000001</v>
      </c>
      <c r="K146" s="88" t="str">
        <f>IF(Input!K159=0,"0",Input!K159)</f>
        <v>0</v>
      </c>
      <c r="L146" s="88">
        <f>IF(Input!L159=0,"0",Input!L159)</f>
        <v>71.900000000000006</v>
      </c>
      <c r="M146" s="89">
        <f>IF(Input!N159=0," ",Input!N159)</f>
        <v>1</v>
      </c>
      <c r="N146" s="90">
        <f>IFERROR((L146*M146)*(Input!$D$11)+(K146*M146*Input!$D$10)," ")</f>
        <v>79.090000000000018</v>
      </c>
      <c r="O146" s="90">
        <f>IFERROR((L146*M146)*(Input!$D$23)+(K146*M146*Input!$D$22), " ")</f>
        <v>35.950000000000003</v>
      </c>
    </row>
    <row r="147" spans="3:15" ht="16" thickBot="1" x14ac:dyDescent="0.4">
      <c r="C147" s="84" t="str">
        <f>Input!C160</f>
        <v>PP134</v>
      </c>
      <c r="D147" s="85">
        <f>IF(Input!D160=0," ",Input!D160)</f>
        <v>54</v>
      </c>
      <c r="E147" s="85" t="str">
        <f>IF(Input!E160=0," ",Input!E160)</f>
        <v xml:space="preserve"> </v>
      </c>
      <c r="F147" s="85">
        <f t="shared" si="0"/>
        <v>54</v>
      </c>
      <c r="G147" s="86">
        <f>Input!G160</f>
        <v>9.3481851043738309E-3</v>
      </c>
      <c r="H147" s="85">
        <f>Input!H160</f>
        <v>2014</v>
      </c>
      <c r="I147" s="85">
        <f t="shared" si="1"/>
        <v>8</v>
      </c>
      <c r="J147" s="87">
        <f>IF(Input!J160=0, " ",Input!J160)</f>
        <v>23242.99</v>
      </c>
      <c r="K147" s="88" t="str">
        <f>IF(Input!K160=0,"0",Input!K160)</f>
        <v>0</v>
      </c>
      <c r="L147" s="88">
        <f>IF(Input!L160=0,"0",Input!L160)</f>
        <v>55.96</v>
      </c>
      <c r="M147" s="89">
        <f>IF(Input!N160=0," ",Input!N160)</f>
        <v>1</v>
      </c>
      <c r="N147" s="90">
        <f>IFERROR((L147*M147)*(Input!$D$11)+(K147*M147*Input!$D$10)," ")</f>
        <v>61.556000000000004</v>
      </c>
      <c r="O147" s="90">
        <f>IFERROR((L147*M147)*(Input!$D$23)+(K147*M147*Input!$D$22), " ")</f>
        <v>27.98</v>
      </c>
    </row>
    <row r="148" spans="3:15" ht="16" thickBot="1" x14ac:dyDescent="0.4">
      <c r="C148" s="84" t="str">
        <f>Input!C161</f>
        <v>PP135</v>
      </c>
      <c r="D148" s="85">
        <f>IF(Input!D161=0," ",Input!D161)</f>
        <v>75</v>
      </c>
      <c r="E148" s="85" t="str">
        <f>IF(Input!E161=0," ",Input!E161)</f>
        <v xml:space="preserve"> </v>
      </c>
      <c r="F148" s="85">
        <f t="shared" si="0"/>
        <v>75</v>
      </c>
      <c r="G148" s="86">
        <f>Input!G161</f>
        <v>2.7397884531305289E-2</v>
      </c>
      <c r="H148" s="85">
        <f>Input!H161</f>
        <v>2015</v>
      </c>
      <c r="I148" s="85">
        <f t="shared" si="1"/>
        <v>7</v>
      </c>
      <c r="J148" s="87">
        <f>IF(Input!J161=0, " ",Input!J161)</f>
        <v>49047.199999999997</v>
      </c>
      <c r="K148" s="88" t="str">
        <f>IF(Input!K161=0,"0",Input!K161)</f>
        <v>0</v>
      </c>
      <c r="L148" s="88">
        <f>IF(Input!L161=0,"0",Input!L161)</f>
        <v>56.44</v>
      </c>
      <c r="M148" s="89">
        <f>IF(Input!N161=0," ",Input!N161)</f>
        <v>1</v>
      </c>
      <c r="N148" s="90">
        <f>IFERROR((L148*M148)*(Input!$D$11)+(K148*M148*Input!$D$10)," ")</f>
        <v>62.084000000000003</v>
      </c>
      <c r="O148" s="90">
        <f>IFERROR((L148*M148)*(Input!$D$23)+(K148*M148*Input!$D$22), " ")</f>
        <v>28.22</v>
      </c>
    </row>
    <row r="149" spans="3:15" ht="16" thickBot="1" x14ac:dyDescent="0.4">
      <c r="C149" s="84" t="str">
        <f>Input!C162</f>
        <v>PP136</v>
      </c>
      <c r="D149" s="85">
        <f>IF(Input!D162=0," ",Input!D162)</f>
        <v>6</v>
      </c>
      <c r="E149" s="85" t="str">
        <f>IF(Input!E162=0," ",Input!E162)</f>
        <v xml:space="preserve"> </v>
      </c>
      <c r="F149" s="85">
        <f t="shared" si="0"/>
        <v>6</v>
      </c>
      <c r="G149" s="86">
        <f>Input!G162</f>
        <v>1.2530015313917721E-3</v>
      </c>
      <c r="H149" s="85">
        <f>Input!H162</f>
        <v>2017</v>
      </c>
      <c r="I149" s="85">
        <f t="shared" si="1"/>
        <v>5</v>
      </c>
      <c r="J149" s="87">
        <f>IF(Input!J162=0, " ",Input!J162)</f>
        <v>28038.76</v>
      </c>
      <c r="K149" s="88" t="str">
        <f>IF(Input!K162=0,"0",Input!K162)</f>
        <v>0</v>
      </c>
      <c r="L149" s="88">
        <f>IF(Input!L162=0,"0",Input!L162)</f>
        <v>56.71</v>
      </c>
      <c r="M149" s="89">
        <f>IF(Input!N162=0," ",Input!N162)</f>
        <v>1</v>
      </c>
      <c r="N149" s="90">
        <f>IFERROR((L149*M149)*(Input!$D$11)+(K149*M149*Input!$D$10)," ")</f>
        <v>62.381000000000007</v>
      </c>
      <c r="O149" s="90">
        <f>IFERROR((L149*M149)*(Input!$D$23)+(K149*M149*Input!$D$22), " ")</f>
        <v>28.355</v>
      </c>
    </row>
    <row r="150" spans="3:15" ht="16" thickBot="1" x14ac:dyDescent="0.4">
      <c r="C150" s="84" t="str">
        <f>Input!C163</f>
        <v>PP137</v>
      </c>
      <c r="D150" s="85">
        <f>IF(Input!D163=0," ",Input!D163)</f>
        <v>61</v>
      </c>
      <c r="E150" s="85" t="str">
        <f>IF(Input!E163=0," ",Input!E163)</f>
        <v xml:space="preserve"> </v>
      </c>
      <c r="F150" s="85">
        <f t="shared" si="0"/>
        <v>61</v>
      </c>
      <c r="G150" s="86" t="str">
        <f>Input!G163</f>
        <v xml:space="preserve"> </v>
      </c>
      <c r="H150" s="85">
        <f>Input!H163</f>
        <v>2012</v>
      </c>
      <c r="I150" s="85">
        <f t="shared" si="1"/>
        <v>10</v>
      </c>
      <c r="J150" s="87" t="str">
        <f>IF(Input!J163=0, " ",Input!J163)</f>
        <v xml:space="preserve"> </v>
      </c>
      <c r="K150" s="88" t="str">
        <f>IF(Input!K163=0,"0",Input!K163)</f>
        <v>0</v>
      </c>
      <c r="L150" s="88">
        <f>IF(Input!L163=0,"0",Input!L163)</f>
        <v>57.2</v>
      </c>
      <c r="M150" s="89">
        <f>IF(Input!N163=0," ",Input!N163)</f>
        <v>1</v>
      </c>
      <c r="N150" s="90">
        <f>IFERROR((L150*M150)*(Input!$D$11)+(K150*M150*Input!$D$10)," ")</f>
        <v>62.920000000000009</v>
      </c>
      <c r="O150" s="90">
        <f>IFERROR((L150*M150)*(Input!$D$23)+(K150*M150*Input!$D$22), " ")</f>
        <v>28.6</v>
      </c>
    </row>
    <row r="151" spans="3:15" ht="16" thickBot="1" x14ac:dyDescent="0.4">
      <c r="C151" s="84" t="str">
        <f>Input!C164</f>
        <v>PP138</v>
      </c>
      <c r="D151" s="85" t="str">
        <f>IF(Input!D164=0," ",Input!D164)</f>
        <v xml:space="preserve"> </v>
      </c>
      <c r="E151" s="85" t="str">
        <f>IF(Input!E164=0," ",Input!E164)</f>
        <v xml:space="preserve"> </v>
      </c>
      <c r="F151" s="85" t="str">
        <f t="shared" si="0"/>
        <v xml:space="preserve"> </v>
      </c>
      <c r="G151" s="86" t="str">
        <f>Input!G164</f>
        <v xml:space="preserve"> </v>
      </c>
      <c r="H151" s="85">
        <f>Input!H164</f>
        <v>0</v>
      </c>
      <c r="I151" s="85" t="str">
        <f t="shared" si="1"/>
        <v xml:space="preserve"> </v>
      </c>
      <c r="J151" s="87" t="str">
        <f>IF(Input!J164=0, " ",Input!J164)</f>
        <v xml:space="preserve"> </v>
      </c>
      <c r="K151" s="88" t="str">
        <f>IF(Input!K164=0,"0",Input!K164)</f>
        <v>0</v>
      </c>
      <c r="L151" s="88">
        <f>IF(Input!L164=0,"0",Input!L164)</f>
        <v>77.25</v>
      </c>
      <c r="M151" s="89">
        <f>IF(Input!N164=0," ",Input!N164)</f>
        <v>1</v>
      </c>
      <c r="N151" s="90">
        <f>IFERROR((L151*M151)*(Input!$D$11)+(K151*M151*Input!$D$10)," ")</f>
        <v>84.975000000000009</v>
      </c>
      <c r="O151" s="90">
        <f>IFERROR((L151*M151)*(Input!$D$23)+(K151*M151*Input!$D$22), " ")</f>
        <v>38.625</v>
      </c>
    </row>
    <row r="152" spans="3:15" ht="16" thickBot="1" x14ac:dyDescent="0.4">
      <c r="C152" s="84" t="str">
        <f>Input!C165</f>
        <v>PP139</v>
      </c>
      <c r="D152" s="85">
        <f>IF(Input!D165=0," ",Input!D165)</f>
        <v>54</v>
      </c>
      <c r="E152" s="85" t="str">
        <f>IF(Input!E165=0," ",Input!E165)</f>
        <v xml:space="preserve"> </v>
      </c>
      <c r="F152" s="85">
        <f t="shared" si="0"/>
        <v>54</v>
      </c>
      <c r="G152" s="86">
        <f>Input!G165</f>
        <v>1.8838018822454821E-2</v>
      </c>
      <c r="H152" s="85">
        <f>Input!H165</f>
        <v>2017</v>
      </c>
      <c r="I152" s="85">
        <f t="shared" si="1"/>
        <v>5</v>
      </c>
      <c r="J152" s="87">
        <f>IF(Input!J165=0, " ",Input!J165)</f>
        <v>46838.17</v>
      </c>
      <c r="K152" s="88" t="str">
        <f>IF(Input!K165=0,"0",Input!K165)</f>
        <v>0</v>
      </c>
      <c r="L152" s="88">
        <f>IF(Input!L165=0,"0",Input!L165)</f>
        <v>59.04</v>
      </c>
      <c r="M152" s="89">
        <f>IF(Input!N165=0," ",Input!N165)</f>
        <v>1</v>
      </c>
      <c r="N152" s="90">
        <f>IFERROR((L152*M152)*(Input!$D$11)+(K152*M152*Input!$D$10)," ")</f>
        <v>64.944000000000003</v>
      </c>
      <c r="O152" s="90">
        <f>IFERROR((L152*M152)*(Input!$D$23)+(K152*M152*Input!$D$22), " ")</f>
        <v>29.52</v>
      </c>
    </row>
    <row r="153" spans="3:15" ht="16" thickBot="1" x14ac:dyDescent="0.4">
      <c r="C153" s="84" t="str">
        <f>Input!C166</f>
        <v>PP140</v>
      </c>
      <c r="D153" s="85">
        <f>IF(Input!D166=0," ",Input!D166)</f>
        <v>56</v>
      </c>
      <c r="E153" s="85" t="str">
        <f>IF(Input!E166=0," ",Input!E166)</f>
        <v xml:space="preserve"> </v>
      </c>
      <c r="F153" s="85">
        <f t="shared" si="0"/>
        <v>56</v>
      </c>
      <c r="G153" s="86">
        <f>Input!G166</f>
        <v>4.3296799748311632E-3</v>
      </c>
      <c r="H153" s="85">
        <f>Input!H166</f>
        <v>2016</v>
      </c>
      <c r="I153" s="85">
        <f t="shared" si="1"/>
        <v>6</v>
      </c>
      <c r="J153" s="87">
        <f>IF(Input!J166=0, " ",Input!J166)</f>
        <v>10380.69</v>
      </c>
      <c r="K153" s="88" t="str">
        <f>IF(Input!K166=0,"0",Input!K166)</f>
        <v>0</v>
      </c>
      <c r="L153" s="88">
        <f>IF(Input!L166=0,"0",Input!L166)</f>
        <v>59.46</v>
      </c>
      <c r="M153" s="89">
        <f>IF(Input!N166=0," ",Input!N166)</f>
        <v>1</v>
      </c>
      <c r="N153" s="90">
        <f>IFERROR((L153*M153)*(Input!$D$11)+(K153*M153*Input!$D$10)," ")</f>
        <v>65.406000000000006</v>
      </c>
      <c r="O153" s="90">
        <f>IFERROR((L153*M153)*(Input!$D$23)+(K153*M153*Input!$D$22), " ")</f>
        <v>29.73</v>
      </c>
    </row>
    <row r="154" spans="3:15" ht="16" thickBot="1" x14ac:dyDescent="0.4">
      <c r="C154" s="84" t="str">
        <f>Input!C167</f>
        <v>PP141</v>
      </c>
      <c r="D154" s="85">
        <f>IF(Input!D167=0," ",Input!D167)</f>
        <v>58</v>
      </c>
      <c r="E154" s="85" t="str">
        <f>IF(Input!E167=0," ",Input!E167)</f>
        <v xml:space="preserve"> </v>
      </c>
      <c r="F154" s="85">
        <f t="shared" si="0"/>
        <v>58</v>
      </c>
      <c r="G154" s="86">
        <f>Input!G167</f>
        <v>1.0292309588490766E-2</v>
      </c>
      <c r="H154" s="85">
        <f>Input!H167</f>
        <v>2012</v>
      </c>
      <c r="I154" s="85">
        <f t="shared" si="1"/>
        <v>10</v>
      </c>
      <c r="J154" s="87">
        <f>IF(Input!J167=0, " ",Input!J167)</f>
        <v>23825.57</v>
      </c>
      <c r="K154" s="88" t="str">
        <f>IF(Input!K167=0,"0",Input!K167)</f>
        <v>0</v>
      </c>
      <c r="L154" s="88">
        <f>IF(Input!L167=0,"0",Input!L167)</f>
        <v>59.78</v>
      </c>
      <c r="M154" s="89">
        <f>IF(Input!N167=0," ",Input!N167)</f>
        <v>1</v>
      </c>
      <c r="N154" s="90">
        <f>IFERROR((L154*M154)*(Input!$D$11)+(K154*M154*Input!$D$10)," ")</f>
        <v>65.75800000000001</v>
      </c>
      <c r="O154" s="90">
        <f>IFERROR((L154*M154)*(Input!$D$23)+(K154*M154*Input!$D$22), " ")</f>
        <v>29.89</v>
      </c>
    </row>
    <row r="155" spans="3:15" ht="16" thickBot="1" x14ac:dyDescent="0.4">
      <c r="C155" s="84" t="str">
        <f>Input!C168</f>
        <v>PP142</v>
      </c>
      <c r="D155" s="85">
        <f>IF(Input!D168=0," ",Input!D168)</f>
        <v>69</v>
      </c>
      <c r="E155" s="85" t="str">
        <f>IF(Input!E168=0," ",Input!E168)</f>
        <v xml:space="preserve"> </v>
      </c>
      <c r="F155" s="85">
        <f t="shared" si="0"/>
        <v>69</v>
      </c>
      <c r="G155" s="86">
        <f>Input!G168</f>
        <v>4.6710342262907684E-2</v>
      </c>
      <c r="H155" s="85">
        <f>Input!H168</f>
        <v>2000</v>
      </c>
      <c r="I155" s="85">
        <f t="shared" si="1"/>
        <v>22</v>
      </c>
      <c r="J155" s="87">
        <f>IF(Input!J168=0, " ",Input!J168)</f>
        <v>90891.32</v>
      </c>
      <c r="K155" s="88" t="str">
        <f>IF(Input!K168=0,"0",Input!K168)</f>
        <v>0</v>
      </c>
      <c r="L155" s="88">
        <f>IF(Input!L168=0,"0",Input!L168)</f>
        <v>60.08</v>
      </c>
      <c r="M155" s="89">
        <f>IF(Input!N168=0," ",Input!N168)</f>
        <v>1</v>
      </c>
      <c r="N155" s="90">
        <f>IFERROR((L155*M155)*(Input!$D$11)+(K155*M155*Input!$D$10)," ")</f>
        <v>66.088000000000008</v>
      </c>
      <c r="O155" s="90">
        <f>IFERROR((L155*M155)*(Input!$D$23)+(K155*M155*Input!$D$22), " ")</f>
        <v>30.04</v>
      </c>
    </row>
    <row r="156" spans="3:15" ht="16" thickBot="1" x14ac:dyDescent="0.4">
      <c r="C156" s="84" t="str">
        <f>Input!C169</f>
        <v>PP143</v>
      </c>
      <c r="D156" s="85">
        <f>IF(Input!D169=0," ",Input!D169)</f>
        <v>58</v>
      </c>
      <c r="E156" s="85" t="str">
        <f>IF(Input!E169=0," ",Input!E169)</f>
        <v xml:space="preserve"> </v>
      </c>
      <c r="F156" s="85">
        <f t="shared" si="0"/>
        <v>58</v>
      </c>
      <c r="G156" s="86">
        <f>Input!G169</f>
        <v>1.0557237882942046E-2</v>
      </c>
      <c r="H156" s="85">
        <f>Input!H169</f>
        <v>2004</v>
      </c>
      <c r="I156" s="85">
        <f t="shared" si="1"/>
        <v>18</v>
      </c>
      <c r="J156" s="87">
        <f>IF(Input!J169=0, " ",Input!J169)</f>
        <v>24438.85</v>
      </c>
      <c r="K156" s="88" t="str">
        <f>IF(Input!K169=0,"0",Input!K169)</f>
        <v>0</v>
      </c>
      <c r="L156" s="88">
        <f>IF(Input!L169=0,"0",Input!L169)</f>
        <v>63.1</v>
      </c>
      <c r="M156" s="89">
        <f>IF(Input!N169=0," ",Input!N169)</f>
        <v>1</v>
      </c>
      <c r="N156" s="90">
        <f>IFERROR((L156*M156)*(Input!$D$11)+(K156*M156*Input!$D$10)," ")</f>
        <v>69.410000000000011</v>
      </c>
      <c r="O156" s="90">
        <f>IFERROR((L156*M156)*(Input!$D$23)+(K156*M156*Input!$D$22), " ")</f>
        <v>31.55</v>
      </c>
    </row>
    <row r="157" spans="3:15" ht="16" thickBot="1" x14ac:dyDescent="0.4">
      <c r="C157" s="84" t="str">
        <f>Input!C170</f>
        <v>PP144</v>
      </c>
      <c r="D157" s="85">
        <f>IF(Input!D170=0," ",Input!D170)</f>
        <v>53</v>
      </c>
      <c r="E157" s="85" t="str">
        <f>IF(Input!E170=0," ",Input!E170)</f>
        <v xml:space="preserve"> </v>
      </c>
      <c r="F157" s="85">
        <f t="shared" si="0"/>
        <v>53</v>
      </c>
      <c r="G157" s="86">
        <f>Input!G170</f>
        <v>1.3360326417312175E-2</v>
      </c>
      <c r="H157" s="85">
        <f>Input!H170</f>
        <v>2010</v>
      </c>
      <c r="I157" s="85">
        <f t="shared" si="1"/>
        <v>12</v>
      </c>
      <c r="J157" s="87">
        <f>IF(Input!J170=0, " ",Input!J170)</f>
        <v>33845.4</v>
      </c>
      <c r="K157" s="88" t="str">
        <f>IF(Input!K170=0,"0",Input!K170)</f>
        <v>0</v>
      </c>
      <c r="L157" s="88">
        <f>IF(Input!L170=0,"0",Input!L170)</f>
        <v>64.16</v>
      </c>
      <c r="M157" s="89">
        <f>IF(Input!N170=0," ",Input!N170)</f>
        <v>1</v>
      </c>
      <c r="N157" s="90">
        <f>IFERROR((L157*M157)*(Input!$D$11)+(K157*M157*Input!$D$10)," ")</f>
        <v>70.576000000000008</v>
      </c>
      <c r="O157" s="90">
        <f>IFERROR((L157*M157)*(Input!$D$23)+(K157*M157*Input!$D$22), " ")</f>
        <v>32.08</v>
      </c>
    </row>
    <row r="158" spans="3:15" ht="16" thickBot="1" x14ac:dyDescent="0.4">
      <c r="C158" s="84" t="str">
        <f>Input!C171</f>
        <v>PP145</v>
      </c>
      <c r="D158" s="85">
        <f>IF(Input!D171=0," ",Input!D171)</f>
        <v>55</v>
      </c>
      <c r="E158" s="85" t="str">
        <f>IF(Input!E171=0," ",Input!E171)</f>
        <v xml:space="preserve"> </v>
      </c>
      <c r="F158" s="85">
        <f t="shared" si="0"/>
        <v>55</v>
      </c>
      <c r="G158" s="86">
        <f>Input!G171</f>
        <v>1.0259728096958515E-2</v>
      </c>
      <c r="H158" s="85">
        <f>Input!H171</f>
        <v>2017</v>
      </c>
      <c r="I158" s="85">
        <f t="shared" si="1"/>
        <v>5</v>
      </c>
      <c r="J158" s="87">
        <f>IF(Input!J171=0, " ",Input!J171)</f>
        <v>25045.61</v>
      </c>
      <c r="K158" s="88" t="str">
        <f>IF(Input!K171=0,"0",Input!K171)</f>
        <v>0</v>
      </c>
      <c r="L158" s="88">
        <f>IF(Input!L171=0,"0",Input!L171)</f>
        <v>65.34</v>
      </c>
      <c r="M158" s="89">
        <f>IF(Input!N171=0," ",Input!N171)</f>
        <v>1</v>
      </c>
      <c r="N158" s="90">
        <f>IFERROR((L158*M158)*(Input!$D$11)+(K158*M158*Input!$D$10)," ")</f>
        <v>71.874000000000009</v>
      </c>
      <c r="O158" s="90">
        <f>IFERROR((L158*M158)*(Input!$D$23)+(K158*M158*Input!$D$22), " ")</f>
        <v>32.67</v>
      </c>
    </row>
    <row r="159" spans="3:15" ht="16" thickBot="1" x14ac:dyDescent="0.4">
      <c r="C159" s="84" t="str">
        <f>Input!C172</f>
        <v>PP146</v>
      </c>
      <c r="D159" s="85">
        <f>IF(Input!D172=0," ",Input!D172)</f>
        <v>74</v>
      </c>
      <c r="E159" s="85" t="str">
        <f>IF(Input!E172=0," ",Input!E172)</f>
        <v xml:space="preserve"> </v>
      </c>
      <c r="F159" s="85">
        <f t="shared" si="0"/>
        <v>74</v>
      </c>
      <c r="G159" s="86">
        <f>Input!G172</f>
        <v>2.5152966578335056E-2</v>
      </c>
      <c r="H159" s="85">
        <f>Input!H172</f>
        <v>2017</v>
      </c>
      <c r="I159" s="85">
        <f t="shared" si="1"/>
        <v>5</v>
      </c>
      <c r="J159" s="87">
        <f>IF(Input!J172=0, " ",Input!J172)</f>
        <v>45636.88</v>
      </c>
      <c r="K159" s="88" t="str">
        <f>IF(Input!K172=0,"0",Input!K172)</f>
        <v>0</v>
      </c>
      <c r="L159" s="88">
        <f>IF(Input!L172=0,"0",Input!L172)</f>
        <v>82.54</v>
      </c>
      <c r="M159" s="89">
        <f>IF(Input!N172=0," ",Input!N172)</f>
        <v>1</v>
      </c>
      <c r="N159" s="90">
        <f>IFERROR((L159*M159)*(Input!$D$11)+(K159*M159*Input!$D$10)," ")</f>
        <v>90.794000000000011</v>
      </c>
      <c r="O159" s="90">
        <f>IFERROR((L159*M159)*(Input!$D$23)+(K159*M159*Input!$D$22), " ")</f>
        <v>41.27</v>
      </c>
    </row>
    <row r="160" spans="3:15" ht="16" thickBot="1" x14ac:dyDescent="0.4">
      <c r="C160" s="84" t="str">
        <f>Input!C173</f>
        <v>PP147</v>
      </c>
      <c r="D160" s="85">
        <f>IF(Input!D173=0," ",Input!D173)</f>
        <v>40</v>
      </c>
      <c r="E160" s="85" t="str">
        <f>IF(Input!E173=0," ",Input!E173)</f>
        <v xml:space="preserve"> </v>
      </c>
      <c r="F160" s="85">
        <f t="shared" si="0"/>
        <v>40</v>
      </c>
      <c r="G160" s="86">
        <f>Input!G173</f>
        <v>7.6646001672943508E-3</v>
      </c>
      <c r="H160" s="85">
        <f>Input!H173</f>
        <v>2018</v>
      </c>
      <c r="I160" s="85">
        <f t="shared" si="1"/>
        <v>4</v>
      </c>
      <c r="J160" s="87">
        <f>IF(Input!J173=0, " ",Input!J173)</f>
        <v>25726.93</v>
      </c>
      <c r="K160" s="88" t="str">
        <f>IF(Input!K173=0,"0",Input!K173)</f>
        <v>0</v>
      </c>
      <c r="L160" s="88">
        <f>IF(Input!L173=0,"0",Input!L173)</f>
        <v>65.819999999999993</v>
      </c>
      <c r="M160" s="89">
        <f>IF(Input!N173=0," ",Input!N173)</f>
        <v>1</v>
      </c>
      <c r="N160" s="90">
        <f>IFERROR((L160*M160)*(Input!$D$11)+(K160*M160*Input!$D$10)," ")</f>
        <v>72.402000000000001</v>
      </c>
      <c r="O160" s="90">
        <f>IFERROR((L160*M160)*(Input!$D$23)+(K160*M160*Input!$D$22), " ")</f>
        <v>32.909999999999997</v>
      </c>
    </row>
    <row r="161" spans="3:15" ht="16" thickBot="1" x14ac:dyDescent="0.4">
      <c r="C161" s="84" t="str">
        <f>Input!C174</f>
        <v>PP148</v>
      </c>
      <c r="D161" s="85">
        <f>IF(Input!D174=0," ",Input!D174)</f>
        <v>29</v>
      </c>
      <c r="E161" s="85" t="str">
        <f>IF(Input!E174=0," ",Input!E174)</f>
        <v xml:space="preserve"> </v>
      </c>
      <c r="F161" s="85">
        <f t="shared" si="0"/>
        <v>29</v>
      </c>
      <c r="G161" s="86">
        <f>Input!G174</f>
        <v>1.2060496872791912E-2</v>
      </c>
      <c r="H161" s="85">
        <f>Input!H174</f>
        <v>2022</v>
      </c>
      <c r="I161" s="85">
        <f t="shared" si="1"/>
        <v>0</v>
      </c>
      <c r="J161" s="87">
        <f>IF(Input!J174=0, " ",Input!J174)</f>
        <v>55837.46</v>
      </c>
      <c r="K161" s="88" t="str">
        <f>IF(Input!K174=0,"0",Input!K174)</f>
        <v>0</v>
      </c>
      <c r="L161" s="88">
        <f>IF(Input!L174=0,"0",Input!L174)</f>
        <v>67.52</v>
      </c>
      <c r="M161" s="89">
        <f>IF(Input!N174=0," ",Input!N174)</f>
        <v>1</v>
      </c>
      <c r="N161" s="90">
        <f>IFERROR((L161*M161)*(Input!$D$11)+(K161*M161*Input!$D$10)," ")</f>
        <v>74.272000000000006</v>
      </c>
      <c r="O161" s="90">
        <f>IFERROR((L161*M161)*(Input!$D$23)+(K161*M161*Input!$D$22), " ")</f>
        <v>33.76</v>
      </c>
    </row>
    <row r="162" spans="3:15" ht="16" thickBot="1" x14ac:dyDescent="0.4">
      <c r="C162" s="84" t="str">
        <f>Input!C175</f>
        <v>PP149</v>
      </c>
      <c r="D162" s="85">
        <f>IF(Input!D175=0," ",Input!D175)</f>
        <v>71</v>
      </c>
      <c r="E162" s="85" t="str">
        <f>IF(Input!E175=0," ",Input!E175)</f>
        <v xml:space="preserve"> </v>
      </c>
      <c r="F162" s="85">
        <f t="shared" si="0"/>
        <v>71</v>
      </c>
      <c r="G162" s="86">
        <f>Input!G175</f>
        <v>1.8233632605137551E-2</v>
      </c>
      <c r="H162" s="85">
        <f>Input!H175</f>
        <v>2017</v>
      </c>
      <c r="I162" s="85">
        <f t="shared" si="1"/>
        <v>5</v>
      </c>
      <c r="J162" s="87">
        <f>IF(Input!J175=0, " ",Input!J175)</f>
        <v>34480.480000000003</v>
      </c>
      <c r="K162" s="88" t="str">
        <f>IF(Input!K175=0,"0",Input!K175)</f>
        <v>0</v>
      </c>
      <c r="L162" s="88">
        <f>IF(Input!L175=0,"0",Input!L175)</f>
        <v>68.819999999999993</v>
      </c>
      <c r="M162" s="89">
        <f>IF(Input!N175=0," ",Input!N175)</f>
        <v>1</v>
      </c>
      <c r="N162" s="90">
        <f>IFERROR((L162*M162)*(Input!$D$11)+(K162*M162*Input!$D$10)," ")</f>
        <v>75.701999999999998</v>
      </c>
      <c r="O162" s="90">
        <f>IFERROR((L162*M162)*(Input!$D$23)+(K162*M162*Input!$D$22), " ")</f>
        <v>34.409999999999997</v>
      </c>
    </row>
    <row r="163" spans="3:15" ht="16" thickBot="1" x14ac:dyDescent="0.4">
      <c r="C163" s="84" t="str">
        <f>Input!C176</f>
        <v>PP150</v>
      </c>
      <c r="D163" s="85">
        <f>IF(Input!D176=0," ",Input!D176)</f>
        <v>39</v>
      </c>
      <c r="E163" s="85" t="str">
        <f>IF(Input!E176=0," ",Input!E176)</f>
        <v xml:space="preserve"> </v>
      </c>
      <c r="F163" s="85">
        <f t="shared" si="0"/>
        <v>39</v>
      </c>
      <c r="G163" s="86">
        <f>Input!G176</f>
        <v>2.9135920095633189E-3</v>
      </c>
      <c r="H163" s="85">
        <f>Input!H176</f>
        <v>2006</v>
      </c>
      <c r="I163" s="85">
        <f t="shared" si="1"/>
        <v>16</v>
      </c>
      <c r="J163" s="87">
        <f>IF(Input!J176=0, " ",Input!J176)</f>
        <v>10030.5</v>
      </c>
      <c r="K163" s="88" t="str">
        <f>IF(Input!K176=0,"0",Input!K176)</f>
        <v>0</v>
      </c>
      <c r="L163" s="88">
        <f>IF(Input!L176=0,"0",Input!L176)</f>
        <v>69.179999999999993</v>
      </c>
      <c r="M163" s="89">
        <f>IF(Input!N176=0," ",Input!N176)</f>
        <v>1</v>
      </c>
      <c r="N163" s="90">
        <f>IFERROR((L163*M163)*(Input!$D$11)+(K163*M163*Input!$D$10)," ")</f>
        <v>76.097999999999999</v>
      </c>
      <c r="O163" s="90">
        <f>IFERROR((L163*M163)*(Input!$D$23)+(K163*M163*Input!$D$22), " ")</f>
        <v>34.589999999999996</v>
      </c>
    </row>
    <row r="164" spans="3:15" ht="16" thickBot="1" x14ac:dyDescent="0.4">
      <c r="C164" s="84" t="str">
        <f>Input!C177</f>
        <v>PP151</v>
      </c>
      <c r="D164" s="85">
        <f>IF(Input!D177=0," ",Input!D177)</f>
        <v>61</v>
      </c>
      <c r="E164" s="85" t="str">
        <f>IF(Input!E177=0," ",Input!E177)</f>
        <v xml:space="preserve"> </v>
      </c>
      <c r="F164" s="85">
        <f t="shared" si="0"/>
        <v>61</v>
      </c>
      <c r="G164" s="86">
        <f>Input!G177</f>
        <v>3.0675523397385357E-2</v>
      </c>
      <c r="H164" s="85">
        <f>Input!H177</f>
        <v>2012</v>
      </c>
      <c r="I164" s="85">
        <f t="shared" si="1"/>
        <v>10</v>
      </c>
      <c r="J164" s="87">
        <f>IF(Input!J177=0, " ",Input!J177)</f>
        <v>67518.16</v>
      </c>
      <c r="K164" s="88" t="str">
        <f>IF(Input!K177=0,"0",Input!K177)</f>
        <v>0</v>
      </c>
      <c r="L164" s="88">
        <f>IF(Input!L177=0,"0",Input!L177)</f>
        <v>69.88</v>
      </c>
      <c r="M164" s="89">
        <f>IF(Input!N177=0," ",Input!N177)</f>
        <v>1</v>
      </c>
      <c r="N164" s="90">
        <f>IFERROR((L164*M164)*(Input!$D$11)+(K164*M164*Input!$D$10)," ")</f>
        <v>76.867999999999995</v>
      </c>
      <c r="O164" s="90">
        <f>IFERROR((L164*M164)*(Input!$D$23)+(K164*M164*Input!$D$22), " ")</f>
        <v>34.94</v>
      </c>
    </row>
    <row r="165" spans="3:15" ht="16" thickBot="1" x14ac:dyDescent="0.4">
      <c r="C165" s="84" t="str">
        <f>Input!C178</f>
        <v>PP152</v>
      </c>
      <c r="D165" s="85">
        <f>IF(Input!D178=0," ",Input!D178)</f>
        <v>34</v>
      </c>
      <c r="E165" s="85" t="str">
        <f>IF(Input!E178=0," ",Input!E178)</f>
        <v xml:space="preserve"> </v>
      </c>
      <c r="F165" s="85">
        <f t="shared" si="0"/>
        <v>34</v>
      </c>
      <c r="G165" s="86">
        <f>Input!G178</f>
        <v>2.6081210963943653E-3</v>
      </c>
      <c r="H165" s="85">
        <f>Input!H178</f>
        <v>2019</v>
      </c>
      <c r="I165" s="85">
        <f t="shared" si="1"/>
        <v>3</v>
      </c>
      <c r="J165" s="87">
        <f>IF(Input!J178=0, " ",Input!J178)</f>
        <v>10299.290000000001</v>
      </c>
      <c r="K165" s="88" t="str">
        <f>IF(Input!K178=0,"0",Input!K178)</f>
        <v>0</v>
      </c>
      <c r="L165" s="88">
        <f>IF(Input!L178=0,"0",Input!L178)</f>
        <v>69.900000000000006</v>
      </c>
      <c r="M165" s="89">
        <f>IF(Input!N178=0," ",Input!N178)</f>
        <v>1</v>
      </c>
      <c r="N165" s="90">
        <f>IFERROR((L165*M165)*(Input!$D$11)+(K165*M165*Input!$D$10)," ")</f>
        <v>76.890000000000015</v>
      </c>
      <c r="O165" s="90">
        <f>IFERROR((L165*M165)*(Input!$D$23)+(K165*M165*Input!$D$22), " ")</f>
        <v>34.950000000000003</v>
      </c>
    </row>
    <row r="166" spans="3:15" ht="16" thickBot="1" x14ac:dyDescent="0.4">
      <c r="C166" s="84" t="str">
        <f>Input!C179</f>
        <v>PP153</v>
      </c>
      <c r="D166" s="85">
        <f>IF(Input!D179=0," ",Input!D179)</f>
        <v>60</v>
      </c>
      <c r="E166" s="85" t="str">
        <f>IF(Input!E179=0," ",Input!E179)</f>
        <v xml:space="preserve"> </v>
      </c>
      <c r="F166" s="85">
        <f t="shared" si="0"/>
        <v>60</v>
      </c>
      <c r="G166" s="86">
        <f>Input!G179</f>
        <v>3.0257124525567103E-3</v>
      </c>
      <c r="H166" s="85">
        <f>Input!H179</f>
        <v>2022</v>
      </c>
      <c r="I166" s="85">
        <f t="shared" si="1"/>
        <v>0</v>
      </c>
      <c r="J166" s="87">
        <f>IF(Input!J179=0, " ",Input!J179)</f>
        <v>6770.72</v>
      </c>
      <c r="K166" s="88" t="str">
        <f>IF(Input!K179=0,"0",Input!K179)</f>
        <v>0</v>
      </c>
      <c r="L166" s="88">
        <f>IF(Input!L179=0,"0",Input!L179)</f>
        <v>70</v>
      </c>
      <c r="M166" s="89">
        <f>IF(Input!N179=0," ",Input!N179)</f>
        <v>1</v>
      </c>
      <c r="N166" s="90">
        <f>IFERROR((L166*M166)*(Input!$D$11)+(K166*M166*Input!$D$10)," ")</f>
        <v>77</v>
      </c>
      <c r="O166" s="90">
        <f>IFERROR((L166*M166)*(Input!$D$23)+(K166*M166*Input!$D$22), " ")</f>
        <v>35</v>
      </c>
    </row>
    <row r="167" spans="3:15" ht="16" thickBot="1" x14ac:dyDescent="0.4">
      <c r="C167" s="84" t="str">
        <f>Input!C180</f>
        <v>PP154</v>
      </c>
      <c r="D167" s="85" t="str">
        <f>IF(Input!D180=0," ",Input!D180)</f>
        <v xml:space="preserve"> </v>
      </c>
      <c r="E167" s="85" t="str">
        <f>IF(Input!E180=0," ",Input!E180)</f>
        <v xml:space="preserve"> </v>
      </c>
      <c r="F167" s="85" t="str">
        <f t="shared" si="0"/>
        <v xml:space="preserve"> </v>
      </c>
      <c r="G167" s="86">
        <f>Input!G180</f>
        <v>0</v>
      </c>
      <c r="H167" s="85">
        <f>Input!H180</f>
        <v>2019</v>
      </c>
      <c r="I167" s="85">
        <f t="shared" si="1"/>
        <v>3</v>
      </c>
      <c r="J167" s="87">
        <f>IF(Input!J180=0, " ",Input!J180)</f>
        <v>36622.67</v>
      </c>
      <c r="K167" s="88" t="str">
        <f>IF(Input!K180=0,"0",Input!K180)</f>
        <v>0</v>
      </c>
      <c r="L167" s="88">
        <f>IF(Input!L180=0,"0",Input!L180)</f>
        <v>70.819999999999993</v>
      </c>
      <c r="M167" s="89">
        <f>IF(Input!N180=0," ",Input!N180)</f>
        <v>1</v>
      </c>
      <c r="N167" s="90">
        <f>IFERROR((L167*M167)*(Input!$D$11)+(K167*M167*Input!$D$10)," ")</f>
        <v>77.902000000000001</v>
      </c>
      <c r="O167" s="90">
        <f>IFERROR((L167*M167)*(Input!$D$23)+(K167*M167*Input!$D$22), " ")</f>
        <v>35.409999999999997</v>
      </c>
    </row>
    <row r="168" spans="3:15" ht="16" thickBot="1" x14ac:dyDescent="0.4">
      <c r="C168" s="84" t="str">
        <f>Input!C181</f>
        <v>PP155</v>
      </c>
      <c r="D168" s="85">
        <f>IF(Input!D181=0," ",Input!D181)</f>
        <v>67</v>
      </c>
      <c r="E168" s="85" t="str">
        <f>IF(Input!E181=0," ",Input!E181)</f>
        <v xml:space="preserve"> </v>
      </c>
      <c r="F168" s="85">
        <f t="shared" si="0"/>
        <v>67</v>
      </c>
      <c r="G168" s="86">
        <f>Input!G181</f>
        <v>1.4448397158603261E-2</v>
      </c>
      <c r="H168" s="85">
        <f>Input!H181</f>
        <v>2017</v>
      </c>
      <c r="I168" s="85">
        <f t="shared" si="1"/>
        <v>5</v>
      </c>
      <c r="J168" s="87">
        <f>IF(Input!J181=0, " ",Input!J181)</f>
        <v>28953.65</v>
      </c>
      <c r="K168" s="88" t="str">
        <f>IF(Input!K181=0,"0",Input!K181)</f>
        <v>0</v>
      </c>
      <c r="L168" s="88">
        <f>IF(Input!L181=0,"0",Input!L181)</f>
        <v>72.5</v>
      </c>
      <c r="M168" s="89">
        <f>IF(Input!N181=0," ",Input!N181)</f>
        <v>1</v>
      </c>
      <c r="N168" s="90">
        <f>IFERROR((L168*M168)*(Input!$D$11)+(K168*M168*Input!$D$10)," ")</f>
        <v>79.75</v>
      </c>
      <c r="O168" s="90">
        <f>IFERROR((L168*M168)*(Input!$D$23)+(K168*M168*Input!$D$22), " ")</f>
        <v>36.25</v>
      </c>
    </row>
    <row r="169" spans="3:15" ht="16" thickBot="1" x14ac:dyDescent="0.4">
      <c r="C169" s="84" t="str">
        <f>Input!C182</f>
        <v>PP156</v>
      </c>
      <c r="D169" s="85">
        <f>IF(Input!D182=0," ",Input!D182)</f>
        <v>29</v>
      </c>
      <c r="E169" s="85" t="str">
        <f>IF(Input!E182=0," ",Input!E182)</f>
        <v xml:space="preserve"> </v>
      </c>
      <c r="F169" s="85">
        <f t="shared" si="0"/>
        <v>29</v>
      </c>
      <c r="G169" s="86">
        <f>Input!G182</f>
        <v>1.9653801943114533E-3</v>
      </c>
      <c r="H169" s="85">
        <f>Input!H182</f>
        <v>2021</v>
      </c>
      <c r="I169" s="85">
        <f t="shared" si="1"/>
        <v>1</v>
      </c>
      <c r="J169" s="87">
        <f>IF(Input!J182=0, " ",Input!J182)</f>
        <v>9099.2800000000007</v>
      </c>
      <c r="K169" s="88" t="str">
        <f>IF(Input!K182=0,"0",Input!K182)</f>
        <v>0</v>
      </c>
      <c r="L169" s="88">
        <f>IF(Input!L182=0,"0",Input!L182)</f>
        <v>72.86</v>
      </c>
      <c r="M169" s="89">
        <f>IF(Input!N182=0," ",Input!N182)</f>
        <v>1</v>
      </c>
      <c r="N169" s="90">
        <f>IFERROR((L169*M169)*(Input!$D$11)+(K169*M169*Input!$D$10)," ")</f>
        <v>80.146000000000001</v>
      </c>
      <c r="O169" s="90">
        <f>IFERROR((L169*M169)*(Input!$D$23)+(K169*M169*Input!$D$22), " ")</f>
        <v>36.43</v>
      </c>
    </row>
    <row r="170" spans="3:15" ht="16" thickBot="1" x14ac:dyDescent="0.4">
      <c r="C170" s="84" t="str">
        <f>Input!C183</f>
        <v>PP157</v>
      </c>
      <c r="D170" s="85">
        <f>IF(Input!D183=0," ",Input!D183)</f>
        <v>34</v>
      </c>
      <c r="E170" s="85" t="str">
        <f>IF(Input!E183=0," ",Input!E183)</f>
        <v xml:space="preserve"> </v>
      </c>
      <c r="F170" s="85">
        <f t="shared" si="0"/>
        <v>34</v>
      </c>
      <c r="G170" s="86">
        <f>Input!G183</f>
        <v>9.7375975753437511E-4</v>
      </c>
      <c r="H170" s="85">
        <f>Input!H183</f>
        <v>2020</v>
      </c>
      <c r="I170" s="85">
        <f t="shared" si="1"/>
        <v>2</v>
      </c>
      <c r="J170" s="87">
        <f>IF(Input!J183=0, " ",Input!J183)</f>
        <v>3845.31</v>
      </c>
      <c r="K170" s="88" t="str">
        <f>IF(Input!K183=0,"0",Input!K183)</f>
        <v>0</v>
      </c>
      <c r="L170" s="88">
        <f>IF(Input!L183=0,"0",Input!L183)</f>
        <v>73.14</v>
      </c>
      <c r="M170" s="89">
        <f>IF(Input!N183=0," ",Input!N183)</f>
        <v>1</v>
      </c>
      <c r="N170" s="90">
        <f>IFERROR((L170*M170)*(Input!$D$11)+(K170*M170*Input!$D$10)," ")</f>
        <v>80.454000000000008</v>
      </c>
      <c r="O170" s="90">
        <f>IFERROR((L170*M170)*(Input!$D$23)+(K170*M170*Input!$D$22), " ")</f>
        <v>36.57</v>
      </c>
    </row>
    <row r="171" spans="3:15" ht="16" thickBot="1" x14ac:dyDescent="0.4">
      <c r="C171" s="84" t="str">
        <f>Input!C184</f>
        <v>PP158</v>
      </c>
      <c r="D171" s="85">
        <f>IF(Input!D184=0," ",Input!D184)</f>
        <v>39</v>
      </c>
      <c r="E171" s="85" t="str">
        <f>IF(Input!E184=0," ",Input!E184)</f>
        <v xml:space="preserve"> </v>
      </c>
      <c r="F171" s="85">
        <f t="shared" si="0"/>
        <v>39</v>
      </c>
      <c r="G171" s="86">
        <f>Input!G184</f>
        <v>1.0031775707543841E-2</v>
      </c>
      <c r="H171" s="85">
        <f>Input!H184</f>
        <v>2018</v>
      </c>
      <c r="I171" s="85">
        <f t="shared" si="1"/>
        <v>4</v>
      </c>
      <c r="J171" s="87">
        <f>IF(Input!J184=0, " ",Input!J184)</f>
        <v>34535.97</v>
      </c>
      <c r="K171" s="88" t="str">
        <f>IF(Input!K184=0,"0",Input!K184)</f>
        <v>0</v>
      </c>
      <c r="L171" s="88">
        <f>IF(Input!L184=0,"0",Input!L184)</f>
        <v>73.239999999999995</v>
      </c>
      <c r="M171" s="89">
        <f>IF(Input!N184=0," ",Input!N184)</f>
        <v>1</v>
      </c>
      <c r="N171" s="90">
        <f>IFERROR((L171*M171)*(Input!$D$11)+(K171*M171*Input!$D$10)," ")</f>
        <v>80.564000000000007</v>
      </c>
      <c r="O171" s="90">
        <f>IFERROR((L171*M171)*(Input!$D$23)+(K171*M171*Input!$D$22), " ")</f>
        <v>36.619999999999997</v>
      </c>
    </row>
    <row r="172" spans="3:15" ht="16" thickBot="1" x14ac:dyDescent="0.4">
      <c r="C172" s="84" t="str">
        <f>Input!C185</f>
        <v>PP159</v>
      </c>
      <c r="D172" s="85">
        <f>IF(Input!D185=0," ",Input!D185)</f>
        <v>46</v>
      </c>
      <c r="E172" s="85" t="str">
        <f>IF(Input!E185=0," ",Input!E185)</f>
        <v xml:space="preserve"> </v>
      </c>
      <c r="F172" s="85">
        <f t="shared" si="0"/>
        <v>46</v>
      </c>
      <c r="G172" s="86">
        <f>Input!G185</f>
        <v>2.9088093301380758E-3</v>
      </c>
      <c r="H172" s="85">
        <f>Input!H185</f>
        <v>2019</v>
      </c>
      <c r="I172" s="85">
        <f t="shared" si="1"/>
        <v>3</v>
      </c>
      <c r="J172" s="87">
        <f>IF(Input!J185=0, " ",Input!J185)</f>
        <v>8490.16</v>
      </c>
      <c r="K172" s="88" t="str">
        <f>IF(Input!K185=0,"0",Input!K185)</f>
        <v>0</v>
      </c>
      <c r="L172" s="88">
        <f>IF(Input!L185=0,"0",Input!L185)</f>
        <v>75.039999999999992</v>
      </c>
      <c r="M172" s="89">
        <f>IF(Input!N185=0," ",Input!N185)</f>
        <v>1</v>
      </c>
      <c r="N172" s="90">
        <f>IFERROR((L172*M172)*(Input!$D$11)+(K172*M172*Input!$D$10)," ")</f>
        <v>82.543999999999997</v>
      </c>
      <c r="O172" s="90">
        <f>IFERROR((L172*M172)*(Input!$D$23)+(K172*M172*Input!$D$22), " ")</f>
        <v>37.519999999999996</v>
      </c>
    </row>
    <row r="173" spans="3:15" ht="16" thickBot="1" x14ac:dyDescent="0.4">
      <c r="C173" s="84" t="str">
        <f>Input!C186</f>
        <v>PP160</v>
      </c>
      <c r="D173" s="85">
        <f>IF(Input!D186=0," ",Input!D186)</f>
        <v>24</v>
      </c>
      <c r="E173" s="85" t="str">
        <f>IF(Input!E186=0," ",Input!E186)</f>
        <v xml:space="preserve"> </v>
      </c>
      <c r="F173" s="85">
        <f t="shared" si="0"/>
        <v>24</v>
      </c>
      <c r="G173" s="86">
        <f>Input!G186</f>
        <v>1.5673883349995236E-3</v>
      </c>
      <c r="H173" s="85">
        <f>Input!H186</f>
        <v>2018</v>
      </c>
      <c r="I173" s="85">
        <f t="shared" si="1"/>
        <v>4</v>
      </c>
      <c r="J173" s="87">
        <f>IF(Input!J186=0, " ",Input!J186)</f>
        <v>8768.4699999999993</v>
      </c>
      <c r="K173" s="88" t="str">
        <f>IF(Input!K186=0,"0",Input!K186)</f>
        <v>0</v>
      </c>
      <c r="L173" s="88">
        <f>IF(Input!L186=0,"0",Input!L186)</f>
        <v>75.400000000000006</v>
      </c>
      <c r="M173" s="89">
        <f>IF(Input!N186=0," ",Input!N186)</f>
        <v>1</v>
      </c>
      <c r="N173" s="90">
        <f>IFERROR((L173*M173)*(Input!$D$11)+(K173*M173*Input!$D$10)," ")</f>
        <v>82.940000000000012</v>
      </c>
      <c r="O173" s="90">
        <f>IFERROR((L173*M173)*(Input!$D$23)+(K173*M173*Input!$D$22), " ")</f>
        <v>37.700000000000003</v>
      </c>
    </row>
    <row r="174" spans="3:15" ht="16" thickBot="1" x14ac:dyDescent="0.4">
      <c r="C174" s="84" t="str">
        <f>Input!C187</f>
        <v>PP161</v>
      </c>
      <c r="D174" s="85">
        <f>IF(Input!D187=0," ",Input!D187)</f>
        <v>50</v>
      </c>
      <c r="E174" s="85" t="str">
        <f>IF(Input!E187=0," ",Input!E187)</f>
        <v xml:space="preserve"> </v>
      </c>
      <c r="F174" s="85">
        <f t="shared" si="0"/>
        <v>50</v>
      </c>
      <c r="G174" s="86">
        <f>Input!G187</f>
        <v>2.7403954677584249E-3</v>
      </c>
      <c r="H174" s="85">
        <f>Input!H187</f>
        <v>2017</v>
      </c>
      <c r="I174" s="85">
        <f t="shared" si="1"/>
        <v>5</v>
      </c>
      <c r="J174" s="87">
        <f>IF(Input!J187=0, " ",Input!J187)</f>
        <v>7358.71</v>
      </c>
      <c r="K174" s="88" t="str">
        <f>IF(Input!K187=0,"0",Input!K187)</f>
        <v>0</v>
      </c>
      <c r="L174" s="88">
        <f>IF(Input!L187=0,"0",Input!L187)</f>
        <v>76.86</v>
      </c>
      <c r="M174" s="89">
        <f>IF(Input!N187=0," ",Input!N187)</f>
        <v>1</v>
      </c>
      <c r="N174" s="90">
        <f>IFERROR((L174*M174)*(Input!$D$11)+(K174*M174*Input!$D$10)," ")</f>
        <v>84.546000000000006</v>
      </c>
      <c r="O174" s="90">
        <f>IFERROR((L174*M174)*(Input!$D$23)+(K174*M174*Input!$D$22), " ")</f>
        <v>38.43</v>
      </c>
    </row>
    <row r="175" spans="3:15" ht="16" thickBot="1" x14ac:dyDescent="0.4">
      <c r="C175" s="84" t="str">
        <f>Input!C188</f>
        <v>PP162</v>
      </c>
      <c r="D175" s="85">
        <f>IF(Input!D188=0," ",Input!D188)</f>
        <v>8</v>
      </c>
      <c r="E175" s="85" t="str">
        <f>IF(Input!E188=0," ",Input!E188)</f>
        <v xml:space="preserve"> </v>
      </c>
      <c r="F175" s="85">
        <f t="shared" si="0"/>
        <v>8</v>
      </c>
      <c r="G175" s="86">
        <f>Input!G188</f>
        <v>4.6836503885248345E-4</v>
      </c>
      <c r="H175" s="85">
        <f>Input!H188</f>
        <v>2019</v>
      </c>
      <c r="I175" s="85">
        <f t="shared" si="1"/>
        <v>3</v>
      </c>
      <c r="J175" s="87">
        <f>IF(Input!J188=0, " ",Input!J188)</f>
        <v>7860.55</v>
      </c>
      <c r="K175" s="88" t="str">
        <f>IF(Input!K188=0,"0",Input!K188)</f>
        <v>0</v>
      </c>
      <c r="L175" s="88">
        <f>IF(Input!L188=0,"0",Input!L188)</f>
        <v>76.92</v>
      </c>
      <c r="M175" s="89">
        <f>IF(Input!N188=0," ",Input!N188)</f>
        <v>1</v>
      </c>
      <c r="N175" s="90">
        <f>IFERROR((L175*M175)*(Input!$D$11)+(K175*M175*Input!$D$10)," ")</f>
        <v>84.612000000000009</v>
      </c>
      <c r="O175" s="90">
        <f>IFERROR((L175*M175)*(Input!$D$23)+(K175*M175*Input!$D$22), " ")</f>
        <v>38.46</v>
      </c>
    </row>
    <row r="176" spans="3:15" ht="16" thickBot="1" x14ac:dyDescent="0.4">
      <c r="C176" s="84" t="str">
        <f>Input!C189</f>
        <v>PP163</v>
      </c>
      <c r="D176" s="85">
        <f>IF(Input!D189=0," ",Input!D189)</f>
        <v>20</v>
      </c>
      <c r="E176" s="85" t="str">
        <f>IF(Input!E189=0," ",Input!E189)</f>
        <v xml:space="preserve"> </v>
      </c>
      <c r="F176" s="85">
        <f t="shared" si="0"/>
        <v>20</v>
      </c>
      <c r="G176" s="86">
        <f>Input!G189</f>
        <v>1.699694583941589E-3</v>
      </c>
      <c r="H176" s="85">
        <f>Input!H189</f>
        <v>2017</v>
      </c>
      <c r="I176" s="85">
        <f t="shared" si="1"/>
        <v>5</v>
      </c>
      <c r="J176" s="87">
        <f>IF(Input!J189=0, " ",Input!J189)</f>
        <v>11410.36</v>
      </c>
      <c r="K176" s="88" t="str">
        <f>IF(Input!K189=0,"0",Input!K189)</f>
        <v>0</v>
      </c>
      <c r="L176" s="88">
        <f>IF(Input!L189=0,"0",Input!L189)</f>
        <v>77.16</v>
      </c>
      <c r="M176" s="89">
        <f>IF(Input!N189=0," ",Input!N189)</f>
        <v>1</v>
      </c>
      <c r="N176" s="90">
        <f>IFERROR((L176*M176)*(Input!$D$11)+(K176*M176*Input!$D$10)," ")</f>
        <v>84.876000000000005</v>
      </c>
      <c r="O176" s="90">
        <f>IFERROR((L176*M176)*(Input!$D$23)+(K176*M176*Input!$D$22), " ")</f>
        <v>38.58</v>
      </c>
    </row>
    <row r="177" spans="3:15" ht="16" thickBot="1" x14ac:dyDescent="0.4">
      <c r="C177" s="84" t="str">
        <f>Input!C190</f>
        <v>PP164</v>
      </c>
      <c r="D177" s="85">
        <f>IF(Input!D190=0," ",Input!D190)</f>
        <v>63</v>
      </c>
      <c r="E177" s="85" t="str">
        <f>IF(Input!E190=0," ",Input!E190)</f>
        <v xml:space="preserve"> </v>
      </c>
      <c r="F177" s="85">
        <f t="shared" si="0"/>
        <v>63</v>
      </c>
      <c r="G177" s="86">
        <f>Input!G190</f>
        <v>9.9373345842080057E-3</v>
      </c>
      <c r="H177" s="85">
        <f>Input!H190</f>
        <v>2016</v>
      </c>
      <c r="I177" s="85">
        <f t="shared" si="1"/>
        <v>6</v>
      </c>
      <c r="J177" s="87">
        <f>IF(Input!J190=0, " ",Input!J190)</f>
        <v>21178.14</v>
      </c>
      <c r="K177" s="88" t="str">
        <f>IF(Input!K190=0,"0",Input!K190)</f>
        <v>0</v>
      </c>
      <c r="L177" s="88">
        <f>IF(Input!L190=0,"0",Input!L190)</f>
        <v>79.34</v>
      </c>
      <c r="M177" s="89">
        <f>IF(Input!N190=0," ",Input!N190)</f>
        <v>1</v>
      </c>
      <c r="N177" s="90">
        <f>IFERROR((L177*M177)*(Input!$D$11)+(K177*M177*Input!$D$10)," ")</f>
        <v>87.274000000000015</v>
      </c>
      <c r="O177" s="90">
        <f>IFERROR((L177*M177)*(Input!$D$23)+(K177*M177*Input!$D$22), " ")</f>
        <v>39.67</v>
      </c>
    </row>
    <row r="178" spans="3:15" ht="16" thickBot="1" x14ac:dyDescent="0.4">
      <c r="C178" s="84" t="str">
        <f>Input!C191</f>
        <v>PP165</v>
      </c>
      <c r="D178" s="85">
        <f>IF(Input!D191=0," ",Input!D191)</f>
        <v>40</v>
      </c>
      <c r="E178" s="85" t="str">
        <f>IF(Input!E191=0," ",Input!E191)</f>
        <v xml:space="preserve"> </v>
      </c>
      <c r="F178" s="85">
        <f t="shared" si="0"/>
        <v>40</v>
      </c>
      <c r="G178" s="86">
        <f>Input!G191</f>
        <v>7.9353123056651292E-4</v>
      </c>
      <c r="H178" s="85">
        <f>Input!H191</f>
        <v>1999</v>
      </c>
      <c r="I178" s="85">
        <f t="shared" si="1"/>
        <v>23</v>
      </c>
      <c r="J178" s="87">
        <f>IF(Input!J191=0, " ",Input!J191)</f>
        <v>2663.56</v>
      </c>
      <c r="K178" s="88" t="str">
        <f>IF(Input!K191=0,"0",Input!K191)</f>
        <v>0</v>
      </c>
      <c r="L178" s="88">
        <f>IF(Input!L191=0,"0",Input!L191)</f>
        <v>80.98</v>
      </c>
      <c r="M178" s="89">
        <f>IF(Input!N191=0," ",Input!N191)</f>
        <v>1</v>
      </c>
      <c r="N178" s="90">
        <f>IFERROR((L178*M178)*(Input!$D$11)+(K178*M178*Input!$D$10)," ")</f>
        <v>89.078000000000017</v>
      </c>
      <c r="O178" s="90">
        <f>IFERROR((L178*M178)*(Input!$D$23)+(K178*M178*Input!$D$22), " ")</f>
        <v>40.49</v>
      </c>
    </row>
    <row r="179" spans="3:15" ht="16" thickBot="1" x14ac:dyDescent="0.4">
      <c r="C179" s="84" t="str">
        <f>Input!C192</f>
        <v>PP166</v>
      </c>
      <c r="D179" s="85">
        <f>IF(Input!D192=0," ",Input!D192)</f>
        <v>76</v>
      </c>
      <c r="E179" s="85" t="str">
        <f>IF(Input!E192=0," ",Input!E192)</f>
        <v xml:space="preserve"> </v>
      </c>
      <c r="F179" s="85">
        <f t="shared" si="0"/>
        <v>76</v>
      </c>
      <c r="G179" s="86">
        <f>Input!G192</f>
        <v>5.2993529970731864E-3</v>
      </c>
      <c r="H179" s="85">
        <f>Input!H192</f>
        <v>2022</v>
      </c>
      <c r="I179" s="85">
        <f t="shared" si="1"/>
        <v>0</v>
      </c>
      <c r="J179" s="87">
        <f>IF(Input!J192=0, " ",Input!J192)</f>
        <v>9361.98</v>
      </c>
      <c r="K179" s="88" t="str">
        <f>IF(Input!K192=0,"0",Input!K192)</f>
        <v>0</v>
      </c>
      <c r="L179" s="88">
        <f>IF(Input!L192=0,"0",Input!L192)</f>
        <v>82.04</v>
      </c>
      <c r="M179" s="89">
        <f>IF(Input!N192=0," ",Input!N192)</f>
        <v>1</v>
      </c>
      <c r="N179" s="90">
        <f>IFERROR((L179*M179)*(Input!$D$11)+(K179*M179*Input!$D$10)," ")</f>
        <v>90.244000000000014</v>
      </c>
      <c r="O179" s="90">
        <f>IFERROR((L179*M179)*(Input!$D$23)+(K179*M179*Input!$D$22), " ")</f>
        <v>41.02</v>
      </c>
    </row>
    <row r="180" spans="3:15" ht="16" thickBot="1" x14ac:dyDescent="0.4">
      <c r="C180" s="84" t="str">
        <f>Input!C193</f>
        <v>PP167</v>
      </c>
      <c r="D180" s="85">
        <f>IF(Input!D193=0," ",Input!D193)</f>
        <v>67</v>
      </c>
      <c r="E180" s="85" t="str">
        <f>IF(Input!E193=0," ",Input!E193)</f>
        <v xml:space="preserve"> </v>
      </c>
      <c r="F180" s="85">
        <f t="shared" si="0"/>
        <v>67</v>
      </c>
      <c r="G180" s="86">
        <f>Input!G193</f>
        <v>3.8864682070325729E-2</v>
      </c>
      <c r="H180" s="85">
        <f>Input!H193</f>
        <v>2013</v>
      </c>
      <c r="I180" s="85">
        <f t="shared" si="1"/>
        <v>9</v>
      </c>
      <c r="J180" s="87">
        <f>IF(Input!J193=0, " ",Input!J193)</f>
        <v>77882.3</v>
      </c>
      <c r="K180" s="88" t="str">
        <f>IF(Input!K193=0,"0",Input!K193)</f>
        <v>0</v>
      </c>
      <c r="L180" s="88">
        <f>IF(Input!L193=0,"0",Input!L193)</f>
        <v>83.72</v>
      </c>
      <c r="M180" s="89">
        <f>IF(Input!N193=0," ",Input!N193)</f>
        <v>1</v>
      </c>
      <c r="N180" s="90">
        <f>IFERROR((L180*M180)*(Input!$D$11)+(K180*M180*Input!$D$10)," ")</f>
        <v>92.092000000000013</v>
      </c>
      <c r="O180" s="90">
        <f>IFERROR((L180*M180)*(Input!$D$23)+(K180*M180*Input!$D$22), " ")</f>
        <v>41.86</v>
      </c>
    </row>
    <row r="181" spans="3:15" ht="16" thickBot="1" x14ac:dyDescent="0.4">
      <c r="C181" s="84" t="str">
        <f>Input!C194</f>
        <v>PP168</v>
      </c>
      <c r="D181" s="85">
        <f>IF(Input!D194=0," ",Input!D194)</f>
        <v>38</v>
      </c>
      <c r="E181" s="85" t="str">
        <f>IF(Input!E194=0," ",Input!E194)</f>
        <v xml:space="preserve"> </v>
      </c>
      <c r="F181" s="85">
        <f t="shared" si="0"/>
        <v>38</v>
      </c>
      <c r="G181" s="86">
        <f>Input!G194</f>
        <v>7.375142076568331E-3</v>
      </c>
      <c r="H181" s="85">
        <f>Input!H194</f>
        <v>2017</v>
      </c>
      <c r="I181" s="85">
        <f t="shared" si="1"/>
        <v>5</v>
      </c>
      <c r="J181" s="87">
        <f>IF(Input!J194=0, " ",Input!J194)</f>
        <v>26058.25</v>
      </c>
      <c r="K181" s="88" t="str">
        <f>IF(Input!K194=0,"0",Input!K194)</f>
        <v>0</v>
      </c>
      <c r="L181" s="88">
        <f>IF(Input!L194=0,"0",Input!L194)</f>
        <v>84.06</v>
      </c>
      <c r="M181" s="89">
        <f>IF(Input!N194=0," ",Input!N194)</f>
        <v>1</v>
      </c>
      <c r="N181" s="90">
        <f>IFERROR((L181*M181)*(Input!$D$11)+(K181*M181*Input!$D$10)," ")</f>
        <v>92.466000000000008</v>
      </c>
      <c r="O181" s="90">
        <f>IFERROR((L181*M181)*(Input!$D$23)+(K181*M181*Input!$D$22), " ")</f>
        <v>42.03</v>
      </c>
    </row>
    <row r="182" spans="3:15" ht="16" thickBot="1" x14ac:dyDescent="0.4">
      <c r="C182" s="84" t="str">
        <f>Input!C195</f>
        <v>PP169</v>
      </c>
      <c r="D182" s="85">
        <f>IF(Input!D195=0," ",Input!D195)</f>
        <v>95</v>
      </c>
      <c r="E182" s="85" t="str">
        <f>IF(Input!E195=0," ",Input!E195)</f>
        <v xml:space="preserve"> </v>
      </c>
      <c r="F182" s="85">
        <f t="shared" si="0"/>
        <v>95</v>
      </c>
      <c r="G182" s="86">
        <f>Input!G195</f>
        <v>2.2915597280524572E-2</v>
      </c>
      <c r="H182" s="85">
        <f>Input!H195</f>
        <v>2017</v>
      </c>
      <c r="I182" s="85">
        <f t="shared" si="1"/>
        <v>5</v>
      </c>
      <c r="J182" s="87">
        <f>IF(Input!J195=0, " ",Input!J195)</f>
        <v>32386.65</v>
      </c>
      <c r="K182" s="88" t="str">
        <f>IF(Input!K195=0,"0",Input!K195)</f>
        <v>0</v>
      </c>
      <c r="L182" s="88">
        <f>IF(Input!L195=0,"0",Input!L195)</f>
        <v>84.98</v>
      </c>
      <c r="M182" s="89">
        <f>IF(Input!N195=0," ",Input!N195)</f>
        <v>1</v>
      </c>
      <c r="N182" s="90">
        <f>IFERROR((L182*M182)*(Input!$D$11)+(K182*M182*Input!$D$10)," ")</f>
        <v>93.478000000000009</v>
      </c>
      <c r="O182" s="90">
        <f>IFERROR((L182*M182)*(Input!$D$23)+(K182*M182*Input!$D$22), " ")</f>
        <v>42.49</v>
      </c>
    </row>
    <row r="183" spans="3:15" ht="16" thickBot="1" x14ac:dyDescent="0.4">
      <c r="C183" s="84" t="str">
        <f>Input!C196</f>
        <v>PP170</v>
      </c>
      <c r="D183" s="85">
        <f>IF(Input!D196=0," ",Input!D196)</f>
        <v>70</v>
      </c>
      <c r="E183" s="85" t="str">
        <f>IF(Input!E196=0," ",Input!E196)</f>
        <v xml:space="preserve"> </v>
      </c>
      <c r="F183" s="85">
        <f t="shared" si="0"/>
        <v>70</v>
      </c>
      <c r="G183" s="86">
        <f>Input!G196</f>
        <v>3.8743263503878779E-2</v>
      </c>
      <c r="H183" s="85">
        <f>Input!H196</f>
        <v>2017</v>
      </c>
      <c r="I183" s="85">
        <f t="shared" si="1"/>
        <v>5</v>
      </c>
      <c r="J183" s="87">
        <f>IF(Input!J196=0, " ",Input!J196)</f>
        <v>74311.600000000006</v>
      </c>
      <c r="K183" s="88" t="str">
        <f>IF(Input!K196=0,"0",Input!K196)</f>
        <v>0</v>
      </c>
      <c r="L183" s="88">
        <f>IF(Input!L196=0,"0",Input!L196)</f>
        <v>102.19999999999999</v>
      </c>
      <c r="M183" s="89">
        <f>IF(Input!N196=0," ",Input!N196)</f>
        <v>1</v>
      </c>
      <c r="N183" s="90">
        <f>IFERROR((L183*M183)*(Input!$D$11)+(K183*M183*Input!$D$10)," ")</f>
        <v>112.42</v>
      </c>
      <c r="O183" s="90">
        <f>IFERROR((L183*M183)*(Input!$D$23)+(K183*M183*Input!$D$22), " ")</f>
        <v>51.099999999999994</v>
      </c>
    </row>
    <row r="184" spans="3:15" ht="16" thickBot="1" x14ac:dyDescent="0.4">
      <c r="C184" s="84" t="str">
        <f>Input!C197</f>
        <v>PP171</v>
      </c>
      <c r="D184" s="85">
        <f>IF(Input!D197=0," ",Input!D197)</f>
        <v>42</v>
      </c>
      <c r="E184" s="85" t="str">
        <f>IF(Input!E197=0," ",Input!E197)</f>
        <v xml:space="preserve"> </v>
      </c>
      <c r="F184" s="85">
        <f t="shared" si="0"/>
        <v>42</v>
      </c>
      <c r="G184" s="86">
        <f>Input!G197</f>
        <v>8.9976062266428451E-3</v>
      </c>
      <c r="H184" s="85">
        <f>Input!H197</f>
        <v>2011</v>
      </c>
      <c r="I184" s="85">
        <f t="shared" si="1"/>
        <v>11</v>
      </c>
      <c r="J184" s="87">
        <f>IF(Input!J197=0, " ",Input!J197)</f>
        <v>28763.13</v>
      </c>
      <c r="K184" s="88" t="str">
        <f>IF(Input!K197=0,"0",Input!K197)</f>
        <v>0</v>
      </c>
      <c r="L184" s="88">
        <f>IF(Input!L197=0,"0",Input!L197)</f>
        <v>85.45</v>
      </c>
      <c r="M184" s="89">
        <f>IF(Input!N197=0," ",Input!N197)</f>
        <v>1</v>
      </c>
      <c r="N184" s="90">
        <f>IFERROR((L184*M184)*(Input!$D$11)+(K184*M184*Input!$D$10)," ")</f>
        <v>93.995000000000005</v>
      </c>
      <c r="O184" s="90">
        <f>IFERROR((L184*M184)*(Input!$D$23)+(K184*M184*Input!$D$22), " ")</f>
        <v>42.725000000000001</v>
      </c>
    </row>
    <row r="185" spans="3:15" ht="16" thickBot="1" x14ac:dyDescent="0.4">
      <c r="C185" s="84" t="str">
        <f>Input!C198</f>
        <v>PP172</v>
      </c>
      <c r="D185" s="85">
        <f>IF(Input!D198=0," ",Input!D198)</f>
        <v>65</v>
      </c>
      <c r="E185" s="85" t="str">
        <f>IF(Input!E198=0," ",Input!E198)</f>
        <v xml:space="preserve"> </v>
      </c>
      <c r="F185" s="85">
        <f t="shared" si="0"/>
        <v>65</v>
      </c>
      <c r="G185" s="86">
        <f>Input!G198</f>
        <v>1.6803737552175867E-2</v>
      </c>
      <c r="H185" s="85">
        <f>Input!H198</f>
        <v>2012</v>
      </c>
      <c r="I185" s="85">
        <f t="shared" si="1"/>
        <v>10</v>
      </c>
      <c r="J185" s="87">
        <f>IF(Input!J198=0, " ",Input!J198)</f>
        <v>34709.71</v>
      </c>
      <c r="K185" s="88" t="str">
        <f>IF(Input!K198=0,"0",Input!K198)</f>
        <v>0</v>
      </c>
      <c r="L185" s="88">
        <f>IF(Input!L198=0,"0",Input!L198)</f>
        <v>86.64</v>
      </c>
      <c r="M185" s="89">
        <f>IF(Input!N198=0," ",Input!N198)</f>
        <v>1</v>
      </c>
      <c r="N185" s="90">
        <f>IFERROR((L185*M185)*(Input!$D$11)+(K185*M185*Input!$D$10)," ")</f>
        <v>95.304000000000002</v>
      </c>
      <c r="O185" s="90">
        <f>IFERROR((L185*M185)*(Input!$D$23)+(K185*M185*Input!$D$22), " ")</f>
        <v>43.32</v>
      </c>
    </row>
    <row r="186" spans="3:15" ht="16" thickBot="1" x14ac:dyDescent="0.4">
      <c r="C186" s="84" t="str">
        <f>Input!C199</f>
        <v>PP173</v>
      </c>
      <c r="D186" s="85">
        <f>IF(Input!D199=0," ",Input!D199)</f>
        <v>10</v>
      </c>
      <c r="E186" s="85" t="str">
        <f>IF(Input!E199=0," ",Input!E199)</f>
        <v xml:space="preserve"> </v>
      </c>
      <c r="F186" s="85">
        <f t="shared" si="0"/>
        <v>10</v>
      </c>
      <c r="G186" s="86">
        <f>Input!G199</f>
        <v>8.9094925791000079E-4</v>
      </c>
      <c r="H186" s="85">
        <f>Input!H199</f>
        <v>2019</v>
      </c>
      <c r="I186" s="85">
        <f t="shared" si="1"/>
        <v>3</v>
      </c>
      <c r="J186" s="87">
        <f>IF(Input!J199=0, " ",Input!J199)</f>
        <v>11962.21</v>
      </c>
      <c r="K186" s="88" t="str">
        <f>IF(Input!K199=0,"0",Input!K199)</f>
        <v>0</v>
      </c>
      <c r="L186" s="88">
        <f>IF(Input!L199=0,"0",Input!L199)</f>
        <v>87.08</v>
      </c>
      <c r="M186" s="89">
        <f>IF(Input!N199=0," ",Input!N199)</f>
        <v>1</v>
      </c>
      <c r="N186" s="90">
        <f>IFERROR((L186*M186)*(Input!$D$11)+(K186*M186*Input!$D$10)," ")</f>
        <v>95.788000000000011</v>
      </c>
      <c r="O186" s="90">
        <f>IFERROR((L186*M186)*(Input!$D$23)+(K186*M186*Input!$D$22), " ")</f>
        <v>43.54</v>
      </c>
    </row>
    <row r="187" spans="3:15" ht="16" thickBot="1" x14ac:dyDescent="0.4">
      <c r="C187" s="84" t="str">
        <f>Input!C200</f>
        <v>PP174</v>
      </c>
      <c r="D187" s="85">
        <f>IF(Input!D200=0," ",Input!D200)</f>
        <v>35</v>
      </c>
      <c r="E187" s="85" t="str">
        <f>IF(Input!E200=0," ",Input!E200)</f>
        <v xml:space="preserve"> </v>
      </c>
      <c r="F187" s="85">
        <f t="shared" si="0"/>
        <v>35</v>
      </c>
      <c r="G187" s="86">
        <f>Input!G200</f>
        <v>5.54978131339096E-3</v>
      </c>
      <c r="H187" s="85">
        <f>Input!H200</f>
        <v>2011</v>
      </c>
      <c r="I187" s="85">
        <f t="shared" si="1"/>
        <v>11</v>
      </c>
      <c r="J187" s="87">
        <f>IF(Input!J200=0, " ",Input!J200)</f>
        <v>21289.54</v>
      </c>
      <c r="K187" s="88" t="str">
        <f>IF(Input!K200=0,"0",Input!K200)</f>
        <v>0</v>
      </c>
      <c r="L187" s="88">
        <f>IF(Input!L200=0,"0",Input!L200)</f>
        <v>89.23</v>
      </c>
      <c r="M187" s="89">
        <f>IF(Input!N200=0," ",Input!N200)</f>
        <v>1</v>
      </c>
      <c r="N187" s="90">
        <f>IFERROR((L187*M187)*(Input!$D$11)+(K187*M187*Input!$D$10)," ")</f>
        <v>98.153000000000006</v>
      </c>
      <c r="O187" s="90">
        <f>IFERROR((L187*M187)*(Input!$D$23)+(K187*M187*Input!$D$22), " ")</f>
        <v>44.615000000000002</v>
      </c>
    </row>
    <row r="188" spans="3:15" ht="16" thickBot="1" x14ac:dyDescent="0.4">
      <c r="C188" s="84" t="str">
        <f>Input!C201</f>
        <v>PP175</v>
      </c>
      <c r="D188" s="85">
        <f>IF(Input!D201=0," ",Input!D201)</f>
        <v>58</v>
      </c>
      <c r="E188" s="85" t="str">
        <f>IF(Input!E201=0," ",Input!E201)</f>
        <v xml:space="preserve"> </v>
      </c>
      <c r="F188" s="85">
        <f t="shared" si="0"/>
        <v>58</v>
      </c>
      <c r="G188" s="86">
        <f>Input!G201</f>
        <v>1.5455478146232372E-2</v>
      </c>
      <c r="H188" s="85">
        <f>Input!H201</f>
        <v>2016</v>
      </c>
      <c r="I188" s="85">
        <f t="shared" si="1"/>
        <v>6</v>
      </c>
      <c r="J188" s="87">
        <f>IF(Input!J201=0, " ",Input!J201)</f>
        <v>35777.74</v>
      </c>
      <c r="K188" s="88" t="str">
        <f>IF(Input!K201=0,"0",Input!K201)</f>
        <v>0</v>
      </c>
      <c r="L188" s="88">
        <f>IF(Input!L201=0,"0",Input!L201)</f>
        <v>89.94</v>
      </c>
      <c r="M188" s="89">
        <f>IF(Input!N201=0," ",Input!N201)</f>
        <v>1</v>
      </c>
      <c r="N188" s="90">
        <f>IFERROR((L188*M188)*(Input!$D$11)+(K188*M188*Input!$D$10)," ")</f>
        <v>98.934000000000012</v>
      </c>
      <c r="O188" s="90">
        <f>IFERROR((L188*M188)*(Input!$D$23)+(K188*M188*Input!$D$22), " ")</f>
        <v>44.97</v>
      </c>
    </row>
    <row r="189" spans="3:15" ht="16" thickBot="1" x14ac:dyDescent="0.4">
      <c r="C189" s="84" t="str">
        <f>Input!C202</f>
        <v>PP176</v>
      </c>
      <c r="D189" s="85">
        <f>IF(Input!D202=0," ",Input!D202)</f>
        <v>65</v>
      </c>
      <c r="E189" s="85" t="str">
        <f>IF(Input!E202=0," ",Input!E202)</f>
        <v xml:space="preserve"> </v>
      </c>
      <c r="F189" s="85">
        <f t="shared" si="0"/>
        <v>65</v>
      </c>
      <c r="G189" s="86">
        <f>Input!G202</f>
        <v>1.9801305380488476E-2</v>
      </c>
      <c r="H189" s="85">
        <f>Input!H202</f>
        <v>2017</v>
      </c>
      <c r="I189" s="85">
        <f t="shared" si="1"/>
        <v>5</v>
      </c>
      <c r="J189" s="87">
        <f>IF(Input!J202=0, " ",Input!J202)</f>
        <v>40901.47</v>
      </c>
      <c r="K189" s="88" t="str">
        <f>IF(Input!K202=0,"0",Input!K202)</f>
        <v>0</v>
      </c>
      <c r="L189" s="88">
        <f>IF(Input!L202=0,"0",Input!L202)</f>
        <v>90.26</v>
      </c>
      <c r="M189" s="89">
        <f>IF(Input!N202=0," ",Input!N202)</f>
        <v>1</v>
      </c>
      <c r="N189" s="90">
        <f>IFERROR((L189*M189)*(Input!$D$11)+(K189*M189*Input!$D$10)," ")</f>
        <v>99.286000000000016</v>
      </c>
      <c r="O189" s="90">
        <f>IFERROR((L189*M189)*(Input!$D$23)+(K189*M189*Input!$D$22), " ")</f>
        <v>45.13</v>
      </c>
    </row>
    <row r="190" spans="3:15" ht="16" thickBot="1" x14ac:dyDescent="0.4">
      <c r="C190" s="84" t="str">
        <f>Input!C203</f>
        <v>PP177</v>
      </c>
      <c r="D190" s="85" t="str">
        <f>IF(Input!D203=0," ",Input!D203)</f>
        <v xml:space="preserve"> </v>
      </c>
      <c r="E190" s="85" t="str">
        <f>IF(Input!E203=0," ",Input!E203)</f>
        <v xml:space="preserve"> </v>
      </c>
      <c r="F190" s="85" t="str">
        <f t="shared" si="0"/>
        <v xml:space="preserve"> </v>
      </c>
      <c r="G190" s="86">
        <f>Input!G203</f>
        <v>0</v>
      </c>
      <c r="H190" s="85">
        <f>Input!H203</f>
        <v>2018</v>
      </c>
      <c r="I190" s="85">
        <f t="shared" si="1"/>
        <v>4</v>
      </c>
      <c r="J190" s="87">
        <f>IF(Input!J203=0, " ",Input!J203)</f>
        <v>34563.93</v>
      </c>
      <c r="K190" s="88" t="str">
        <f>IF(Input!K203=0,"0",Input!K203)</f>
        <v>0</v>
      </c>
      <c r="L190" s="88">
        <f>IF(Input!L203=0,"0",Input!L203)</f>
        <v>90.28</v>
      </c>
      <c r="M190" s="89">
        <f>IF(Input!N203=0," ",Input!N203)</f>
        <v>1</v>
      </c>
      <c r="N190" s="90">
        <f>IFERROR((L190*M190)*(Input!$D$11)+(K190*M190*Input!$D$10)," ")</f>
        <v>99.308000000000007</v>
      </c>
      <c r="O190" s="90">
        <f>IFERROR((L190*M190)*(Input!$D$23)+(K190*M190*Input!$D$22), " ")</f>
        <v>45.14</v>
      </c>
    </row>
    <row r="191" spans="3:15" ht="16" thickBot="1" x14ac:dyDescent="0.4">
      <c r="C191" s="84" t="str">
        <f>Input!C204</f>
        <v>PP178</v>
      </c>
      <c r="D191" s="85">
        <f>IF(Input!D204=0," ",Input!D204)</f>
        <v>52</v>
      </c>
      <c r="E191" s="85" t="str">
        <f>IF(Input!E204=0," ",Input!E204)</f>
        <v xml:space="preserve"> </v>
      </c>
      <c r="F191" s="85">
        <f t="shared" si="0"/>
        <v>52</v>
      </c>
      <c r="G191" s="86">
        <f>Input!G204</f>
        <v>2.8946399850519493E-2</v>
      </c>
      <c r="H191" s="85">
        <f>Input!H204</f>
        <v>2017</v>
      </c>
      <c r="I191" s="85">
        <f t="shared" si="1"/>
        <v>5</v>
      </c>
      <c r="J191" s="87">
        <f>IF(Input!J204=0, " ",Input!J204)</f>
        <v>74739.41</v>
      </c>
      <c r="K191" s="88" t="str">
        <f>IF(Input!K204=0,"0",Input!K204)</f>
        <v>0</v>
      </c>
      <c r="L191" s="88">
        <f>IF(Input!L204=0,"0",Input!L204)</f>
        <v>91.54</v>
      </c>
      <c r="M191" s="89">
        <f>IF(Input!N204=0," ",Input!N204)</f>
        <v>1</v>
      </c>
      <c r="N191" s="90">
        <f>IFERROR((L191*M191)*(Input!$D$11)+(K191*M191*Input!$D$10)," ")</f>
        <v>100.69400000000002</v>
      </c>
      <c r="O191" s="90">
        <f>IFERROR((L191*M191)*(Input!$D$23)+(K191*M191*Input!$D$22), " ")</f>
        <v>45.77</v>
      </c>
    </row>
    <row r="192" spans="3:15" ht="16" thickBot="1" x14ac:dyDescent="0.4">
      <c r="C192" s="84" t="str">
        <f>Input!C205</f>
        <v>PP179</v>
      </c>
      <c r="D192" s="85">
        <f>IF(Input!D205=0," ",Input!D205)</f>
        <v>13</v>
      </c>
      <c r="E192" s="85" t="str">
        <f>IF(Input!E205=0," ",Input!E205)</f>
        <v xml:space="preserve"> </v>
      </c>
      <c r="F192" s="85">
        <f t="shared" si="0"/>
        <v>13</v>
      </c>
      <c r="G192" s="86">
        <f>Input!G205</f>
        <v>1.3536150624892794E-3</v>
      </c>
      <c r="H192" s="85">
        <f>Input!H205</f>
        <v>2019</v>
      </c>
      <c r="I192" s="85">
        <f t="shared" si="1"/>
        <v>3</v>
      </c>
      <c r="J192" s="87">
        <f>IF(Input!J205=0, " ",Input!J205)</f>
        <v>13980.1</v>
      </c>
      <c r="K192" s="88" t="str">
        <f>IF(Input!K205=0,"0",Input!K205)</f>
        <v>0</v>
      </c>
      <c r="L192" s="88">
        <f>IF(Input!L205=0,"0",Input!L205)</f>
        <v>92.1</v>
      </c>
      <c r="M192" s="89">
        <f>IF(Input!N205=0," ",Input!N205)</f>
        <v>1</v>
      </c>
      <c r="N192" s="90">
        <f>IFERROR((L192*M192)*(Input!$D$11)+(K192*M192*Input!$D$10)," ")</f>
        <v>101.31</v>
      </c>
      <c r="O192" s="90">
        <f>IFERROR((L192*M192)*(Input!$D$23)+(K192*M192*Input!$D$22), " ")</f>
        <v>46.05</v>
      </c>
    </row>
    <row r="193" spans="3:15" ht="16" thickBot="1" x14ac:dyDescent="0.4">
      <c r="C193" s="84" t="str">
        <f>Input!C206</f>
        <v>PP180</v>
      </c>
      <c r="D193" s="85" t="str">
        <f>IF(Input!D206=0," ",Input!D206)</f>
        <v xml:space="preserve"> </v>
      </c>
      <c r="E193" s="85" t="str">
        <f>IF(Input!E206=0," ",Input!E206)</f>
        <v xml:space="preserve"> </v>
      </c>
      <c r="F193" s="85" t="str">
        <f t="shared" si="0"/>
        <v xml:space="preserve"> </v>
      </c>
      <c r="G193" s="86">
        <f>Input!G206</f>
        <v>0</v>
      </c>
      <c r="H193" s="85">
        <f>Input!H206</f>
        <v>2005</v>
      </c>
      <c r="I193" s="85">
        <f t="shared" si="1"/>
        <v>17</v>
      </c>
      <c r="J193" s="87">
        <f>IF(Input!J206=0, " ",Input!J206)</f>
        <v>28858.79</v>
      </c>
      <c r="K193" s="88" t="str">
        <f>IF(Input!K206=0,"0",Input!K206)</f>
        <v>0</v>
      </c>
      <c r="L193" s="88">
        <f>IF(Input!L206=0,"0",Input!L206)</f>
        <v>92.26</v>
      </c>
      <c r="M193" s="89">
        <f>IF(Input!N206=0," ",Input!N206)</f>
        <v>1</v>
      </c>
      <c r="N193" s="90">
        <f>IFERROR((L193*M193)*(Input!$D$11)+(K193*M193*Input!$D$10)," ")</f>
        <v>101.48600000000002</v>
      </c>
      <c r="O193" s="90">
        <f>IFERROR((L193*M193)*(Input!$D$23)+(K193*M193*Input!$D$22), " ")</f>
        <v>46.13</v>
      </c>
    </row>
    <row r="194" spans="3:15" ht="16" thickBot="1" x14ac:dyDescent="0.4">
      <c r="C194" s="84" t="str">
        <f>Input!C207</f>
        <v>PP181</v>
      </c>
      <c r="D194" s="85">
        <f>IF(Input!D207=0," ",Input!D207)</f>
        <v>69</v>
      </c>
      <c r="E194" s="85" t="str">
        <f>IF(Input!E207=0," ",Input!E207)</f>
        <v xml:space="preserve"> </v>
      </c>
      <c r="F194" s="85">
        <f t="shared" si="0"/>
        <v>69</v>
      </c>
      <c r="G194" s="86">
        <f>Input!G207</f>
        <v>5.371827192029487E-3</v>
      </c>
      <c r="H194" s="85">
        <f>Input!H207</f>
        <v>2019</v>
      </c>
      <c r="I194" s="85">
        <f t="shared" si="1"/>
        <v>3</v>
      </c>
      <c r="J194" s="87">
        <f>IF(Input!J207=0, " ",Input!J207)</f>
        <v>10452.77</v>
      </c>
      <c r="K194" s="88" t="str">
        <f>IF(Input!K207=0,"0",Input!K207)</f>
        <v>0</v>
      </c>
      <c r="L194" s="88">
        <f>IF(Input!L207=0,"0",Input!L207)</f>
        <v>92.12</v>
      </c>
      <c r="M194" s="89">
        <f>IF(Input!N207=0," ",Input!N207)</f>
        <v>1</v>
      </c>
      <c r="N194" s="90">
        <f>IFERROR((L194*M194)*(Input!$D$11)+(K194*M194*Input!$D$10)," ")</f>
        <v>101.33200000000001</v>
      </c>
      <c r="O194" s="90">
        <f>IFERROR((L194*M194)*(Input!$D$23)+(K194*M194*Input!$D$22), " ")</f>
        <v>46.06</v>
      </c>
    </row>
    <row r="195" spans="3:15" ht="16" thickBot="1" x14ac:dyDescent="0.4">
      <c r="C195" s="84" t="str">
        <f>Input!C208</f>
        <v>PP182</v>
      </c>
      <c r="D195" s="85">
        <f>IF(Input!D208=0," ",Input!D208)</f>
        <v>76</v>
      </c>
      <c r="E195" s="85" t="str">
        <f>IF(Input!E208=0," ",Input!E208)</f>
        <v xml:space="preserve"> </v>
      </c>
      <c r="F195" s="85">
        <f t="shared" si="0"/>
        <v>76</v>
      </c>
      <c r="G195" s="86">
        <f>Input!G208</f>
        <v>2.0820852586566515E-2</v>
      </c>
      <c r="H195" s="85">
        <f>Input!H208</f>
        <v>2017</v>
      </c>
      <c r="I195" s="85">
        <f t="shared" si="1"/>
        <v>5</v>
      </c>
      <c r="J195" s="87">
        <f>IF(Input!J208=0, " ",Input!J208)</f>
        <v>36782.68</v>
      </c>
      <c r="K195" s="88" t="str">
        <f>IF(Input!K208=0,"0",Input!K208)</f>
        <v>0</v>
      </c>
      <c r="L195" s="88">
        <f>IF(Input!L208=0,"0",Input!L208)</f>
        <v>93.16</v>
      </c>
      <c r="M195" s="89">
        <f>IF(Input!N208=0," ",Input!N208)</f>
        <v>1</v>
      </c>
      <c r="N195" s="90">
        <f>IFERROR((L195*M195)*(Input!$D$11)+(K195*M195*Input!$D$10)," ")</f>
        <v>102.476</v>
      </c>
      <c r="O195" s="90">
        <f>IFERROR((L195*M195)*(Input!$D$23)+(K195*M195*Input!$D$22), " ")</f>
        <v>46.58</v>
      </c>
    </row>
    <row r="196" spans="3:15" ht="16" thickBot="1" x14ac:dyDescent="0.4">
      <c r="C196" s="84" t="str">
        <f>Input!C209</f>
        <v>PP183</v>
      </c>
      <c r="D196" s="85">
        <f>IF(Input!D209=0," ",Input!D209)</f>
        <v>65</v>
      </c>
      <c r="E196" s="85" t="str">
        <f>IF(Input!E209=0," ",Input!E209)</f>
        <v xml:space="preserve"> </v>
      </c>
      <c r="F196" s="85">
        <f t="shared" si="0"/>
        <v>65</v>
      </c>
      <c r="G196" s="86">
        <f>Input!G209</f>
        <v>1.8352933100174926E-2</v>
      </c>
      <c r="H196" s="85">
        <f>Input!H209</f>
        <v>2015</v>
      </c>
      <c r="I196" s="85">
        <f t="shared" si="1"/>
        <v>7</v>
      </c>
      <c r="J196" s="87">
        <f>IF(Input!J209=0, " ",Input!J209)</f>
        <v>37909.72</v>
      </c>
      <c r="K196" s="88" t="str">
        <f>IF(Input!K209=0,"0",Input!K209)</f>
        <v>0</v>
      </c>
      <c r="L196" s="88">
        <f>IF(Input!L209=0,"0",Input!L209)</f>
        <v>93.28</v>
      </c>
      <c r="M196" s="89">
        <f>IF(Input!N209=0," ",Input!N209)</f>
        <v>1</v>
      </c>
      <c r="N196" s="90">
        <f>IFERROR((L196*M196)*(Input!$D$11)+(K196*M196*Input!$D$10)," ")</f>
        <v>102.608</v>
      </c>
      <c r="O196" s="90">
        <f>IFERROR((L196*M196)*(Input!$D$23)+(K196*M196*Input!$D$22), " ")</f>
        <v>46.64</v>
      </c>
    </row>
    <row r="197" spans="3:15" ht="16" thickBot="1" x14ac:dyDescent="0.4">
      <c r="C197" s="84" t="str">
        <f>Input!C210</f>
        <v>PP184</v>
      </c>
      <c r="D197" s="85">
        <f>IF(Input!D210=0," ",Input!D210)</f>
        <v>81</v>
      </c>
      <c r="E197" s="85" t="str">
        <f>IF(Input!E210=0," ",Input!E210)</f>
        <v xml:space="preserve"> </v>
      </c>
      <c r="F197" s="85">
        <f t="shared" si="0"/>
        <v>81</v>
      </c>
      <c r="G197" s="86">
        <f>Input!G210</f>
        <v>0.23608156446617407</v>
      </c>
      <c r="H197" s="85">
        <f>Input!H210</f>
        <v>2004</v>
      </c>
      <c r="I197" s="85">
        <f t="shared" si="1"/>
        <v>18</v>
      </c>
      <c r="J197" s="87">
        <f>IF(Input!J210=0, " ",Input!J210)</f>
        <v>391323.12</v>
      </c>
      <c r="K197" s="88" t="str">
        <f>IF(Input!K210=0,"0",Input!K210)</f>
        <v>0</v>
      </c>
      <c r="L197" s="88">
        <f>IF(Input!L210=0,"0",Input!L210)</f>
        <v>110.76</v>
      </c>
      <c r="M197" s="89">
        <f>IF(Input!N210=0," ",Input!N210)</f>
        <v>1</v>
      </c>
      <c r="N197" s="90">
        <f>IFERROR((L197*M197)*(Input!$D$11)+(K197*M197*Input!$D$10)," ")</f>
        <v>121.83600000000001</v>
      </c>
      <c r="O197" s="90">
        <f>IFERROR((L197*M197)*(Input!$D$23)+(K197*M197*Input!$D$22), " ")</f>
        <v>55.38</v>
      </c>
    </row>
    <row r="198" spans="3:15" ht="16" thickBot="1" x14ac:dyDescent="0.4">
      <c r="C198" s="84" t="str">
        <f>Input!C211</f>
        <v>PP185</v>
      </c>
      <c r="D198" s="85">
        <f>IF(Input!D211=0," ",Input!D211)</f>
        <v>71</v>
      </c>
      <c r="E198" s="85" t="str">
        <f>IF(Input!E211=0," ",Input!E211)</f>
        <v xml:space="preserve"> </v>
      </c>
      <c r="F198" s="85">
        <f t="shared" si="0"/>
        <v>71</v>
      </c>
      <c r="G198" s="86">
        <f>Input!G211</f>
        <v>2.1346527254324645E-2</v>
      </c>
      <c r="H198" s="85">
        <f>Input!H211</f>
        <v>2007</v>
      </c>
      <c r="I198" s="85">
        <f t="shared" si="1"/>
        <v>15</v>
      </c>
      <c r="J198" s="87">
        <f>IF(Input!J211=0, " ",Input!J211)</f>
        <v>40367.08</v>
      </c>
      <c r="K198" s="88" t="str">
        <f>IF(Input!K211=0,"0",Input!K211)</f>
        <v>0</v>
      </c>
      <c r="L198" s="88">
        <f>IF(Input!L211=0,"0",Input!L211)</f>
        <v>96.82</v>
      </c>
      <c r="M198" s="89">
        <f>IF(Input!N211=0," ",Input!N211)</f>
        <v>1</v>
      </c>
      <c r="N198" s="90">
        <f>IFERROR((L198*M198)*(Input!$D$11)+(K198*M198*Input!$D$10)," ")</f>
        <v>106.502</v>
      </c>
      <c r="O198" s="90">
        <f>IFERROR((L198*M198)*(Input!$D$23)+(K198*M198*Input!$D$22), " ")</f>
        <v>48.41</v>
      </c>
    </row>
    <row r="199" spans="3:15" ht="16" thickBot="1" x14ac:dyDescent="0.4">
      <c r="C199" s="84" t="str">
        <f>Input!C212</f>
        <v>PP186</v>
      </c>
      <c r="D199" s="85">
        <f>IF(Input!D212=0," ",Input!D212)</f>
        <v>35</v>
      </c>
      <c r="E199" s="85" t="str">
        <f>IF(Input!E212=0," ",Input!E212)</f>
        <v xml:space="preserve"> </v>
      </c>
      <c r="F199" s="85">
        <f t="shared" si="0"/>
        <v>35</v>
      </c>
      <c r="G199" s="86">
        <f>Input!G212</f>
        <v>9.7271103735424112E-3</v>
      </c>
      <c r="H199" s="85">
        <f>Input!H212</f>
        <v>2017</v>
      </c>
      <c r="I199" s="85">
        <f t="shared" si="1"/>
        <v>5</v>
      </c>
      <c r="J199" s="87">
        <f>IF(Input!J212=0, " ",Input!J212)</f>
        <v>37314.21</v>
      </c>
      <c r="K199" s="88" t="str">
        <f>IF(Input!K212=0,"0",Input!K212)</f>
        <v>0</v>
      </c>
      <c r="L199" s="88">
        <f>IF(Input!L212=0,"0",Input!L212)</f>
        <v>97.56</v>
      </c>
      <c r="M199" s="89">
        <f>IF(Input!N212=0," ",Input!N212)</f>
        <v>1</v>
      </c>
      <c r="N199" s="90">
        <f>IFERROR((L199*M199)*(Input!$D$11)+(K199*M199*Input!$D$10)," ")</f>
        <v>107.31600000000002</v>
      </c>
      <c r="O199" s="90">
        <f>IFERROR((L199*M199)*(Input!$D$23)+(K199*M199*Input!$D$22), " ")</f>
        <v>48.78</v>
      </c>
    </row>
    <row r="200" spans="3:15" ht="16" thickBot="1" x14ac:dyDescent="0.4">
      <c r="C200" s="84" t="str">
        <f>Input!C213</f>
        <v>PP187</v>
      </c>
      <c r="D200" s="85">
        <f>IF(Input!D213=0," ",Input!D213)</f>
        <v>52</v>
      </c>
      <c r="E200" s="85" t="str">
        <f>IF(Input!E213=0," ",Input!E213)</f>
        <v xml:space="preserve"> </v>
      </c>
      <c r="F200" s="85">
        <f t="shared" si="0"/>
        <v>52</v>
      </c>
      <c r="G200" s="86">
        <f>Input!G213</f>
        <v>1.5219892417531338E-2</v>
      </c>
      <c r="H200" s="85">
        <f>Input!H213</f>
        <v>2017</v>
      </c>
      <c r="I200" s="85">
        <f t="shared" si="1"/>
        <v>5</v>
      </c>
      <c r="J200" s="87">
        <f>IF(Input!J213=0, " ",Input!J213)</f>
        <v>39297.660000000003</v>
      </c>
      <c r="K200" s="88" t="str">
        <f>IF(Input!K213=0,"0",Input!K213)</f>
        <v>0</v>
      </c>
      <c r="L200" s="88">
        <f>IF(Input!L213=0,"0",Input!L213)</f>
        <v>99.52</v>
      </c>
      <c r="M200" s="89">
        <f>IF(Input!N213=0," ",Input!N213)</f>
        <v>1</v>
      </c>
      <c r="N200" s="90">
        <f>IFERROR((L200*M200)*(Input!$D$11)+(K200*M200*Input!$D$10)," ")</f>
        <v>109.47200000000001</v>
      </c>
      <c r="O200" s="90">
        <f>IFERROR((L200*M200)*(Input!$D$23)+(K200*M200*Input!$D$22), " ")</f>
        <v>49.76</v>
      </c>
    </row>
    <row r="201" spans="3:15" ht="16" thickBot="1" x14ac:dyDescent="0.4">
      <c r="C201" s="84" t="str">
        <f>Input!C214</f>
        <v>PP188</v>
      </c>
      <c r="D201" s="85">
        <f>IF(Input!D214=0," ",Input!D214)</f>
        <v>75</v>
      </c>
      <c r="E201" s="85" t="str">
        <f>IF(Input!E214=0," ",Input!E214)</f>
        <v xml:space="preserve"> </v>
      </c>
      <c r="F201" s="85">
        <f t="shared" si="0"/>
        <v>75</v>
      </c>
      <c r="G201" s="86">
        <f>Input!G214</f>
        <v>2.1072337778659727E-2</v>
      </c>
      <c r="H201" s="85">
        <f>Input!H214</f>
        <v>1996</v>
      </c>
      <c r="I201" s="85">
        <f t="shared" si="1"/>
        <v>26</v>
      </c>
      <c r="J201" s="87">
        <f>IF(Input!J214=0, " ",Input!J214)</f>
        <v>37723.32</v>
      </c>
      <c r="K201" s="88" t="str">
        <f>IF(Input!K214=0,"0",Input!K214)</f>
        <v>0</v>
      </c>
      <c r="L201" s="88">
        <f>IF(Input!L214=0,"0",Input!L214)</f>
        <v>101.72</v>
      </c>
      <c r="M201" s="89">
        <f>IF(Input!N214=0," ",Input!N214)</f>
        <v>1</v>
      </c>
      <c r="N201" s="90">
        <f>IFERROR((L201*M201)*(Input!$D$11)+(K201*M201*Input!$D$10)," ")</f>
        <v>111.89200000000001</v>
      </c>
      <c r="O201" s="90">
        <f>IFERROR((L201*M201)*(Input!$D$23)+(K201*M201*Input!$D$22), " ")</f>
        <v>50.86</v>
      </c>
    </row>
    <row r="202" spans="3:15" ht="16" thickBot="1" x14ac:dyDescent="0.4">
      <c r="C202" s="84" t="str">
        <f>Input!C215</f>
        <v>PP189</v>
      </c>
      <c r="D202" s="85">
        <f>IF(Input!D215=0," ",Input!D215)</f>
        <v>43</v>
      </c>
      <c r="E202" s="85" t="str">
        <f>IF(Input!E215=0," ",Input!E215)</f>
        <v xml:space="preserve"> </v>
      </c>
      <c r="F202" s="85">
        <f t="shared" si="0"/>
        <v>43</v>
      </c>
      <c r="G202" s="86">
        <f>Input!G215</f>
        <v>4.6977487687597389E-3</v>
      </c>
      <c r="H202" s="85">
        <f>Input!H215</f>
        <v>2018</v>
      </c>
      <c r="I202" s="85">
        <f t="shared" si="1"/>
        <v>4</v>
      </c>
      <c r="J202" s="87">
        <f>IF(Input!J215=0, " ",Input!J215)</f>
        <v>14668.3</v>
      </c>
      <c r="K202" s="88" t="str">
        <f>IF(Input!K215=0,"0",Input!K215)</f>
        <v>0</v>
      </c>
      <c r="L202" s="88">
        <f>IF(Input!L215=0,"0",Input!L215)</f>
        <v>102.42000000000002</v>
      </c>
      <c r="M202" s="89">
        <f>IF(Input!N215=0," ",Input!N215)</f>
        <v>1</v>
      </c>
      <c r="N202" s="90">
        <f>IFERROR((L202*M202)*(Input!$D$11)+(K202*M202*Input!$D$10)," ")</f>
        <v>112.66200000000002</v>
      </c>
      <c r="O202" s="90">
        <f>IFERROR((L202*M202)*(Input!$D$23)+(K202*M202*Input!$D$22), " ")</f>
        <v>51.210000000000008</v>
      </c>
    </row>
    <row r="203" spans="3:15" ht="16" thickBot="1" x14ac:dyDescent="0.4">
      <c r="C203" s="84" t="str">
        <f>Input!C216</f>
        <v>PP190</v>
      </c>
      <c r="D203" s="85">
        <f>IF(Input!D216=0," ",Input!D216)</f>
        <v>73</v>
      </c>
      <c r="E203" s="85" t="str">
        <f>IF(Input!E216=0," ",Input!E216)</f>
        <v xml:space="preserve"> </v>
      </c>
      <c r="F203" s="85">
        <f t="shared" si="0"/>
        <v>73</v>
      </c>
      <c r="G203" s="86">
        <f>Input!G216</f>
        <v>2.1402152436257961E-2</v>
      </c>
      <c r="H203" s="85">
        <f>Input!H216</f>
        <v>2018</v>
      </c>
      <c r="I203" s="85">
        <f t="shared" si="1"/>
        <v>4</v>
      </c>
      <c r="J203" s="87">
        <f>IF(Input!J216=0, " ",Input!J216)</f>
        <v>39363.440000000002</v>
      </c>
      <c r="K203" s="88" t="str">
        <f>IF(Input!K216=0,"0",Input!K216)</f>
        <v>0</v>
      </c>
      <c r="L203" s="88">
        <f>IF(Input!L216=0,"0",Input!L216)</f>
        <v>104.8</v>
      </c>
      <c r="M203" s="89">
        <f>IF(Input!N216=0," ",Input!N216)</f>
        <v>1</v>
      </c>
      <c r="N203" s="90">
        <f>IFERROR((L203*M203)*(Input!$D$11)+(K203*M203*Input!$D$10)," ")</f>
        <v>115.28</v>
      </c>
      <c r="O203" s="90">
        <f>IFERROR((L203*M203)*(Input!$D$23)+(K203*M203*Input!$D$22), " ")</f>
        <v>52.4</v>
      </c>
    </row>
    <row r="204" spans="3:15" ht="16" thickBot="1" x14ac:dyDescent="0.4">
      <c r="C204" s="84" t="str">
        <f>Input!C217</f>
        <v>PP191</v>
      </c>
      <c r="D204" s="85">
        <f>IF(Input!D217=0," ",Input!D217)</f>
        <v>60</v>
      </c>
      <c r="E204" s="85" t="str">
        <f>IF(Input!E217=0," ",Input!E217)</f>
        <v xml:space="preserve"> </v>
      </c>
      <c r="F204" s="85">
        <f t="shared" si="0"/>
        <v>60</v>
      </c>
      <c r="G204" s="86">
        <f>Input!G217</f>
        <v>5.580201311485641E-3</v>
      </c>
      <c r="H204" s="85">
        <f>Input!H217</f>
        <v>2019</v>
      </c>
      <c r="I204" s="85">
        <f t="shared" si="1"/>
        <v>3</v>
      </c>
      <c r="J204" s="87">
        <f>IF(Input!J217=0, " ",Input!J217)</f>
        <v>12486.97</v>
      </c>
      <c r="K204" s="88" t="str">
        <f>IF(Input!K217=0,"0",Input!K217)</f>
        <v>0</v>
      </c>
      <c r="L204" s="88">
        <f>IF(Input!L217=0,"0",Input!L217)</f>
        <v>105.96000000000001</v>
      </c>
      <c r="M204" s="89">
        <f>IF(Input!N217=0," ",Input!N217)</f>
        <v>1</v>
      </c>
      <c r="N204" s="90">
        <f>IFERROR((L204*M204)*(Input!$D$11)+(K204*M204*Input!$D$10)," ")</f>
        <v>116.55600000000001</v>
      </c>
      <c r="O204" s="90">
        <f>IFERROR((L204*M204)*(Input!$D$23)+(K204*M204*Input!$D$22), " ")</f>
        <v>52.980000000000004</v>
      </c>
    </row>
    <row r="205" spans="3:15" ht="16" thickBot="1" x14ac:dyDescent="0.4">
      <c r="C205" s="84" t="str">
        <f>Input!C218</f>
        <v>PP192</v>
      </c>
      <c r="D205" s="85">
        <f>IF(Input!D218=0," ",Input!D218)</f>
        <v>42</v>
      </c>
      <c r="E205" s="85" t="str">
        <f>IF(Input!E218=0," ",Input!E218)</f>
        <v xml:space="preserve"> </v>
      </c>
      <c r="F205" s="85">
        <f t="shared" si="0"/>
        <v>42</v>
      </c>
      <c r="G205" s="86">
        <f>Input!G218</f>
        <v>6.7606086601216609E-3</v>
      </c>
      <c r="H205" s="85">
        <f>Input!H218</f>
        <v>2018</v>
      </c>
      <c r="I205" s="85">
        <f t="shared" si="1"/>
        <v>4</v>
      </c>
      <c r="J205" s="87">
        <f>IF(Input!J218=0, " ",Input!J218)</f>
        <v>21612</v>
      </c>
      <c r="K205" s="88" t="str">
        <f>IF(Input!K218=0,"0",Input!K218)</f>
        <v>0</v>
      </c>
      <c r="L205" s="88">
        <f>IF(Input!L218=0,"0",Input!L218)</f>
        <v>107.4</v>
      </c>
      <c r="M205" s="89">
        <f>IF(Input!N218=0," ",Input!N218)</f>
        <v>1</v>
      </c>
      <c r="N205" s="90">
        <f>IFERROR((L205*M205)*(Input!$D$11)+(K205*M205*Input!$D$10)," ")</f>
        <v>118.14000000000001</v>
      </c>
      <c r="O205" s="90">
        <f>IFERROR((L205*M205)*(Input!$D$23)+(K205*M205*Input!$D$22), " ")</f>
        <v>53.7</v>
      </c>
    </row>
    <row r="206" spans="3:15" ht="16" thickBot="1" x14ac:dyDescent="0.4">
      <c r="C206" s="84" t="str">
        <f>Input!C219</f>
        <v>PP193</v>
      </c>
      <c r="D206" s="85">
        <f>IF(Input!D219=0," ",Input!D219)</f>
        <v>44</v>
      </c>
      <c r="E206" s="85" t="str">
        <f>IF(Input!E219=0," ",Input!E219)</f>
        <v xml:space="preserve"> </v>
      </c>
      <c r="F206" s="85">
        <f t="shared" ref="F206:F269" si="2">IF(D206=" "," ",AVERAGE(D206:E206))</f>
        <v>44</v>
      </c>
      <c r="G206" s="86">
        <f>Input!G219</f>
        <v>9.5107448134095982E-3</v>
      </c>
      <c r="H206" s="85">
        <f>Input!H219</f>
        <v>2009</v>
      </c>
      <c r="I206" s="85">
        <f t="shared" ref="I206:I269" si="3">IF(H206=0," ",SUM(2022-H206))</f>
        <v>13</v>
      </c>
      <c r="J206" s="87">
        <f>IF(Input!J219=0, " ",Input!J219)</f>
        <v>29021.53</v>
      </c>
      <c r="K206" s="88" t="str">
        <f>IF(Input!K219=0,"0",Input!K219)</f>
        <v>0</v>
      </c>
      <c r="L206" s="88">
        <f>IF(Input!L219=0,"0",Input!L219)</f>
        <v>108.78</v>
      </c>
      <c r="M206" s="89">
        <f>IF(Input!N219=0," ",Input!N219)</f>
        <v>1</v>
      </c>
      <c r="N206" s="90">
        <f>IFERROR((L206*M206)*(Input!$D$11)+(K206*M206*Input!$D$10)," ")</f>
        <v>119.65800000000002</v>
      </c>
      <c r="O206" s="90">
        <f>IFERROR((L206*M206)*(Input!$D$23)+(K206*M206*Input!$D$22), " ")</f>
        <v>54.39</v>
      </c>
    </row>
    <row r="207" spans="3:15" ht="16" thickBot="1" x14ac:dyDescent="0.4">
      <c r="C207" s="84" t="str">
        <f>Input!C220</f>
        <v>PP194</v>
      </c>
      <c r="D207" s="85">
        <f>IF(Input!D220=0," ",Input!D220)</f>
        <v>60</v>
      </c>
      <c r="E207" s="85" t="str">
        <f>IF(Input!E220=0," ",Input!E220)</f>
        <v xml:space="preserve"> </v>
      </c>
      <c r="F207" s="85">
        <f t="shared" si="2"/>
        <v>60</v>
      </c>
      <c r="G207" s="86">
        <f>Input!G220</f>
        <v>1.8696297813874246E-2</v>
      </c>
      <c r="H207" s="85">
        <f>Input!H220</f>
        <v>2017</v>
      </c>
      <c r="I207" s="85">
        <f t="shared" si="3"/>
        <v>5</v>
      </c>
      <c r="J207" s="87">
        <f>IF(Input!J220=0, " ",Input!J220)</f>
        <v>41837.22</v>
      </c>
      <c r="K207" s="88" t="str">
        <f>IF(Input!K220=0,"0",Input!K220)</f>
        <v>0</v>
      </c>
      <c r="L207" s="88">
        <f>IF(Input!L220=0,"0",Input!L220)</f>
        <v>109.4</v>
      </c>
      <c r="M207" s="89">
        <f>IF(Input!N220=0," ",Input!N220)</f>
        <v>1</v>
      </c>
      <c r="N207" s="90">
        <f>IFERROR((L207*M207)*(Input!$D$11)+(K207*M207*Input!$D$10)," ")</f>
        <v>120.34000000000002</v>
      </c>
      <c r="O207" s="90">
        <f>IFERROR((L207*M207)*(Input!$D$23)+(K207*M207*Input!$D$22), " ")</f>
        <v>54.7</v>
      </c>
    </row>
    <row r="208" spans="3:15" ht="16" thickBot="1" x14ac:dyDescent="0.4">
      <c r="C208" s="84" t="str">
        <f>Input!C221</f>
        <v>PP195</v>
      </c>
      <c r="D208" s="85">
        <f>IF(Input!D221=0," ",Input!D221)</f>
        <v>58</v>
      </c>
      <c r="E208" s="85" t="str">
        <f>IF(Input!E221=0," ",Input!E221)</f>
        <v xml:space="preserve"> </v>
      </c>
      <c r="F208" s="85">
        <f t="shared" si="2"/>
        <v>58</v>
      </c>
      <c r="G208" s="86">
        <f>Input!G221</f>
        <v>1.1681541588053387E-2</v>
      </c>
      <c r="H208" s="85">
        <f>Input!H221</f>
        <v>2019</v>
      </c>
      <c r="I208" s="85">
        <f t="shared" si="3"/>
        <v>3</v>
      </c>
      <c r="J208" s="87">
        <f>IF(Input!J221=0, " ",Input!J221)</f>
        <v>27041.49</v>
      </c>
      <c r="K208" s="88" t="str">
        <f>IF(Input!K221=0,"0",Input!K221)</f>
        <v>0</v>
      </c>
      <c r="L208" s="88">
        <f>IF(Input!L221=0,"0",Input!L221)</f>
        <v>109.53</v>
      </c>
      <c r="M208" s="89">
        <f>IF(Input!N221=0," ",Input!N221)</f>
        <v>1</v>
      </c>
      <c r="N208" s="90">
        <f>IFERROR((L208*M208)*(Input!$D$11)+(K208*M208*Input!$D$10)," ")</f>
        <v>120.483</v>
      </c>
      <c r="O208" s="90">
        <f>IFERROR((L208*M208)*(Input!$D$23)+(K208*M208*Input!$D$22), " ")</f>
        <v>54.765000000000001</v>
      </c>
    </row>
    <row r="209" spans="3:15" ht="16" thickBot="1" x14ac:dyDescent="0.4">
      <c r="C209" s="84" t="str">
        <f>Input!C222</f>
        <v>PP196</v>
      </c>
      <c r="D209" s="85">
        <f>IF(Input!D222=0," ",Input!D222)</f>
        <v>61</v>
      </c>
      <c r="E209" s="85" t="str">
        <f>IF(Input!E222=0," ",Input!E222)</f>
        <v xml:space="preserve"> </v>
      </c>
      <c r="F209" s="85">
        <f t="shared" si="2"/>
        <v>61</v>
      </c>
      <c r="G209" s="86">
        <f>Input!G222</f>
        <v>7.873616925316626E-2</v>
      </c>
      <c r="H209" s="85">
        <f>Input!H222</f>
        <v>2013</v>
      </c>
      <c r="I209" s="85">
        <f t="shared" si="3"/>
        <v>9</v>
      </c>
      <c r="J209" s="87">
        <f>IF(Input!J222=0, " ",Input!J222)</f>
        <v>173301.73</v>
      </c>
      <c r="K209" s="88" t="str">
        <f>IF(Input!K222=0,"0",Input!K222)</f>
        <v>0</v>
      </c>
      <c r="L209" s="88">
        <f>IF(Input!L222=0,"0",Input!L222)</f>
        <v>110.08</v>
      </c>
      <c r="M209" s="89">
        <f>IF(Input!N222=0," ",Input!N222)</f>
        <v>1</v>
      </c>
      <c r="N209" s="90">
        <f>IFERROR((L209*M209)*(Input!$D$11)+(K209*M209*Input!$D$10)," ")</f>
        <v>121.08800000000001</v>
      </c>
      <c r="O209" s="90">
        <f>IFERROR((L209*M209)*(Input!$D$23)+(K209*M209*Input!$D$22), " ")</f>
        <v>55.04</v>
      </c>
    </row>
    <row r="210" spans="3:15" ht="16" thickBot="1" x14ac:dyDescent="0.4">
      <c r="C210" s="84" t="str">
        <f>Input!C223</f>
        <v>PP197</v>
      </c>
      <c r="D210" s="85">
        <f>IF(Input!D223=0," ",Input!D223)</f>
        <v>72</v>
      </c>
      <c r="E210" s="85" t="str">
        <f>IF(Input!E223=0," ",Input!E223)</f>
        <v xml:space="preserve"> </v>
      </c>
      <c r="F210" s="85">
        <f t="shared" si="2"/>
        <v>72</v>
      </c>
      <c r="G210" s="86">
        <f>Input!G223</f>
        <v>2.3371274521968865E-2</v>
      </c>
      <c r="H210" s="85">
        <f>Input!H223</f>
        <v>2006</v>
      </c>
      <c r="I210" s="85">
        <f t="shared" si="3"/>
        <v>16</v>
      </c>
      <c r="J210" s="87">
        <f>IF(Input!J223=0, " ",Input!J223)</f>
        <v>43582.12</v>
      </c>
      <c r="K210" s="88" t="str">
        <f>IF(Input!K223=0,"0",Input!K223)</f>
        <v>0</v>
      </c>
      <c r="L210" s="88">
        <f>IF(Input!L223=0,"0",Input!L223)</f>
        <v>110.68</v>
      </c>
      <c r="M210" s="89">
        <f>IF(Input!N223=0," ",Input!N223)</f>
        <v>1</v>
      </c>
      <c r="N210" s="90">
        <f>IFERROR((L210*M210)*(Input!$D$11)+(K210*M210*Input!$D$10)," ")</f>
        <v>121.74800000000002</v>
      </c>
      <c r="O210" s="90">
        <f>IFERROR((L210*M210)*(Input!$D$23)+(K210*M210*Input!$D$22), " ")</f>
        <v>55.34</v>
      </c>
    </row>
    <row r="211" spans="3:15" ht="16" thickBot="1" x14ac:dyDescent="0.4">
      <c r="C211" s="84" t="str">
        <f>Input!C224</f>
        <v>PP198</v>
      </c>
      <c r="D211" s="85">
        <f>IF(Input!D224=0," ",Input!D224)</f>
        <v>74</v>
      </c>
      <c r="E211" s="85" t="str">
        <f>IF(Input!E224=0," ",Input!E224)</f>
        <v xml:space="preserve"> </v>
      </c>
      <c r="F211" s="85">
        <f t="shared" si="2"/>
        <v>74</v>
      </c>
      <c r="G211" s="86">
        <f>Input!G224</f>
        <v>7.19987690339189E-2</v>
      </c>
      <c r="H211" s="85">
        <f>Input!H224</f>
        <v>2007</v>
      </c>
      <c r="I211" s="85">
        <f t="shared" si="3"/>
        <v>15</v>
      </c>
      <c r="J211" s="87">
        <f>IF(Input!J224=0, " ",Input!J224)</f>
        <v>130632.67</v>
      </c>
      <c r="K211" s="88" t="str">
        <f>IF(Input!K224=0,"0",Input!K224)</f>
        <v>0</v>
      </c>
      <c r="L211" s="88">
        <f>IF(Input!L224=0,"0",Input!L224)</f>
        <v>111.89</v>
      </c>
      <c r="M211" s="89">
        <f>IF(Input!N224=0," ",Input!N224)</f>
        <v>1</v>
      </c>
      <c r="N211" s="90">
        <f>IFERROR((L211*M211)*(Input!$D$11)+(K211*M211*Input!$D$10)," ")</f>
        <v>123.07900000000001</v>
      </c>
      <c r="O211" s="90">
        <f>IFERROR((L211*M211)*(Input!$D$23)+(K211*M211*Input!$D$22), " ")</f>
        <v>55.945</v>
      </c>
    </row>
    <row r="212" spans="3:15" ht="16" thickBot="1" x14ac:dyDescent="0.4">
      <c r="C212" s="84" t="str">
        <f>Input!C225</f>
        <v>PP199</v>
      </c>
      <c r="D212" s="85">
        <f>IF(Input!D225=0," ",Input!D225)</f>
        <v>69</v>
      </c>
      <c r="E212" s="85" t="str">
        <f>IF(Input!E225=0," ",Input!E225)</f>
        <v xml:space="preserve"> </v>
      </c>
      <c r="F212" s="85">
        <f t="shared" si="2"/>
        <v>69</v>
      </c>
      <c r="G212" s="86">
        <f>Input!G225</f>
        <v>1.6052162204445348E-2</v>
      </c>
      <c r="H212" s="85">
        <f>Input!H225</f>
        <v>2004</v>
      </c>
      <c r="I212" s="85">
        <f t="shared" si="3"/>
        <v>18</v>
      </c>
      <c r="J212" s="87">
        <f>IF(Input!J225=0, " ",Input!J225)</f>
        <v>31235.1</v>
      </c>
      <c r="K212" s="88" t="str">
        <f>IF(Input!K225=0,"0",Input!K225)</f>
        <v>0</v>
      </c>
      <c r="L212" s="88">
        <f>IF(Input!L225=0,"0",Input!L225)</f>
        <v>113.61</v>
      </c>
      <c r="M212" s="89">
        <f>IF(Input!N225=0," ",Input!N225)</f>
        <v>1</v>
      </c>
      <c r="N212" s="90">
        <f>IFERROR((L212*M212)*(Input!$D$11)+(K212*M212*Input!$D$10)," ")</f>
        <v>124.971</v>
      </c>
      <c r="O212" s="90">
        <f>IFERROR((L212*M212)*(Input!$D$23)+(K212*M212*Input!$D$22), " ")</f>
        <v>56.805</v>
      </c>
    </row>
    <row r="213" spans="3:15" ht="16" thickBot="1" x14ac:dyDescent="0.4">
      <c r="C213" s="84" t="str">
        <f>Input!C226</f>
        <v>PP200</v>
      </c>
      <c r="D213" s="85">
        <f>IF(Input!D226=0," ",Input!D226)</f>
        <v>57</v>
      </c>
      <c r="E213" s="85" t="str">
        <f>IF(Input!E226=0," ",Input!E226)</f>
        <v xml:space="preserve"> </v>
      </c>
      <c r="F213" s="85">
        <f t="shared" si="2"/>
        <v>57</v>
      </c>
      <c r="G213" s="86">
        <f>Input!G226</f>
        <v>1.9615842972302022E-2</v>
      </c>
      <c r="H213" s="85">
        <f>Input!H226</f>
        <v>2009</v>
      </c>
      <c r="I213" s="85">
        <f t="shared" si="3"/>
        <v>13</v>
      </c>
      <c r="J213" s="87">
        <f>IF(Input!J226=0, " ",Input!J226)</f>
        <v>46205.17</v>
      </c>
      <c r="K213" s="88" t="str">
        <f>IF(Input!K226=0,"0",Input!K226)</f>
        <v>0</v>
      </c>
      <c r="L213" s="88">
        <f>IF(Input!L226=0,"0",Input!L226)</f>
        <v>114.96</v>
      </c>
      <c r="M213" s="89">
        <f>IF(Input!N226=0," ",Input!N226)</f>
        <v>1</v>
      </c>
      <c r="N213" s="90">
        <f>IFERROR((L213*M213)*(Input!$D$11)+(K213*M213*Input!$D$10)," ")</f>
        <v>126.456</v>
      </c>
      <c r="O213" s="90">
        <f>IFERROR((L213*M213)*(Input!$D$23)+(K213*M213*Input!$D$22), " ")</f>
        <v>57.48</v>
      </c>
    </row>
    <row r="214" spans="3:15" ht="16" thickBot="1" x14ac:dyDescent="0.4">
      <c r="C214" s="84" t="str">
        <f>Input!C227</f>
        <v>PP201</v>
      </c>
      <c r="D214" s="85">
        <f>IF(Input!D227=0," ",Input!D227)</f>
        <v>66</v>
      </c>
      <c r="E214" s="85" t="str">
        <f>IF(Input!E227=0," ",Input!E227)</f>
        <v xml:space="preserve"> </v>
      </c>
      <c r="F214" s="85">
        <f t="shared" si="2"/>
        <v>66</v>
      </c>
      <c r="G214" s="86">
        <f>Input!G227</f>
        <v>2.3769445878857872E-2</v>
      </c>
      <c r="H214" s="85">
        <f>Input!H227</f>
        <v>1997</v>
      </c>
      <c r="I214" s="85">
        <f t="shared" si="3"/>
        <v>25</v>
      </c>
      <c r="J214" s="87">
        <f>IF(Input!J227=0, " ",Input!J227)</f>
        <v>48354.13</v>
      </c>
      <c r="K214" s="88" t="str">
        <f>IF(Input!K227=0,"0",Input!K227)</f>
        <v>0</v>
      </c>
      <c r="L214" s="88">
        <f>IF(Input!L227=0,"0",Input!L227)</f>
        <v>115.36</v>
      </c>
      <c r="M214" s="89">
        <f>IF(Input!N227=0," ",Input!N227)</f>
        <v>1</v>
      </c>
      <c r="N214" s="90">
        <f>IFERROR((L214*M214)*(Input!$D$11)+(K214*M214*Input!$D$10)," ")</f>
        <v>126.89600000000002</v>
      </c>
      <c r="O214" s="90">
        <f>IFERROR((L214*M214)*(Input!$D$23)+(K214*M214*Input!$D$22), " ")</f>
        <v>57.68</v>
      </c>
    </row>
    <row r="215" spans="3:15" ht="16" thickBot="1" x14ac:dyDescent="0.4">
      <c r="C215" s="84" t="str">
        <f>Input!C228</f>
        <v>PP202</v>
      </c>
      <c r="D215" s="85">
        <f>IF(Input!D228=0," ",Input!D228)</f>
        <v>81</v>
      </c>
      <c r="E215" s="85" t="str">
        <f>IF(Input!E228=0," ",Input!E228)</f>
        <v xml:space="preserve"> </v>
      </c>
      <c r="F215" s="85">
        <f t="shared" si="2"/>
        <v>81</v>
      </c>
      <c r="G215" s="86">
        <f>Input!G228</f>
        <v>2.760383945540823E-2</v>
      </c>
      <c r="H215" s="85">
        <f>Input!H228</f>
        <v>2017</v>
      </c>
      <c r="I215" s="85">
        <f t="shared" si="3"/>
        <v>5</v>
      </c>
      <c r="J215" s="87">
        <f>IF(Input!J228=0, " ",Input!J228)</f>
        <v>45755.46</v>
      </c>
      <c r="K215" s="88" t="str">
        <f>IF(Input!K228=0,"0",Input!K228)</f>
        <v>0</v>
      </c>
      <c r="L215" s="88">
        <f>IF(Input!L228=0,"0",Input!L228)</f>
        <v>115.94</v>
      </c>
      <c r="M215" s="89">
        <f>IF(Input!N228=0," ",Input!N228)</f>
        <v>1</v>
      </c>
      <c r="N215" s="90">
        <f>IFERROR((L215*M215)*(Input!$D$11)+(K215*M215*Input!$D$10)," ")</f>
        <v>127.53400000000001</v>
      </c>
      <c r="O215" s="90">
        <f>IFERROR((L215*M215)*(Input!$D$23)+(K215*M215*Input!$D$22), " ")</f>
        <v>57.97</v>
      </c>
    </row>
    <row r="216" spans="3:15" ht="16" thickBot="1" x14ac:dyDescent="0.4">
      <c r="C216" s="84" t="str">
        <f>Input!C229</f>
        <v>PP203</v>
      </c>
      <c r="D216" s="85">
        <f>IF(Input!D229=0," ",Input!D229)</f>
        <v>15</v>
      </c>
      <c r="E216" s="85" t="str">
        <f>IF(Input!E229=0," ",Input!E229)</f>
        <v xml:space="preserve"> </v>
      </c>
      <c r="F216" s="85">
        <f t="shared" si="2"/>
        <v>15</v>
      </c>
      <c r="G216" s="86">
        <f>Input!G229</f>
        <v>1.2458219262297247E-3</v>
      </c>
      <c r="H216" s="85">
        <f>Input!H229</f>
        <v>2019</v>
      </c>
      <c r="I216" s="85">
        <f t="shared" si="3"/>
        <v>3</v>
      </c>
      <c r="J216" s="87">
        <f>IF(Input!J229=0, " ",Input!J229)</f>
        <v>11151.24</v>
      </c>
      <c r="K216" s="88" t="str">
        <f>IF(Input!K229=0,"0",Input!K229)</f>
        <v>0</v>
      </c>
      <c r="L216" s="88">
        <f>IF(Input!L229=0,"0",Input!L229)</f>
        <v>116.84</v>
      </c>
      <c r="M216" s="89">
        <f>IF(Input!N229=0," ",Input!N229)</f>
        <v>1</v>
      </c>
      <c r="N216" s="90">
        <f>IFERROR((L216*M216)*(Input!$D$11)+(K216*M216*Input!$D$10)," ")</f>
        <v>128.524</v>
      </c>
      <c r="O216" s="90">
        <f>IFERROR((L216*M216)*(Input!$D$23)+(K216*M216*Input!$D$22), " ")</f>
        <v>58.42</v>
      </c>
    </row>
    <row r="217" spans="3:15" ht="16" thickBot="1" x14ac:dyDescent="0.4">
      <c r="C217" s="84" t="str">
        <f>Input!C230</f>
        <v>PP204</v>
      </c>
      <c r="D217" s="85">
        <f>IF(Input!D230=0," ",Input!D230)</f>
        <v>65</v>
      </c>
      <c r="E217" s="85" t="str">
        <f>IF(Input!E230=0," ",Input!E230)</f>
        <v xml:space="preserve"> </v>
      </c>
      <c r="F217" s="85">
        <f t="shared" si="2"/>
        <v>65</v>
      </c>
      <c r="G217" s="86">
        <f>Input!G230</f>
        <v>2.2445914312366491E-2</v>
      </c>
      <c r="H217" s="85">
        <f>Input!H230</f>
        <v>2018</v>
      </c>
      <c r="I217" s="85">
        <f t="shared" si="3"/>
        <v>4</v>
      </c>
      <c r="J217" s="87">
        <f>IF(Input!J230=0, " ",Input!J230)</f>
        <v>46364.160000000003</v>
      </c>
      <c r="K217" s="88" t="str">
        <f>IF(Input!K230=0,"0",Input!K230)</f>
        <v>0</v>
      </c>
      <c r="L217" s="88">
        <f>IF(Input!L230=0,"0",Input!L230)</f>
        <v>117.36</v>
      </c>
      <c r="M217" s="89">
        <f>IF(Input!N230=0," ",Input!N230)</f>
        <v>1</v>
      </c>
      <c r="N217" s="90">
        <f>IFERROR((L217*M217)*(Input!$D$11)+(K217*M217*Input!$D$10)," ")</f>
        <v>129.096</v>
      </c>
      <c r="O217" s="90">
        <f>IFERROR((L217*M217)*(Input!$D$23)+(K217*M217*Input!$D$22), " ")</f>
        <v>58.68</v>
      </c>
    </row>
    <row r="218" spans="3:15" ht="16" thickBot="1" x14ac:dyDescent="0.4">
      <c r="C218" s="84" t="str">
        <f>Input!C231</f>
        <v>PP205</v>
      </c>
      <c r="D218" s="85">
        <f>IF(Input!D231=0," ",Input!D231)</f>
        <v>49</v>
      </c>
      <c r="E218" s="85" t="str">
        <f>IF(Input!E231=0," ",Input!E231)</f>
        <v xml:space="preserve"> </v>
      </c>
      <c r="F218" s="85">
        <f t="shared" si="2"/>
        <v>49</v>
      </c>
      <c r="G218" s="86">
        <f>Input!G231</f>
        <v>1.294926832607373E-2</v>
      </c>
      <c r="H218" s="85">
        <f>Input!H231</f>
        <v>2017</v>
      </c>
      <c r="I218" s="85">
        <f t="shared" si="3"/>
        <v>5</v>
      </c>
      <c r="J218" s="87">
        <f>IF(Input!J231=0, " ",Input!J231)</f>
        <v>35481.96</v>
      </c>
      <c r="K218" s="88" t="str">
        <f>IF(Input!K231=0,"0",Input!K231)</f>
        <v>0</v>
      </c>
      <c r="L218" s="88">
        <f>IF(Input!L231=0,"0",Input!L231)</f>
        <v>117.74000000000001</v>
      </c>
      <c r="M218" s="89">
        <f>IF(Input!N231=0," ",Input!N231)</f>
        <v>1</v>
      </c>
      <c r="N218" s="90">
        <f>IFERROR((L218*M218)*(Input!$D$11)+(K218*M218*Input!$D$10)," ")</f>
        <v>129.51400000000001</v>
      </c>
      <c r="O218" s="90">
        <f>IFERROR((L218*M218)*(Input!$D$23)+(K218*M218*Input!$D$22), " ")</f>
        <v>58.870000000000005</v>
      </c>
    </row>
    <row r="219" spans="3:15" ht="16" thickBot="1" x14ac:dyDescent="0.4">
      <c r="C219" s="84" t="str">
        <f>Input!C232</f>
        <v>PP206</v>
      </c>
      <c r="D219" s="85">
        <f>IF(Input!D232=0," ",Input!D232)</f>
        <v>26</v>
      </c>
      <c r="E219" s="85" t="str">
        <f>IF(Input!E232=0," ",Input!E232)</f>
        <v xml:space="preserve"> </v>
      </c>
      <c r="F219" s="85">
        <f t="shared" si="2"/>
        <v>26</v>
      </c>
      <c r="G219" s="86">
        <f>Input!G232</f>
        <v>1.0302509370727804E-2</v>
      </c>
      <c r="H219" s="85">
        <f>Input!H232</f>
        <v>2017</v>
      </c>
      <c r="I219" s="85">
        <f t="shared" si="3"/>
        <v>5</v>
      </c>
      <c r="J219" s="87">
        <f>IF(Input!J232=0, " ",Input!J232)</f>
        <v>53202.02</v>
      </c>
      <c r="K219" s="88" t="str">
        <f>IF(Input!K232=0,"0",Input!K232)</f>
        <v>0</v>
      </c>
      <c r="L219" s="88">
        <f>IF(Input!L232=0,"0",Input!L232)</f>
        <v>118.94</v>
      </c>
      <c r="M219" s="89">
        <f>IF(Input!N232=0," ",Input!N232)</f>
        <v>1</v>
      </c>
      <c r="N219" s="90">
        <f>IFERROR((L219*M219)*(Input!$D$11)+(K219*M219*Input!$D$10)," ")</f>
        <v>130.834</v>
      </c>
      <c r="O219" s="90">
        <f>IFERROR((L219*M219)*(Input!$D$23)+(K219*M219*Input!$D$22), " ")</f>
        <v>59.47</v>
      </c>
    </row>
    <row r="220" spans="3:15" ht="16" thickBot="1" x14ac:dyDescent="0.4">
      <c r="C220" s="84" t="str">
        <f>Input!C233</f>
        <v>PP207</v>
      </c>
      <c r="D220" s="85">
        <f>IF(Input!D233=0," ",Input!D233)</f>
        <v>75</v>
      </c>
      <c r="E220" s="85" t="str">
        <f>IF(Input!E233=0," ",Input!E233)</f>
        <v xml:space="preserve"> </v>
      </c>
      <c r="F220" s="85">
        <f t="shared" si="2"/>
        <v>75</v>
      </c>
      <c r="G220" s="86">
        <f>Input!G233</f>
        <v>2.3949732351516595E-2</v>
      </c>
      <c r="H220" s="85">
        <f>Input!H233</f>
        <v>1997</v>
      </c>
      <c r="I220" s="85">
        <f t="shared" si="3"/>
        <v>25</v>
      </c>
      <c r="J220" s="87">
        <f>IF(Input!J233=0, " ",Input!J233)</f>
        <v>42874.38</v>
      </c>
      <c r="K220" s="88" t="str">
        <f>IF(Input!K233=0,"0",Input!K233)</f>
        <v>0</v>
      </c>
      <c r="L220" s="88">
        <f>IF(Input!L233=0,"0",Input!L233)</f>
        <v>118.91</v>
      </c>
      <c r="M220" s="89">
        <f>IF(Input!N233=0," ",Input!N233)</f>
        <v>1</v>
      </c>
      <c r="N220" s="90">
        <f>IFERROR((L220*M220)*(Input!$D$11)+(K220*M220*Input!$D$10)," ")</f>
        <v>130.80100000000002</v>
      </c>
      <c r="O220" s="90">
        <f>IFERROR((L220*M220)*(Input!$D$23)+(K220*M220*Input!$D$22), " ")</f>
        <v>59.454999999999998</v>
      </c>
    </row>
    <row r="221" spans="3:15" ht="16" thickBot="1" x14ac:dyDescent="0.4">
      <c r="C221" s="84" t="str">
        <f>Input!C234</f>
        <v>PP208</v>
      </c>
      <c r="D221" s="85">
        <f>IF(Input!D234=0," ",Input!D234)</f>
        <v>74</v>
      </c>
      <c r="E221" s="85" t="str">
        <f>IF(Input!E234=0," ",Input!E234)</f>
        <v xml:space="preserve"> </v>
      </c>
      <c r="F221" s="85">
        <f t="shared" si="2"/>
        <v>74</v>
      </c>
      <c r="G221" s="86">
        <f>Input!G234</f>
        <v>2.5446318500318303E-2</v>
      </c>
      <c r="H221" s="85">
        <f>Input!H234</f>
        <v>2005</v>
      </c>
      <c r="I221" s="85">
        <f t="shared" si="3"/>
        <v>17</v>
      </c>
      <c r="J221" s="87">
        <f>IF(Input!J234=0, " ",Input!J234)</f>
        <v>46169.13</v>
      </c>
      <c r="K221" s="88" t="str">
        <f>IF(Input!K234=0,"0",Input!K234)</f>
        <v>0</v>
      </c>
      <c r="L221" s="88">
        <f>IF(Input!L234=0,"0",Input!L234)</f>
        <v>120.86</v>
      </c>
      <c r="M221" s="89">
        <f>IF(Input!N234=0," ",Input!N234)</f>
        <v>1</v>
      </c>
      <c r="N221" s="90">
        <f>IFERROR((L221*M221)*(Input!$D$11)+(K221*M221*Input!$D$10)," ")</f>
        <v>132.946</v>
      </c>
      <c r="O221" s="90">
        <f>IFERROR((L221*M221)*(Input!$D$23)+(K221*M221*Input!$D$22), " ")</f>
        <v>60.43</v>
      </c>
    </row>
    <row r="222" spans="3:15" ht="16" thickBot="1" x14ac:dyDescent="0.4">
      <c r="C222" s="84" t="str">
        <f>Input!C235</f>
        <v>PP209</v>
      </c>
      <c r="D222" s="85">
        <f>IF(Input!D235=0," ",Input!D235)</f>
        <v>72</v>
      </c>
      <c r="E222" s="85" t="str">
        <f>IF(Input!E235=0," ",Input!E235)</f>
        <v xml:space="preserve"> </v>
      </c>
      <c r="F222" s="85">
        <f t="shared" si="2"/>
        <v>72</v>
      </c>
      <c r="G222" s="86">
        <f>Input!G235</f>
        <v>2.4782985278686838E-2</v>
      </c>
      <c r="H222" s="85">
        <f>Input!H235</f>
        <v>2018</v>
      </c>
      <c r="I222" s="85">
        <f t="shared" si="3"/>
        <v>4</v>
      </c>
      <c r="J222" s="87">
        <f>IF(Input!J235=0, " ",Input!J235)</f>
        <v>46214.64</v>
      </c>
      <c r="K222" s="88" t="str">
        <f>IF(Input!K235=0,"0",Input!K235)</f>
        <v>0</v>
      </c>
      <c r="L222" s="88">
        <f>IF(Input!L235=0,"0",Input!L235)</f>
        <v>121.12</v>
      </c>
      <c r="M222" s="89">
        <f>IF(Input!N235=0," ",Input!N235)</f>
        <v>1</v>
      </c>
      <c r="N222" s="90">
        <f>IFERROR((L222*M222)*(Input!$D$11)+(K222*M222*Input!$D$10)," ")</f>
        <v>133.23200000000003</v>
      </c>
      <c r="O222" s="90">
        <f>IFERROR((L222*M222)*(Input!$D$23)+(K222*M222*Input!$D$22), " ")</f>
        <v>60.56</v>
      </c>
    </row>
    <row r="223" spans="3:15" ht="16" thickBot="1" x14ac:dyDescent="0.4">
      <c r="C223" s="84" t="str">
        <f>Input!C236</f>
        <v>PP210</v>
      </c>
      <c r="D223" s="85">
        <f>IF(Input!D236=0," ",Input!D236)</f>
        <v>56</v>
      </c>
      <c r="E223" s="85" t="str">
        <f>IF(Input!E236=0," ",Input!E236)</f>
        <v xml:space="preserve"> </v>
      </c>
      <c r="F223" s="85">
        <f t="shared" si="2"/>
        <v>56</v>
      </c>
      <c r="G223" s="86">
        <f>Input!G236</f>
        <v>1.7599538123686843E-2</v>
      </c>
      <c r="H223" s="85">
        <f>Input!H236</f>
        <v>2020</v>
      </c>
      <c r="I223" s="85">
        <f t="shared" si="3"/>
        <v>2</v>
      </c>
      <c r="J223" s="87">
        <f>IF(Input!J236=0, " ",Input!J236)</f>
        <v>42196.04</v>
      </c>
      <c r="K223" s="88" t="str">
        <f>IF(Input!K236=0,"0",Input!K236)</f>
        <v>0</v>
      </c>
      <c r="L223" s="88">
        <f>IF(Input!L236=0,"0",Input!L236)</f>
        <v>123.34</v>
      </c>
      <c r="M223" s="89">
        <f>IF(Input!N236=0," ",Input!N236)</f>
        <v>1</v>
      </c>
      <c r="N223" s="90">
        <f>IFERROR((L223*M223)*(Input!$D$11)+(K223*M223*Input!$D$10)," ")</f>
        <v>135.67400000000001</v>
      </c>
      <c r="O223" s="90">
        <f>IFERROR((L223*M223)*(Input!$D$23)+(K223*M223*Input!$D$22), " ")</f>
        <v>61.67</v>
      </c>
    </row>
    <row r="224" spans="3:15" ht="16" thickBot="1" x14ac:dyDescent="0.4">
      <c r="C224" s="84" t="str">
        <f>Input!C237</f>
        <v>PP211</v>
      </c>
      <c r="D224" s="85">
        <f>IF(Input!D237=0," ",Input!D237)</f>
        <v>15</v>
      </c>
      <c r="E224" s="85" t="str">
        <f>IF(Input!E237=0," ",Input!E237)</f>
        <v xml:space="preserve"> </v>
      </c>
      <c r="F224" s="85">
        <f t="shared" si="2"/>
        <v>15</v>
      </c>
      <c r="G224" s="86">
        <f>Input!G237</f>
        <v>1.319102743078063E-3</v>
      </c>
      <c r="H224" s="85">
        <f>Input!H237</f>
        <v>2019</v>
      </c>
      <c r="I224" s="85">
        <f t="shared" si="3"/>
        <v>3</v>
      </c>
      <c r="J224" s="87">
        <f>IF(Input!J237=0, " ",Input!J237)</f>
        <v>11807.17</v>
      </c>
      <c r="K224" s="88" t="str">
        <f>IF(Input!K237=0,"0",Input!K237)</f>
        <v>0</v>
      </c>
      <c r="L224" s="88">
        <f>IF(Input!L237=0,"0",Input!L237)</f>
        <v>123.24</v>
      </c>
      <c r="M224" s="89">
        <f>IF(Input!N237=0," ",Input!N237)</f>
        <v>1</v>
      </c>
      <c r="N224" s="90">
        <f>IFERROR((L224*M224)*(Input!$D$11)+(K224*M224*Input!$D$10)," ")</f>
        <v>135.56399999999999</v>
      </c>
      <c r="O224" s="90">
        <f>IFERROR((L224*M224)*(Input!$D$23)+(K224*M224*Input!$D$22), " ")</f>
        <v>61.62</v>
      </c>
    </row>
    <row r="225" spans="3:15" ht="16" thickBot="1" x14ac:dyDescent="0.4">
      <c r="C225" s="84" t="str">
        <f>Input!C238</f>
        <v>PP212</v>
      </c>
      <c r="D225" s="85">
        <f>IF(Input!D238=0," ",Input!D238)</f>
        <v>85</v>
      </c>
      <c r="E225" s="85" t="str">
        <f>IF(Input!E238=0," ",Input!E238)</f>
        <v xml:space="preserve"> </v>
      </c>
      <c r="F225" s="85">
        <f t="shared" si="2"/>
        <v>85</v>
      </c>
      <c r="G225" s="86">
        <f>Input!G238</f>
        <v>8.0890266943676126E-2</v>
      </c>
      <c r="H225" s="85">
        <f>Input!H238</f>
        <v>2017</v>
      </c>
      <c r="I225" s="85">
        <f t="shared" si="3"/>
        <v>5</v>
      </c>
      <c r="J225" s="87">
        <f>IF(Input!J238=0, " ",Input!J238)</f>
        <v>127772.03</v>
      </c>
      <c r="K225" s="88" t="str">
        <f>IF(Input!K238=0,"0",Input!K238)</f>
        <v>0</v>
      </c>
      <c r="L225" s="88">
        <f>IF(Input!L238=0,"0",Input!L238)</f>
        <v>125.06</v>
      </c>
      <c r="M225" s="89">
        <f>IF(Input!N238=0," ",Input!N238)</f>
        <v>1</v>
      </c>
      <c r="N225" s="90">
        <f>IFERROR((L225*M225)*(Input!$D$11)+(K225*M225*Input!$D$10)," ")</f>
        <v>137.566</v>
      </c>
      <c r="O225" s="90">
        <f>IFERROR((L225*M225)*(Input!$D$23)+(K225*M225*Input!$D$22), " ")</f>
        <v>62.53</v>
      </c>
    </row>
    <row r="226" spans="3:15" ht="16" thickBot="1" x14ac:dyDescent="0.4">
      <c r="C226" s="84" t="str">
        <f>Input!C239</f>
        <v>PP213</v>
      </c>
      <c r="D226" s="85" t="str">
        <f>IF(Input!D239=0," ",Input!D239)</f>
        <v xml:space="preserve"> </v>
      </c>
      <c r="E226" s="85" t="str">
        <f>IF(Input!E239=0," ",Input!E239)</f>
        <v xml:space="preserve"> </v>
      </c>
      <c r="F226" s="85" t="str">
        <f t="shared" si="2"/>
        <v xml:space="preserve"> </v>
      </c>
      <c r="G226" s="86" t="str">
        <f>Input!G239</f>
        <v xml:space="preserve"> </v>
      </c>
      <c r="H226" s="85">
        <f>Input!H239</f>
        <v>0</v>
      </c>
      <c r="I226" s="85" t="str">
        <f t="shared" si="3"/>
        <v xml:space="preserve"> </v>
      </c>
      <c r="J226" s="87" t="str">
        <f>IF(Input!J239=0, " ",Input!J239)</f>
        <v xml:space="preserve"> </v>
      </c>
      <c r="K226" s="88" t="str">
        <f>IF(Input!K239=0,"0",Input!K239)</f>
        <v>0</v>
      </c>
      <c r="L226" s="88">
        <f>IF(Input!L239=0,"0",Input!L239)</f>
        <v>210.26000000000002</v>
      </c>
      <c r="M226" s="89">
        <f>IF(Input!N239=0," ",Input!N239)</f>
        <v>1</v>
      </c>
      <c r="N226" s="90">
        <f>IFERROR((L226*M226)*(Input!$D$11)+(K226*M226*Input!$D$10)," ")</f>
        <v>231.28600000000003</v>
      </c>
      <c r="O226" s="90">
        <f>IFERROR((L226*M226)*(Input!$D$23)+(K226*M226*Input!$D$22), " ")</f>
        <v>105.13000000000001</v>
      </c>
    </row>
    <row r="227" spans="3:15" ht="16" thickBot="1" x14ac:dyDescent="0.4">
      <c r="C227" s="84" t="str">
        <f>Input!C240</f>
        <v>PP214</v>
      </c>
      <c r="D227" s="85">
        <f>IF(Input!D240=0," ",Input!D240)</f>
        <v>19</v>
      </c>
      <c r="E227" s="85" t="str">
        <f>IF(Input!E240=0," ",Input!E240)</f>
        <v xml:space="preserve"> </v>
      </c>
      <c r="F227" s="85">
        <f t="shared" si="2"/>
        <v>19</v>
      </c>
      <c r="G227" s="86">
        <f>Input!G240</f>
        <v>7.0928725286430521E-3</v>
      </c>
      <c r="H227" s="85">
        <f>Input!H240</f>
        <v>2018</v>
      </c>
      <c r="I227" s="85">
        <f t="shared" si="3"/>
        <v>4</v>
      </c>
      <c r="J227" s="87">
        <f>IF(Input!J240=0, " ",Input!J240)</f>
        <v>50121.84</v>
      </c>
      <c r="K227" s="88" t="str">
        <f>IF(Input!K240=0,"0",Input!K240)</f>
        <v>0</v>
      </c>
      <c r="L227" s="88">
        <f>IF(Input!L240=0,"0",Input!L240)</f>
        <v>129.41999999999999</v>
      </c>
      <c r="M227" s="89">
        <f>IF(Input!N240=0," ",Input!N240)</f>
        <v>1</v>
      </c>
      <c r="N227" s="90">
        <f>IFERROR((L227*M227)*(Input!$D$11)+(K227*M227*Input!$D$10)," ")</f>
        <v>142.36199999999999</v>
      </c>
      <c r="O227" s="90">
        <f>IFERROR((L227*M227)*(Input!$D$23)+(K227*M227*Input!$D$22), " ")</f>
        <v>64.709999999999994</v>
      </c>
    </row>
    <row r="228" spans="3:15" ht="16" thickBot="1" x14ac:dyDescent="0.4">
      <c r="C228" s="84" t="str">
        <f>Input!C241</f>
        <v>PP215</v>
      </c>
      <c r="D228" s="85">
        <f>IF(Input!D241=0," ",Input!D241)</f>
        <v>59</v>
      </c>
      <c r="E228" s="85" t="str">
        <f>IF(Input!E241=0," ",Input!E241)</f>
        <v xml:space="preserve"> </v>
      </c>
      <c r="F228" s="85">
        <f t="shared" si="2"/>
        <v>59</v>
      </c>
      <c r="G228" s="86">
        <f>Input!G241</f>
        <v>1.4366460909003701E-2</v>
      </c>
      <c r="H228" s="85">
        <f>Input!H241</f>
        <v>2021</v>
      </c>
      <c r="I228" s="85">
        <f t="shared" si="3"/>
        <v>1</v>
      </c>
      <c r="J228" s="87">
        <f>IF(Input!J241=0, " ",Input!J241)</f>
        <v>32693.11</v>
      </c>
      <c r="K228" s="88" t="str">
        <f>IF(Input!K241=0,"0",Input!K241)</f>
        <v>0</v>
      </c>
      <c r="L228" s="88">
        <f>IF(Input!L241=0,"0",Input!L241)</f>
        <v>130.46</v>
      </c>
      <c r="M228" s="89">
        <f>IF(Input!N241=0," ",Input!N241)</f>
        <v>1</v>
      </c>
      <c r="N228" s="90">
        <f>IFERROR((L228*M228)*(Input!$D$11)+(K228*M228*Input!$D$10)," ")</f>
        <v>143.50600000000003</v>
      </c>
      <c r="O228" s="90">
        <f>IFERROR((L228*M228)*(Input!$D$23)+(K228*M228*Input!$D$22), " ")</f>
        <v>65.23</v>
      </c>
    </row>
    <row r="229" spans="3:15" ht="16" thickBot="1" x14ac:dyDescent="0.4">
      <c r="C229" s="84" t="str">
        <f>Input!C242</f>
        <v>PP216</v>
      </c>
      <c r="D229" s="85">
        <f>IF(Input!D242=0," ",Input!D242)</f>
        <v>75</v>
      </c>
      <c r="E229" s="85" t="str">
        <f>IF(Input!E242=0," ",Input!E242)</f>
        <v xml:space="preserve"> </v>
      </c>
      <c r="F229" s="85">
        <f t="shared" si="2"/>
        <v>75</v>
      </c>
      <c r="G229" s="86">
        <f>Input!G242</f>
        <v>2.2231839990392938E-2</v>
      </c>
      <c r="H229" s="85">
        <f>Input!H242</f>
        <v>2017</v>
      </c>
      <c r="I229" s="85">
        <f t="shared" si="3"/>
        <v>5</v>
      </c>
      <c r="J229" s="87">
        <f>IF(Input!J242=0, " ",Input!J242)</f>
        <v>39799.040000000001</v>
      </c>
      <c r="K229" s="88" t="str">
        <f>IF(Input!K242=0,"0",Input!K242)</f>
        <v>0</v>
      </c>
      <c r="L229" s="88">
        <f>IF(Input!L242=0,"0",Input!L242)</f>
        <v>131.38</v>
      </c>
      <c r="M229" s="89">
        <f>IF(Input!N242=0," ",Input!N242)</f>
        <v>1</v>
      </c>
      <c r="N229" s="90">
        <f>IFERROR((L229*M229)*(Input!$D$11)+(K229*M229*Input!$D$10)," ")</f>
        <v>144.518</v>
      </c>
      <c r="O229" s="90">
        <f>IFERROR((L229*M229)*(Input!$D$23)+(K229*M229*Input!$D$22), " ")</f>
        <v>65.69</v>
      </c>
    </row>
    <row r="230" spans="3:15" ht="16" thickBot="1" x14ac:dyDescent="0.4">
      <c r="C230" s="84" t="str">
        <f>Input!C243</f>
        <v>PP217</v>
      </c>
      <c r="D230" s="85" t="str">
        <f>IF(Input!D243=0," ",Input!D243)</f>
        <v xml:space="preserve"> </v>
      </c>
      <c r="E230" s="85" t="str">
        <f>IF(Input!E243=0," ",Input!E243)</f>
        <v xml:space="preserve"> </v>
      </c>
      <c r="F230" s="85" t="str">
        <f t="shared" si="2"/>
        <v xml:space="preserve"> </v>
      </c>
      <c r="G230" s="86" t="str">
        <f>Input!G243</f>
        <v xml:space="preserve"> </v>
      </c>
      <c r="H230" s="85">
        <f>Input!H243</f>
        <v>0</v>
      </c>
      <c r="I230" s="85" t="str">
        <f t="shared" si="3"/>
        <v xml:space="preserve"> </v>
      </c>
      <c r="J230" s="87" t="str">
        <f>IF(Input!J243=0, " ",Input!J243)</f>
        <v xml:space="preserve"> </v>
      </c>
      <c r="K230" s="88" t="str">
        <f>IF(Input!K243=0,"0",Input!K243)</f>
        <v>0</v>
      </c>
      <c r="L230" s="88">
        <f>IF(Input!L243=0,"0",Input!L243)</f>
        <v>216.56</v>
      </c>
      <c r="M230" s="89">
        <f>IF(Input!N243=0," ",Input!N243)</f>
        <v>1</v>
      </c>
      <c r="N230" s="90">
        <f>IFERROR((L230*M230)*(Input!$D$11)+(K230*M230*Input!$D$10)," ")</f>
        <v>238.21600000000001</v>
      </c>
      <c r="O230" s="90">
        <f>IFERROR((L230*M230)*(Input!$D$23)+(K230*M230*Input!$D$22), " ")</f>
        <v>108.28</v>
      </c>
    </row>
    <row r="231" spans="3:15" ht="16" thickBot="1" x14ac:dyDescent="0.4">
      <c r="C231" s="84" t="str">
        <f>Input!C244</f>
        <v>PP218</v>
      </c>
      <c r="D231" s="85">
        <f>IF(Input!D244=0," ",Input!D244)</f>
        <v>55</v>
      </c>
      <c r="E231" s="85" t="str">
        <f>IF(Input!E244=0," ",Input!E244)</f>
        <v xml:space="preserve"> </v>
      </c>
      <c r="F231" s="85">
        <f t="shared" si="2"/>
        <v>55</v>
      </c>
      <c r="G231" s="86">
        <f>Input!G244</f>
        <v>2.1609058250637511E-2</v>
      </c>
      <c r="H231" s="85">
        <f>Input!H244</f>
        <v>2013</v>
      </c>
      <c r="I231" s="85">
        <f t="shared" si="3"/>
        <v>9</v>
      </c>
      <c r="J231" s="87">
        <f>IF(Input!J244=0, " ",Input!J244)</f>
        <v>52751.11</v>
      </c>
      <c r="K231" s="88" t="str">
        <f>IF(Input!K244=0,"0",Input!K244)</f>
        <v>0</v>
      </c>
      <c r="L231" s="88">
        <f>IF(Input!L244=0,"0",Input!L244)</f>
        <v>137.44</v>
      </c>
      <c r="M231" s="89">
        <f>IF(Input!N244=0," ",Input!N244)</f>
        <v>1</v>
      </c>
      <c r="N231" s="90">
        <f>IFERROR((L231*M231)*(Input!$D$11)+(K231*M231*Input!$D$10)," ")</f>
        <v>151.184</v>
      </c>
      <c r="O231" s="90">
        <f>IFERROR((L231*M231)*(Input!$D$23)+(K231*M231*Input!$D$22), " ")</f>
        <v>68.72</v>
      </c>
    </row>
    <row r="232" spans="3:15" ht="16" thickBot="1" x14ac:dyDescent="0.4">
      <c r="C232" s="84" t="str">
        <f>Input!C245</f>
        <v>PP219</v>
      </c>
      <c r="D232" s="85" t="str">
        <f>IF(Input!D245=0," ",Input!D245)</f>
        <v xml:space="preserve"> </v>
      </c>
      <c r="E232" s="85" t="str">
        <f>IF(Input!E245=0," ",Input!E245)</f>
        <v xml:space="preserve"> </v>
      </c>
      <c r="F232" s="85" t="str">
        <f t="shared" si="2"/>
        <v xml:space="preserve"> </v>
      </c>
      <c r="G232" s="86" t="str">
        <f>Input!G245</f>
        <v xml:space="preserve"> </v>
      </c>
      <c r="H232" s="85">
        <f>Input!H245</f>
        <v>0</v>
      </c>
      <c r="I232" s="85" t="str">
        <f t="shared" si="3"/>
        <v xml:space="preserve"> </v>
      </c>
      <c r="J232" s="87" t="str">
        <f>IF(Input!J245=0, " ",Input!J245)</f>
        <v xml:space="preserve"> </v>
      </c>
      <c r="K232" s="88" t="str">
        <f>IF(Input!K245=0,"0",Input!K245)</f>
        <v>0</v>
      </c>
      <c r="L232" s="88">
        <f>IF(Input!L245=0,"0",Input!L245)</f>
        <v>138.76</v>
      </c>
      <c r="M232" s="89">
        <f>IF(Input!N245=0," ",Input!N245)</f>
        <v>1</v>
      </c>
      <c r="N232" s="90">
        <f>IFERROR((L232*M232)*(Input!$D$11)+(K232*M232*Input!$D$10)," ")</f>
        <v>152.636</v>
      </c>
      <c r="O232" s="90">
        <f>IFERROR((L232*M232)*(Input!$D$23)+(K232*M232*Input!$D$22), " ")</f>
        <v>69.38</v>
      </c>
    </row>
    <row r="233" spans="3:15" ht="16" thickBot="1" x14ac:dyDescent="0.4">
      <c r="C233" s="84" t="str">
        <f>Input!C246</f>
        <v>PP220</v>
      </c>
      <c r="D233" s="85">
        <f>IF(Input!D246=0," ",Input!D246)</f>
        <v>42</v>
      </c>
      <c r="E233" s="85" t="str">
        <f>IF(Input!E246=0," ",Input!E246)</f>
        <v xml:space="preserve"> </v>
      </c>
      <c r="F233" s="85">
        <f t="shared" si="2"/>
        <v>42</v>
      </c>
      <c r="G233" s="86">
        <f>Input!G246</f>
        <v>1.7458427257907708E-2</v>
      </c>
      <c r="H233" s="85">
        <f>Input!H246</f>
        <v>2016</v>
      </c>
      <c r="I233" s="85">
        <f t="shared" si="3"/>
        <v>6</v>
      </c>
      <c r="J233" s="87">
        <f>IF(Input!J246=0, " ",Input!J246)</f>
        <v>55810.29</v>
      </c>
      <c r="K233" s="88" t="str">
        <f>IF(Input!K246=0,"0",Input!K246)</f>
        <v>0</v>
      </c>
      <c r="L233" s="88">
        <f>IF(Input!L246=0,"0",Input!L246)</f>
        <v>138.72999999999999</v>
      </c>
      <c r="M233" s="89">
        <f>IF(Input!N246=0," ",Input!N246)</f>
        <v>1</v>
      </c>
      <c r="N233" s="90">
        <f>IFERROR((L233*M233)*(Input!$D$11)+(K233*M233*Input!$D$10)," ")</f>
        <v>152.60300000000001</v>
      </c>
      <c r="O233" s="90">
        <f>IFERROR((L233*M233)*(Input!$D$23)+(K233*M233*Input!$D$22), " ")</f>
        <v>69.364999999999995</v>
      </c>
    </row>
    <row r="234" spans="3:15" ht="16" thickBot="1" x14ac:dyDescent="0.4">
      <c r="C234" s="84" t="str">
        <f>Input!C247</f>
        <v>PP221</v>
      </c>
      <c r="D234" s="85">
        <f>IF(Input!D247=0," ",Input!D247)</f>
        <v>67</v>
      </c>
      <c r="E234" s="85" t="str">
        <f>IF(Input!E247=0," ",Input!E247)</f>
        <v xml:space="preserve"> </v>
      </c>
      <c r="F234" s="85">
        <f t="shared" si="2"/>
        <v>67</v>
      </c>
      <c r="G234" s="86">
        <f>Input!G247</f>
        <v>0.36699183282114062</v>
      </c>
      <c r="H234" s="85">
        <f>Input!H247</f>
        <v>2010</v>
      </c>
      <c r="I234" s="85">
        <f t="shared" si="3"/>
        <v>12</v>
      </c>
      <c r="J234" s="87">
        <f>IF(Input!J247=0, " ",Input!J247)</f>
        <v>735427.81</v>
      </c>
      <c r="K234" s="88" t="str">
        <f>IF(Input!K247=0,"0",Input!K247)</f>
        <v>0</v>
      </c>
      <c r="L234" s="88">
        <f>IF(Input!L247=0,"0",Input!L247)</f>
        <v>175.72</v>
      </c>
      <c r="M234" s="89">
        <f>IF(Input!N247=0," ",Input!N247)</f>
        <v>1</v>
      </c>
      <c r="N234" s="90">
        <f>IFERROR((L234*M234)*(Input!$D$11)+(K234*M234*Input!$D$10)," ")</f>
        <v>193.292</v>
      </c>
      <c r="O234" s="90">
        <f>IFERROR((L234*M234)*(Input!$D$23)+(K234*M234*Input!$D$22), " ")</f>
        <v>87.86</v>
      </c>
    </row>
    <row r="235" spans="3:15" ht="16" thickBot="1" x14ac:dyDescent="0.4">
      <c r="C235" s="84" t="str">
        <f>Input!C248</f>
        <v>PP222</v>
      </c>
      <c r="D235" s="85">
        <f>IF(Input!D248=0," ",Input!D248)</f>
        <v>44</v>
      </c>
      <c r="E235" s="85" t="str">
        <f>IF(Input!E248=0," ",Input!E248)</f>
        <v xml:space="preserve"> </v>
      </c>
      <c r="F235" s="85">
        <f t="shared" si="2"/>
        <v>44</v>
      </c>
      <c r="G235" s="86">
        <f>Input!G248</f>
        <v>8.1689254975066319E-3</v>
      </c>
      <c r="H235" s="85">
        <f>Input!H248</f>
        <v>2018</v>
      </c>
      <c r="I235" s="85">
        <f t="shared" si="3"/>
        <v>4</v>
      </c>
      <c r="J235" s="87">
        <f>IF(Input!J248=0, " ",Input!J248)</f>
        <v>24927.040000000001</v>
      </c>
      <c r="K235" s="88" t="str">
        <f>IF(Input!K248=0,"0",Input!K248)</f>
        <v>0</v>
      </c>
      <c r="L235" s="88">
        <f>IF(Input!L248=0,"0",Input!L248)</f>
        <v>140.86000000000001</v>
      </c>
      <c r="M235" s="89">
        <f>IF(Input!N248=0," ",Input!N248)</f>
        <v>1</v>
      </c>
      <c r="N235" s="90">
        <f>IFERROR((L235*M235)*(Input!$D$11)+(K235*M235*Input!$D$10)," ")</f>
        <v>154.94600000000003</v>
      </c>
      <c r="O235" s="90">
        <f>IFERROR((L235*M235)*(Input!$D$23)+(K235*M235*Input!$D$22), " ")</f>
        <v>70.430000000000007</v>
      </c>
    </row>
    <row r="236" spans="3:15" ht="16" thickBot="1" x14ac:dyDescent="0.4">
      <c r="C236" s="84" t="str">
        <f>Input!C249</f>
        <v>PP223</v>
      </c>
      <c r="D236" s="85">
        <f>IF(Input!D249=0," ",Input!D249)</f>
        <v>39</v>
      </c>
      <c r="E236" s="85" t="str">
        <f>IF(Input!E249=0," ",Input!E249)</f>
        <v xml:space="preserve"> </v>
      </c>
      <c r="F236" s="85">
        <f t="shared" si="2"/>
        <v>39</v>
      </c>
      <c r="G236" s="86">
        <f>Input!G249</f>
        <v>9.6609023570737376E-3</v>
      </c>
      <c r="H236" s="85">
        <f>Input!H249</f>
        <v>2007</v>
      </c>
      <c r="I236" s="85">
        <f t="shared" si="3"/>
        <v>15</v>
      </c>
      <c r="J236" s="87">
        <f>IF(Input!J249=0, " ",Input!J249)</f>
        <v>33259.18</v>
      </c>
      <c r="K236" s="88" t="str">
        <f>IF(Input!K249=0,"0",Input!K249)</f>
        <v>0</v>
      </c>
      <c r="L236" s="88">
        <f>IF(Input!L249=0,"0",Input!L249)</f>
        <v>142.45999999999998</v>
      </c>
      <c r="M236" s="89">
        <f>IF(Input!N249=0," ",Input!N249)</f>
        <v>1</v>
      </c>
      <c r="N236" s="90">
        <f>IFERROR((L236*M236)*(Input!$D$11)+(K236*M236*Input!$D$10)," ")</f>
        <v>156.70599999999999</v>
      </c>
      <c r="O236" s="90">
        <f>IFERROR((L236*M236)*(Input!$D$23)+(K236*M236*Input!$D$22), " ")</f>
        <v>71.22999999999999</v>
      </c>
    </row>
    <row r="237" spans="3:15" ht="16" thickBot="1" x14ac:dyDescent="0.4">
      <c r="C237" s="84" t="str">
        <f>Input!C250</f>
        <v>PP224</v>
      </c>
      <c r="D237" s="85">
        <f>IF(Input!D250=0," ",Input!D250)</f>
        <v>83</v>
      </c>
      <c r="E237" s="85" t="str">
        <f>IF(Input!E250=0," ",Input!E250)</f>
        <v xml:space="preserve"> </v>
      </c>
      <c r="F237" s="85">
        <f t="shared" si="2"/>
        <v>83</v>
      </c>
      <c r="G237" s="86">
        <f>Input!G250</f>
        <v>2.2701966041989222E-2</v>
      </c>
      <c r="H237" s="85">
        <f>Input!H250</f>
        <v>1998</v>
      </c>
      <c r="I237" s="85">
        <f t="shared" si="3"/>
        <v>24</v>
      </c>
      <c r="J237" s="87">
        <f>IF(Input!J250=0, " ",Input!J250)</f>
        <v>36723.480000000003</v>
      </c>
      <c r="K237" s="88" t="str">
        <f>IF(Input!K250=0,"0",Input!K250)</f>
        <v>0</v>
      </c>
      <c r="L237" s="88">
        <f>IF(Input!L250=0,"0",Input!L250)</f>
        <v>142.81</v>
      </c>
      <c r="M237" s="89">
        <f>IF(Input!N250=0," ",Input!N250)</f>
        <v>1</v>
      </c>
      <c r="N237" s="90">
        <f>IFERROR((L237*M237)*(Input!$D$11)+(K237*M237*Input!$D$10)," ")</f>
        <v>157.09100000000001</v>
      </c>
      <c r="O237" s="90">
        <f>IFERROR((L237*M237)*(Input!$D$23)+(K237*M237*Input!$D$22), " ")</f>
        <v>71.405000000000001</v>
      </c>
    </row>
    <row r="238" spans="3:15" ht="16" thickBot="1" x14ac:dyDescent="0.4">
      <c r="C238" s="84" t="str">
        <f>Input!C251</f>
        <v>PP225</v>
      </c>
      <c r="D238" s="85">
        <f>IF(Input!D251=0," ",Input!D251)</f>
        <v>36</v>
      </c>
      <c r="E238" s="85" t="str">
        <f>IF(Input!E251=0," ",Input!E251)</f>
        <v xml:space="preserve"> </v>
      </c>
      <c r="F238" s="85">
        <f t="shared" si="2"/>
        <v>36</v>
      </c>
      <c r="G238" s="86">
        <f>Input!G251</f>
        <v>4.0202803736140783E-3</v>
      </c>
      <c r="H238" s="85">
        <f>Input!H251</f>
        <v>2019</v>
      </c>
      <c r="I238" s="85">
        <f t="shared" si="3"/>
        <v>3</v>
      </c>
      <c r="J238" s="87">
        <f>IF(Input!J251=0, " ",Input!J251)</f>
        <v>14993.82</v>
      </c>
      <c r="K238" s="88" t="str">
        <f>IF(Input!K251=0,"0",Input!K251)</f>
        <v>0</v>
      </c>
      <c r="L238" s="88">
        <f>IF(Input!L251=0,"0",Input!L251)</f>
        <v>145.32</v>
      </c>
      <c r="M238" s="89">
        <f>IF(Input!N251=0," ",Input!N251)</f>
        <v>1</v>
      </c>
      <c r="N238" s="90">
        <f>IFERROR((L238*M238)*(Input!$D$11)+(K238*M238*Input!$D$10)," ")</f>
        <v>159.852</v>
      </c>
      <c r="O238" s="90">
        <f>IFERROR((L238*M238)*(Input!$D$23)+(K238*M238*Input!$D$22), " ")</f>
        <v>72.66</v>
      </c>
    </row>
    <row r="239" spans="3:15" ht="16" thickBot="1" x14ac:dyDescent="0.4">
      <c r="C239" s="84" t="str">
        <f>Input!C252</f>
        <v>PP226</v>
      </c>
      <c r="D239" s="85">
        <f>IF(Input!D252=0," ",Input!D252)</f>
        <v>70</v>
      </c>
      <c r="E239" s="85" t="str">
        <f>IF(Input!E252=0," ",Input!E252)</f>
        <v xml:space="preserve"> </v>
      </c>
      <c r="F239" s="85">
        <f t="shared" si="2"/>
        <v>70</v>
      </c>
      <c r="G239" s="86">
        <f>Input!G252</f>
        <v>3.0692908892170884E-2</v>
      </c>
      <c r="H239" s="85">
        <f>Input!H252</f>
        <v>2012</v>
      </c>
      <c r="I239" s="85">
        <f t="shared" si="3"/>
        <v>10</v>
      </c>
      <c r="J239" s="87">
        <f>IF(Input!J252=0, " ",Input!J252)</f>
        <v>58870.6</v>
      </c>
      <c r="K239" s="88" t="str">
        <f>IF(Input!K252=0,"0",Input!K252)</f>
        <v>0</v>
      </c>
      <c r="L239" s="88">
        <f>IF(Input!L252=0,"0",Input!L252)</f>
        <v>146.02000000000001</v>
      </c>
      <c r="M239" s="89">
        <f>IF(Input!N252=0," ",Input!N252)</f>
        <v>1</v>
      </c>
      <c r="N239" s="90">
        <f>IFERROR((L239*M239)*(Input!$D$11)+(K239*M239*Input!$D$10)," ")</f>
        <v>160.62200000000001</v>
      </c>
      <c r="O239" s="90">
        <f>IFERROR((L239*M239)*(Input!$D$23)+(K239*M239*Input!$D$22), " ")</f>
        <v>73.010000000000005</v>
      </c>
    </row>
    <row r="240" spans="3:15" ht="16" thickBot="1" x14ac:dyDescent="0.4">
      <c r="C240" s="84" t="str">
        <f>Input!C253</f>
        <v>PP227</v>
      </c>
      <c r="D240" s="85">
        <f>IF(Input!D253=0," ",Input!D253)</f>
        <v>79</v>
      </c>
      <c r="E240" s="85" t="str">
        <f>IF(Input!E253=0," ",Input!E253)</f>
        <v xml:space="preserve"> </v>
      </c>
      <c r="F240" s="85">
        <f t="shared" si="2"/>
        <v>79</v>
      </c>
      <c r="G240" s="86" t="str">
        <f>Input!G253</f>
        <v xml:space="preserve"> </v>
      </c>
      <c r="H240" s="85">
        <f>Input!H253</f>
        <v>1999</v>
      </c>
      <c r="I240" s="85">
        <f t="shared" si="3"/>
        <v>23</v>
      </c>
      <c r="J240" s="87" t="str">
        <f>IF(Input!J253=0, " ",Input!J253)</f>
        <v xml:space="preserve"> </v>
      </c>
      <c r="K240" s="88" t="str">
        <f>IF(Input!K253=0,"0",Input!K253)</f>
        <v>0</v>
      </c>
      <c r="L240" s="88">
        <f>IF(Input!L253=0,"0",Input!L253)</f>
        <v>147.74</v>
      </c>
      <c r="M240" s="89">
        <f>IF(Input!N253=0," ",Input!N253)</f>
        <v>1</v>
      </c>
      <c r="N240" s="90">
        <f>IFERROR((L240*M240)*(Input!$D$11)+(K240*M240*Input!$D$10)," ")</f>
        <v>162.51400000000001</v>
      </c>
      <c r="O240" s="90">
        <f>IFERROR((L240*M240)*(Input!$D$23)+(K240*M240*Input!$D$22), " ")</f>
        <v>73.87</v>
      </c>
    </row>
    <row r="241" spans="3:15" ht="16" thickBot="1" x14ac:dyDescent="0.4">
      <c r="C241" s="84" t="str">
        <f>Input!C254</f>
        <v>PP228</v>
      </c>
      <c r="D241" s="85">
        <f>IF(Input!D254=0," ",Input!D254)</f>
        <v>40</v>
      </c>
      <c r="E241" s="85" t="str">
        <f>IF(Input!E254=0," ",Input!E254)</f>
        <v xml:space="preserve"> </v>
      </c>
      <c r="F241" s="85">
        <f t="shared" si="2"/>
        <v>40</v>
      </c>
      <c r="G241" s="86">
        <f>Input!G254</f>
        <v>1.7023490626333952E-2</v>
      </c>
      <c r="H241" s="85">
        <f>Input!H254</f>
        <v>2018</v>
      </c>
      <c r="I241" s="85">
        <f t="shared" si="3"/>
        <v>4</v>
      </c>
      <c r="J241" s="87">
        <f>IF(Input!J254=0, " ",Input!J254)</f>
        <v>57140.9</v>
      </c>
      <c r="K241" s="88" t="str">
        <f>IF(Input!K254=0,"0",Input!K254)</f>
        <v>0</v>
      </c>
      <c r="L241" s="88">
        <f>IF(Input!L254=0,"0",Input!L254)</f>
        <v>148.84</v>
      </c>
      <c r="M241" s="89">
        <f>IF(Input!N254=0," ",Input!N254)</f>
        <v>1</v>
      </c>
      <c r="N241" s="90">
        <f>IFERROR((L241*M241)*(Input!$D$11)+(K241*M241*Input!$D$10)," ")</f>
        <v>163.72400000000002</v>
      </c>
      <c r="O241" s="90">
        <f>IFERROR((L241*M241)*(Input!$D$23)+(K241*M241*Input!$D$22), " ")</f>
        <v>74.42</v>
      </c>
    </row>
    <row r="242" spans="3:15" ht="16" thickBot="1" x14ac:dyDescent="0.4">
      <c r="C242" s="84" t="str">
        <f>Input!C255</f>
        <v>PP229</v>
      </c>
      <c r="D242" s="85">
        <f>IF(Input!D255=0," ",Input!D255)</f>
        <v>33</v>
      </c>
      <c r="E242" s="85" t="str">
        <f>IF(Input!E255=0," ",Input!E255)</f>
        <v xml:space="preserve"> </v>
      </c>
      <c r="F242" s="85">
        <f t="shared" si="2"/>
        <v>33</v>
      </c>
      <c r="G242" s="86">
        <f>Input!G255</f>
        <v>1.4649588619204148E-2</v>
      </c>
      <c r="H242" s="85">
        <f>Input!H255</f>
        <v>2018</v>
      </c>
      <c r="I242" s="85">
        <f t="shared" si="3"/>
        <v>4</v>
      </c>
      <c r="J242" s="87">
        <f>IF(Input!J255=0, " ",Input!J255)</f>
        <v>59603.25</v>
      </c>
      <c r="K242" s="88" t="str">
        <f>IF(Input!K255=0,"0",Input!K255)</f>
        <v>0</v>
      </c>
      <c r="L242" s="88">
        <f>IF(Input!L255=0,"0",Input!L255)</f>
        <v>149.13</v>
      </c>
      <c r="M242" s="89">
        <f>IF(Input!N255=0," ",Input!N255)</f>
        <v>1</v>
      </c>
      <c r="N242" s="90">
        <f>IFERROR((L242*M242)*(Input!$D$11)+(K242*M242*Input!$D$10)," ")</f>
        <v>164.04300000000001</v>
      </c>
      <c r="O242" s="90">
        <f>IFERROR((L242*M242)*(Input!$D$23)+(K242*M242*Input!$D$22), " ")</f>
        <v>74.564999999999998</v>
      </c>
    </row>
    <row r="243" spans="3:15" ht="16" thickBot="1" x14ac:dyDescent="0.4">
      <c r="C243" s="84" t="str">
        <f>Input!C256</f>
        <v>PP230</v>
      </c>
      <c r="D243" s="85">
        <f>IF(Input!D256=0," ",Input!D256)</f>
        <v>63</v>
      </c>
      <c r="E243" s="85" t="str">
        <f>IF(Input!E256=0," ",Input!E256)</f>
        <v xml:space="preserve"> </v>
      </c>
      <c r="F243" s="85">
        <f t="shared" si="2"/>
        <v>63</v>
      </c>
      <c r="G243" s="86">
        <f>Input!G256</f>
        <v>3.3053661174932719E-2</v>
      </c>
      <c r="H243" s="85">
        <f>Input!H256</f>
        <v>2010</v>
      </c>
      <c r="I243" s="85">
        <f t="shared" si="3"/>
        <v>12</v>
      </c>
      <c r="J243" s="87">
        <f>IF(Input!J256=0, " ",Input!J256)</f>
        <v>70442.94</v>
      </c>
      <c r="K243" s="88" t="str">
        <f>IF(Input!K256=0,"0",Input!K256)</f>
        <v>0</v>
      </c>
      <c r="L243" s="88">
        <f>IF(Input!L256=0,"0",Input!L256)</f>
        <v>150.13</v>
      </c>
      <c r="M243" s="89">
        <f>IF(Input!N256=0," ",Input!N256)</f>
        <v>1</v>
      </c>
      <c r="N243" s="90">
        <f>IFERROR((L243*M243)*(Input!$D$11)+(K243*M243*Input!$D$10)," ")</f>
        <v>165.143</v>
      </c>
      <c r="O243" s="90">
        <f>IFERROR((L243*M243)*(Input!$D$23)+(K243*M243*Input!$D$22), " ")</f>
        <v>75.064999999999998</v>
      </c>
    </row>
    <row r="244" spans="3:15" ht="16" thickBot="1" x14ac:dyDescent="0.4">
      <c r="C244" s="84" t="str">
        <f>Input!C257</f>
        <v>PP231</v>
      </c>
      <c r="D244" s="85">
        <f>IF(Input!D257=0," ",Input!D257)</f>
        <v>63</v>
      </c>
      <c r="E244" s="85" t="str">
        <f>IF(Input!E257=0," ",Input!E257)</f>
        <v xml:space="preserve"> </v>
      </c>
      <c r="F244" s="85">
        <f t="shared" si="2"/>
        <v>63</v>
      </c>
      <c r="G244" s="86">
        <f>Input!G257</f>
        <v>2.7205866067216269E-2</v>
      </c>
      <c r="H244" s="85">
        <f>Input!H257</f>
        <v>2017</v>
      </c>
      <c r="I244" s="85">
        <f t="shared" si="3"/>
        <v>5</v>
      </c>
      <c r="J244" s="87">
        <f>IF(Input!J257=0, " ",Input!J257)</f>
        <v>57980.3</v>
      </c>
      <c r="K244" s="88" t="str">
        <f>IF(Input!K257=0,"0",Input!K257)</f>
        <v>0</v>
      </c>
      <c r="L244" s="88">
        <f>IF(Input!L257=0,"0",Input!L257)</f>
        <v>150.59</v>
      </c>
      <c r="M244" s="89">
        <f>IF(Input!N257=0," ",Input!N257)</f>
        <v>1</v>
      </c>
      <c r="N244" s="90">
        <f>IFERROR((L244*M244)*(Input!$D$11)+(K244*M244*Input!$D$10)," ")</f>
        <v>165.64900000000003</v>
      </c>
      <c r="O244" s="90">
        <f>IFERROR((L244*M244)*(Input!$D$23)+(K244*M244*Input!$D$22), " ")</f>
        <v>75.295000000000002</v>
      </c>
    </row>
    <row r="245" spans="3:15" ht="16" thickBot="1" x14ac:dyDescent="0.4">
      <c r="C245" s="84" t="str">
        <f>Input!C258</f>
        <v>PP232</v>
      </c>
      <c r="D245" s="85">
        <f>IF(Input!D258=0," ",Input!D258)</f>
        <v>42</v>
      </c>
      <c r="E245" s="85" t="str">
        <f>IF(Input!E258=0," ",Input!E258)</f>
        <v xml:space="preserve"> </v>
      </c>
      <c r="F245" s="85">
        <f t="shared" si="2"/>
        <v>42</v>
      </c>
      <c r="G245" s="86">
        <f>Input!G258</f>
        <v>1.3170771166446927E-2</v>
      </c>
      <c r="H245" s="85">
        <f>Input!H258</f>
        <v>2012</v>
      </c>
      <c r="I245" s="85">
        <f t="shared" si="3"/>
        <v>10</v>
      </c>
      <c r="J245" s="87">
        <f>IF(Input!J258=0, " ",Input!J258)</f>
        <v>42103.71</v>
      </c>
      <c r="K245" s="88" t="str">
        <f>IF(Input!K258=0,"0",Input!K258)</f>
        <v>0</v>
      </c>
      <c r="L245" s="88">
        <f>IF(Input!L258=0,"0",Input!L258)</f>
        <v>151.63999999999999</v>
      </c>
      <c r="M245" s="89">
        <f>IF(Input!N258=0," ",Input!N258)</f>
        <v>1</v>
      </c>
      <c r="N245" s="90">
        <f>IFERROR((L245*M245)*(Input!$D$11)+(K245*M245*Input!$D$10)," ")</f>
        <v>166.804</v>
      </c>
      <c r="O245" s="90">
        <f>IFERROR((L245*M245)*(Input!$D$23)+(K245*M245*Input!$D$22), " ")</f>
        <v>75.819999999999993</v>
      </c>
    </row>
    <row r="246" spans="3:15" ht="16" thickBot="1" x14ac:dyDescent="0.4">
      <c r="C246" s="84" t="str">
        <f>Input!C259</f>
        <v>PP233</v>
      </c>
      <c r="D246" s="85">
        <f>IF(Input!D259=0," ",Input!D259)</f>
        <v>52</v>
      </c>
      <c r="E246" s="85" t="str">
        <f>IF(Input!E259=0," ",Input!E259)</f>
        <v xml:space="preserve"> </v>
      </c>
      <c r="F246" s="85">
        <f t="shared" si="2"/>
        <v>52</v>
      </c>
      <c r="G246" s="86">
        <f>Input!G259</f>
        <v>1.4042821191498106E-2</v>
      </c>
      <c r="H246" s="85">
        <f>Input!H259</f>
        <v>2021</v>
      </c>
      <c r="I246" s="85">
        <f t="shared" si="3"/>
        <v>1</v>
      </c>
      <c r="J246" s="87">
        <f>IF(Input!J259=0, " ",Input!J259)</f>
        <v>36258.47</v>
      </c>
      <c r="K246" s="88" t="str">
        <f>IF(Input!K259=0,"0",Input!K259)</f>
        <v>0</v>
      </c>
      <c r="L246" s="88">
        <f>IF(Input!L259=0,"0",Input!L259)</f>
        <v>151.66</v>
      </c>
      <c r="M246" s="89">
        <f>IF(Input!N259=0," ",Input!N259)</f>
        <v>1</v>
      </c>
      <c r="N246" s="90">
        <f>IFERROR((L246*M246)*(Input!$D$11)+(K246*M246*Input!$D$10)," ")</f>
        <v>166.82600000000002</v>
      </c>
      <c r="O246" s="90">
        <f>IFERROR((L246*M246)*(Input!$D$23)+(K246*M246*Input!$D$22), " ")</f>
        <v>75.83</v>
      </c>
    </row>
    <row r="247" spans="3:15" ht="16" thickBot="1" x14ac:dyDescent="0.4">
      <c r="C247" s="84" t="str">
        <f>Input!C260</f>
        <v>PP234</v>
      </c>
      <c r="D247" s="85">
        <f>IF(Input!D260=0," ",Input!D260)</f>
        <v>31</v>
      </c>
      <c r="E247" s="85" t="str">
        <f>IF(Input!E260=0," ",Input!E260)</f>
        <v xml:space="preserve"> </v>
      </c>
      <c r="F247" s="85">
        <f t="shared" si="2"/>
        <v>31</v>
      </c>
      <c r="G247" s="86">
        <f>Input!G260</f>
        <v>1.4298297709590626E-2</v>
      </c>
      <c r="H247" s="85">
        <f>Input!H260</f>
        <v>2017</v>
      </c>
      <c r="I247" s="85">
        <f t="shared" si="3"/>
        <v>5</v>
      </c>
      <c r="J247" s="87">
        <f>IF(Input!J260=0, " ",Input!J260)</f>
        <v>61927.15</v>
      </c>
      <c r="K247" s="88" t="str">
        <f>IF(Input!K260=0,"0",Input!K260)</f>
        <v>0</v>
      </c>
      <c r="L247" s="88">
        <f>IF(Input!L260=0,"0",Input!L260)</f>
        <v>152.74</v>
      </c>
      <c r="M247" s="89">
        <f>IF(Input!N260=0," ",Input!N260)</f>
        <v>1</v>
      </c>
      <c r="N247" s="90">
        <f>IFERROR((L247*M247)*(Input!$D$11)+(K247*M247*Input!$D$10)," ")</f>
        <v>168.01400000000001</v>
      </c>
      <c r="O247" s="90">
        <f>IFERROR((L247*M247)*(Input!$D$23)+(K247*M247*Input!$D$22), " ")</f>
        <v>76.37</v>
      </c>
    </row>
    <row r="248" spans="3:15" ht="16" thickBot="1" x14ac:dyDescent="0.4">
      <c r="C248" s="84" t="str">
        <f>Input!C261</f>
        <v>PP235</v>
      </c>
      <c r="D248" s="85">
        <f>IF(Input!D261=0," ",Input!D261)</f>
        <v>53</v>
      </c>
      <c r="E248" s="85" t="str">
        <f>IF(Input!E261=0," ",Input!E261)</f>
        <v xml:space="preserve"> </v>
      </c>
      <c r="F248" s="85">
        <f t="shared" si="2"/>
        <v>53</v>
      </c>
      <c r="G248" s="86">
        <f>Input!G261</f>
        <v>1.2088076787231262E-2</v>
      </c>
      <c r="H248" s="85">
        <f>Input!H261</f>
        <v>2018</v>
      </c>
      <c r="I248" s="85">
        <f t="shared" si="3"/>
        <v>4</v>
      </c>
      <c r="J248" s="87">
        <f>IF(Input!J261=0, " ",Input!J261)</f>
        <v>30622.44</v>
      </c>
      <c r="K248" s="88" t="str">
        <f>IF(Input!K261=0,"0",Input!K261)</f>
        <v>0</v>
      </c>
      <c r="L248" s="88">
        <f>IF(Input!L261=0,"0",Input!L261)</f>
        <v>155.01999999999998</v>
      </c>
      <c r="M248" s="89">
        <f>IF(Input!N261=0," ",Input!N261)</f>
        <v>1</v>
      </c>
      <c r="N248" s="90">
        <f>IFERROR((L248*M248)*(Input!$D$11)+(K248*M248*Input!$D$10)," ")</f>
        <v>170.52199999999999</v>
      </c>
      <c r="O248" s="90">
        <f>IFERROR((L248*M248)*(Input!$D$23)+(K248*M248*Input!$D$22), " ")</f>
        <v>77.509999999999991</v>
      </c>
    </row>
    <row r="249" spans="3:15" ht="16" thickBot="1" x14ac:dyDescent="0.4">
      <c r="C249" s="84" t="str">
        <f>Input!C262</f>
        <v>PP236</v>
      </c>
      <c r="D249" s="85">
        <f>IF(Input!D262=0," ",Input!D262)</f>
        <v>52</v>
      </c>
      <c r="E249" s="85" t="str">
        <f>IF(Input!E262=0," ",Input!E262)</f>
        <v xml:space="preserve"> </v>
      </c>
      <c r="F249" s="85">
        <f t="shared" si="2"/>
        <v>52</v>
      </c>
      <c r="G249" s="86">
        <f>Input!G262</f>
        <v>1.9506909765746858E-2</v>
      </c>
      <c r="H249" s="85">
        <f>Input!H262</f>
        <v>2018</v>
      </c>
      <c r="I249" s="85">
        <f t="shared" si="3"/>
        <v>4</v>
      </c>
      <c r="J249" s="87">
        <f>IF(Input!J262=0, " ",Input!J262)</f>
        <v>50366.71</v>
      </c>
      <c r="K249" s="88" t="str">
        <f>IF(Input!K262=0,"0",Input!K262)</f>
        <v>0</v>
      </c>
      <c r="L249" s="88">
        <f>IF(Input!L262=0,"0",Input!L262)</f>
        <v>155.28</v>
      </c>
      <c r="M249" s="89">
        <f>IF(Input!N262=0," ",Input!N262)</f>
        <v>1</v>
      </c>
      <c r="N249" s="90">
        <f>IFERROR((L249*M249)*(Input!$D$11)+(K249*M249*Input!$D$10)," ")</f>
        <v>170.80800000000002</v>
      </c>
      <c r="O249" s="90">
        <f>IFERROR((L249*M249)*(Input!$D$23)+(K249*M249*Input!$D$22), " ")</f>
        <v>77.64</v>
      </c>
    </row>
    <row r="250" spans="3:15" ht="16" thickBot="1" x14ac:dyDescent="0.4">
      <c r="C250" s="84" t="str">
        <f>Input!C263</f>
        <v>PP237</v>
      </c>
      <c r="D250" s="85">
        <f>IF(Input!D263=0," ",Input!D263)</f>
        <v>73</v>
      </c>
      <c r="E250" s="85" t="str">
        <f>IF(Input!E263=0," ",Input!E263)</f>
        <v xml:space="preserve"> </v>
      </c>
      <c r="F250" s="85">
        <f t="shared" si="2"/>
        <v>73</v>
      </c>
      <c r="G250" s="86">
        <f>Input!G263</f>
        <v>3.7599855223659641E-2</v>
      </c>
      <c r="H250" s="85">
        <f>Input!H263</f>
        <v>2014</v>
      </c>
      <c r="I250" s="85">
        <f t="shared" si="3"/>
        <v>8</v>
      </c>
      <c r="J250" s="87">
        <f>IF(Input!J263=0, " ",Input!J263)</f>
        <v>69154.710000000006</v>
      </c>
      <c r="K250" s="88" t="str">
        <f>IF(Input!K263=0,"0",Input!K263)</f>
        <v>0</v>
      </c>
      <c r="L250" s="88">
        <f>IF(Input!L263=0,"0",Input!L263)</f>
        <v>156.6</v>
      </c>
      <c r="M250" s="89">
        <f>IF(Input!N263=0," ",Input!N263)</f>
        <v>1</v>
      </c>
      <c r="N250" s="90">
        <f>IFERROR((L250*M250)*(Input!$D$11)+(K250*M250*Input!$D$10)," ")</f>
        <v>172.26000000000002</v>
      </c>
      <c r="O250" s="90">
        <f>IFERROR((L250*M250)*(Input!$D$23)+(K250*M250*Input!$D$22), " ")</f>
        <v>78.3</v>
      </c>
    </row>
    <row r="251" spans="3:15" ht="16" thickBot="1" x14ac:dyDescent="0.4">
      <c r="C251" s="84" t="str">
        <f>Input!C264</f>
        <v>PP238</v>
      </c>
      <c r="D251" s="85">
        <f>IF(Input!D264=0," ",Input!D264)</f>
        <v>81</v>
      </c>
      <c r="E251" s="85" t="str">
        <f>IF(Input!E264=0," ",Input!E264)</f>
        <v xml:space="preserve"> </v>
      </c>
      <c r="F251" s="85">
        <f t="shared" si="2"/>
        <v>81</v>
      </c>
      <c r="G251" s="86">
        <f>Input!G264</f>
        <v>3.7889642740851812E-2</v>
      </c>
      <c r="H251" s="85">
        <f>Input!H264</f>
        <v>2017</v>
      </c>
      <c r="I251" s="85">
        <f t="shared" si="3"/>
        <v>5</v>
      </c>
      <c r="J251" s="87">
        <f>IF(Input!J264=0, " ",Input!J264)</f>
        <v>62804.959999999999</v>
      </c>
      <c r="K251" s="88" t="str">
        <f>IF(Input!K264=0,"0",Input!K264)</f>
        <v>0</v>
      </c>
      <c r="L251" s="88">
        <f>IF(Input!L264=0,"0",Input!L264)</f>
        <v>157.47999999999999</v>
      </c>
      <c r="M251" s="89">
        <f>IF(Input!N264=0," ",Input!N264)</f>
        <v>1</v>
      </c>
      <c r="N251" s="90">
        <f>IFERROR((L251*M251)*(Input!$D$11)+(K251*M251*Input!$D$10)," ")</f>
        <v>173.22800000000001</v>
      </c>
      <c r="O251" s="90">
        <f>IFERROR((L251*M251)*(Input!$D$23)+(K251*M251*Input!$D$22), " ")</f>
        <v>78.739999999999995</v>
      </c>
    </row>
    <row r="252" spans="3:15" ht="16" thickBot="1" x14ac:dyDescent="0.4">
      <c r="C252" s="84" t="str">
        <f>Input!C265</f>
        <v>PP239</v>
      </c>
      <c r="D252" s="85">
        <f>IF(Input!D265=0," ",Input!D265)</f>
        <v>72</v>
      </c>
      <c r="E252" s="85" t="str">
        <f>IF(Input!E265=0," ",Input!E265)</f>
        <v xml:space="preserve"> </v>
      </c>
      <c r="F252" s="85">
        <f t="shared" si="2"/>
        <v>72</v>
      </c>
      <c r="G252" s="86">
        <f>Input!G265</f>
        <v>0.17710050119428922</v>
      </c>
      <c r="H252" s="85">
        <f>Input!H265</f>
        <v>2017</v>
      </c>
      <c r="I252" s="85">
        <f t="shared" si="3"/>
        <v>5</v>
      </c>
      <c r="J252" s="87">
        <f>IF(Input!J265=0, " ",Input!J265)</f>
        <v>330252.21999999997</v>
      </c>
      <c r="K252" s="88" t="str">
        <f>IF(Input!K265=0,"0",Input!K265)</f>
        <v>0</v>
      </c>
      <c r="L252" s="88">
        <f>IF(Input!L265=0,"0",Input!L265)</f>
        <v>157.86000000000001</v>
      </c>
      <c r="M252" s="89">
        <f>IF(Input!N265=0," ",Input!N265)</f>
        <v>1</v>
      </c>
      <c r="N252" s="90">
        <f>IFERROR((L252*M252)*(Input!$D$11)+(K252*M252*Input!$D$10)," ")</f>
        <v>173.64600000000002</v>
      </c>
      <c r="O252" s="90">
        <f>IFERROR((L252*M252)*(Input!$D$23)+(K252*M252*Input!$D$22), " ")</f>
        <v>78.930000000000007</v>
      </c>
    </row>
    <row r="253" spans="3:15" ht="16" thickBot="1" x14ac:dyDescent="0.4">
      <c r="C253" s="84" t="str">
        <f>Input!C266</f>
        <v>PP240</v>
      </c>
      <c r="D253" s="85">
        <f>IF(Input!D266=0," ",Input!D266)</f>
        <v>48</v>
      </c>
      <c r="E253" s="85" t="str">
        <f>IF(Input!E266=0," ",Input!E266)</f>
        <v xml:space="preserve"> </v>
      </c>
      <c r="F253" s="85">
        <f t="shared" si="2"/>
        <v>48</v>
      </c>
      <c r="G253" s="86">
        <f>Input!G266</f>
        <v>1.6250121516973578E-2</v>
      </c>
      <c r="H253" s="85">
        <f>Input!H266</f>
        <v>2012</v>
      </c>
      <c r="I253" s="85">
        <f t="shared" si="3"/>
        <v>10</v>
      </c>
      <c r="J253" s="87">
        <f>IF(Input!J266=0, " ",Input!J266)</f>
        <v>45454.18</v>
      </c>
      <c r="K253" s="88" t="str">
        <f>IF(Input!K266=0,"0",Input!K266)</f>
        <v>0</v>
      </c>
      <c r="L253" s="88">
        <f>IF(Input!L266=0,"0",Input!L266)</f>
        <v>159.22</v>
      </c>
      <c r="M253" s="89">
        <f>IF(Input!N266=0," ",Input!N266)</f>
        <v>1</v>
      </c>
      <c r="N253" s="90">
        <f>IFERROR((L253*M253)*(Input!$D$11)+(K253*M253*Input!$D$10)," ")</f>
        <v>175.14200000000002</v>
      </c>
      <c r="O253" s="90">
        <f>IFERROR((L253*M253)*(Input!$D$23)+(K253*M253*Input!$D$22), " ")</f>
        <v>79.61</v>
      </c>
    </row>
    <row r="254" spans="3:15" ht="16" thickBot="1" x14ac:dyDescent="0.4">
      <c r="C254" s="84" t="str">
        <f>Input!C267</f>
        <v>PP241</v>
      </c>
      <c r="D254" s="85">
        <f>IF(Input!D267=0," ",Input!D267)</f>
        <v>63</v>
      </c>
      <c r="E254" s="85" t="str">
        <f>IF(Input!E267=0," ",Input!E267)</f>
        <v xml:space="preserve"> </v>
      </c>
      <c r="F254" s="85">
        <f t="shared" si="2"/>
        <v>63</v>
      </c>
      <c r="G254" s="86">
        <f>Input!G267</f>
        <v>2.8688714171583043E-3</v>
      </c>
      <c r="H254" s="85">
        <f>Input!H267</f>
        <v>2020</v>
      </c>
      <c r="I254" s="85">
        <f t="shared" si="3"/>
        <v>2</v>
      </c>
      <c r="J254" s="87">
        <f>IF(Input!J267=0, " ",Input!J267)</f>
        <v>6114.05</v>
      </c>
      <c r="K254" s="88" t="str">
        <f>IF(Input!K267=0,"0",Input!K267)</f>
        <v>0</v>
      </c>
      <c r="L254" s="88">
        <f>IF(Input!L267=0,"0",Input!L267)</f>
        <v>160.24</v>
      </c>
      <c r="M254" s="89">
        <f>IF(Input!N267=0," ",Input!N267)</f>
        <v>1</v>
      </c>
      <c r="N254" s="90">
        <f>IFERROR((L254*M254)*(Input!$D$11)+(K254*M254*Input!$D$10)," ")</f>
        <v>176.26400000000004</v>
      </c>
      <c r="O254" s="90">
        <f>IFERROR((L254*M254)*(Input!$D$23)+(K254*M254*Input!$D$22), " ")</f>
        <v>80.12</v>
      </c>
    </row>
    <row r="255" spans="3:15" ht="16" thickBot="1" x14ac:dyDescent="0.4">
      <c r="C255" s="84" t="str">
        <f>Input!C268</f>
        <v>PP242</v>
      </c>
      <c r="D255" s="85" t="str">
        <f>IF(Input!D268=0," ",Input!D268)</f>
        <v xml:space="preserve"> </v>
      </c>
      <c r="E255" s="85" t="str">
        <f>IF(Input!E268=0," ",Input!E268)</f>
        <v xml:space="preserve"> </v>
      </c>
      <c r="F255" s="85" t="str">
        <f t="shared" si="2"/>
        <v xml:space="preserve"> </v>
      </c>
      <c r="G255" s="86">
        <f>Input!G268</f>
        <v>0</v>
      </c>
      <c r="H255" s="85">
        <f>Input!H268</f>
        <v>2017</v>
      </c>
      <c r="I255" s="85">
        <f t="shared" si="3"/>
        <v>5</v>
      </c>
      <c r="J255" s="87">
        <f>IF(Input!J268=0, " ",Input!J268)</f>
        <v>95495.63</v>
      </c>
      <c r="K255" s="88" t="str">
        <f>IF(Input!K268=0,"0",Input!K268)</f>
        <v>0</v>
      </c>
      <c r="L255" s="88">
        <f>IF(Input!L268=0,"0",Input!L268)</f>
        <v>161.78</v>
      </c>
      <c r="M255" s="89">
        <f>IF(Input!N268=0," ",Input!N268)</f>
        <v>1</v>
      </c>
      <c r="N255" s="90">
        <f>IFERROR((L255*M255)*(Input!$D$11)+(K255*M255*Input!$D$10)," ")</f>
        <v>177.95800000000003</v>
      </c>
      <c r="O255" s="90">
        <f>IFERROR((L255*M255)*(Input!$D$23)+(K255*M255*Input!$D$22), " ")</f>
        <v>80.89</v>
      </c>
    </row>
    <row r="256" spans="3:15" ht="16" thickBot="1" x14ac:dyDescent="0.4">
      <c r="C256" s="84" t="str">
        <f>Input!C269</f>
        <v>PP243</v>
      </c>
      <c r="D256" s="85">
        <f>IF(Input!D269=0," ",Input!D269)</f>
        <v>56</v>
      </c>
      <c r="E256" s="85" t="str">
        <f>IF(Input!E269=0," ",Input!E269)</f>
        <v xml:space="preserve"> </v>
      </c>
      <c r="F256" s="85">
        <f t="shared" si="2"/>
        <v>56</v>
      </c>
      <c r="G256" s="86">
        <f>Input!G269</f>
        <v>2.717734233813094E-2</v>
      </c>
      <c r="H256" s="85">
        <f>Input!H269</f>
        <v>2017</v>
      </c>
      <c r="I256" s="85">
        <f t="shared" si="3"/>
        <v>5</v>
      </c>
      <c r="J256" s="87">
        <f>IF(Input!J269=0, " ",Input!J269)</f>
        <v>65159.45</v>
      </c>
      <c r="K256" s="88" t="str">
        <f>IF(Input!K269=0,"0",Input!K269)</f>
        <v>0</v>
      </c>
      <c r="L256" s="88">
        <f>IF(Input!L269=0,"0",Input!L269)</f>
        <v>162.38</v>
      </c>
      <c r="M256" s="89">
        <f>IF(Input!N269=0," ",Input!N269)</f>
        <v>1</v>
      </c>
      <c r="N256" s="90">
        <f>IFERROR((L256*M256)*(Input!$D$11)+(K256*M256*Input!$D$10)," ")</f>
        <v>178.61800000000002</v>
      </c>
      <c r="O256" s="90">
        <f>IFERROR((L256*M256)*(Input!$D$23)+(K256*M256*Input!$D$22), " ")</f>
        <v>81.19</v>
      </c>
    </row>
    <row r="257" spans="3:15" ht="16" thickBot="1" x14ac:dyDescent="0.4">
      <c r="C257" s="84" t="str">
        <f>Input!C270</f>
        <v>PP244</v>
      </c>
      <c r="D257" s="85">
        <f>IF(Input!D270=0," ",Input!D270)</f>
        <v>75</v>
      </c>
      <c r="E257" s="85" t="str">
        <f>IF(Input!E270=0," ",Input!E270)</f>
        <v xml:space="preserve"> </v>
      </c>
      <c r="F257" s="85">
        <f t="shared" si="2"/>
        <v>75</v>
      </c>
      <c r="G257" s="86">
        <f>Input!G270</f>
        <v>3.4975527432543022E-2</v>
      </c>
      <c r="H257" s="85">
        <f>Input!H270</f>
        <v>2016</v>
      </c>
      <c r="I257" s="85">
        <f t="shared" si="3"/>
        <v>6</v>
      </c>
      <c r="J257" s="87">
        <f>IF(Input!J270=0, " ",Input!J270)</f>
        <v>62612.56</v>
      </c>
      <c r="K257" s="88" t="str">
        <f>IF(Input!K270=0,"0",Input!K270)</f>
        <v>0</v>
      </c>
      <c r="L257" s="88">
        <f>IF(Input!L270=0,"0",Input!L270)</f>
        <v>162.41999999999999</v>
      </c>
      <c r="M257" s="89">
        <f>IF(Input!N270=0," ",Input!N270)</f>
        <v>1</v>
      </c>
      <c r="N257" s="90">
        <f>IFERROR((L257*M257)*(Input!$D$11)+(K257*M257*Input!$D$10)," ")</f>
        <v>178.66200000000001</v>
      </c>
      <c r="O257" s="90">
        <f>IFERROR((L257*M257)*(Input!$D$23)+(K257*M257*Input!$D$22), " ")</f>
        <v>81.209999999999994</v>
      </c>
    </row>
    <row r="258" spans="3:15" ht="16" thickBot="1" x14ac:dyDescent="0.4">
      <c r="C258" s="84" t="str">
        <f>Input!C271</f>
        <v>PP245</v>
      </c>
      <c r="D258" s="85">
        <f>IF(Input!D271=0," ",Input!D271)</f>
        <v>71</v>
      </c>
      <c r="E258" s="85" t="str">
        <f>IF(Input!E271=0," ",Input!E271)</f>
        <v xml:space="preserve"> </v>
      </c>
      <c r="F258" s="85">
        <f t="shared" si="2"/>
        <v>71</v>
      </c>
      <c r="G258" s="86">
        <f>Input!G271</f>
        <v>7.6100919518606203E-2</v>
      </c>
      <c r="H258" s="85">
        <f>Input!H271</f>
        <v>2017</v>
      </c>
      <c r="I258" s="85">
        <f t="shared" si="3"/>
        <v>5</v>
      </c>
      <c r="J258" s="87">
        <f>IF(Input!J271=0, " ",Input!J271)</f>
        <v>143909.68</v>
      </c>
      <c r="K258" s="88" t="str">
        <f>IF(Input!K271=0,"0",Input!K271)</f>
        <v>0</v>
      </c>
      <c r="L258" s="88">
        <f>IF(Input!L271=0,"0",Input!L271)</f>
        <v>162.72</v>
      </c>
      <c r="M258" s="89">
        <f>IF(Input!N271=0," ",Input!N271)</f>
        <v>1</v>
      </c>
      <c r="N258" s="90">
        <f>IFERROR((L258*M258)*(Input!$D$11)+(K258*M258*Input!$D$10)," ")</f>
        <v>178.99200000000002</v>
      </c>
      <c r="O258" s="90">
        <f>IFERROR((L258*M258)*(Input!$D$23)+(K258*M258*Input!$D$22), " ")</f>
        <v>81.36</v>
      </c>
    </row>
    <row r="259" spans="3:15" ht="16" thickBot="1" x14ac:dyDescent="0.4">
      <c r="C259" s="84" t="str">
        <f>Input!C272</f>
        <v>PP246</v>
      </c>
      <c r="D259" s="85">
        <f>IF(Input!D272=0," ",Input!D272)</f>
        <v>68</v>
      </c>
      <c r="E259" s="85" t="str">
        <f>IF(Input!E272=0," ",Input!E272)</f>
        <v xml:space="preserve"> </v>
      </c>
      <c r="F259" s="85">
        <f t="shared" si="2"/>
        <v>68</v>
      </c>
      <c r="G259" s="86">
        <f>Input!G272</f>
        <v>2.0848250322137177E-2</v>
      </c>
      <c r="H259" s="85">
        <f>Input!H272</f>
        <v>2010</v>
      </c>
      <c r="I259" s="85">
        <f t="shared" si="3"/>
        <v>12</v>
      </c>
      <c r="J259" s="87">
        <f>IF(Input!J272=0, " ",Input!J272)</f>
        <v>41164.15</v>
      </c>
      <c r="K259" s="88" t="str">
        <f>IF(Input!K272=0,"0",Input!K272)</f>
        <v>0</v>
      </c>
      <c r="L259" s="88">
        <f>IF(Input!L272=0,"0",Input!L272)</f>
        <v>165.68</v>
      </c>
      <c r="M259" s="89">
        <f>IF(Input!N272=0," ",Input!N272)</f>
        <v>1</v>
      </c>
      <c r="N259" s="90">
        <f>IFERROR((L259*M259)*(Input!$D$11)+(K259*M259*Input!$D$10)," ")</f>
        <v>182.24800000000002</v>
      </c>
      <c r="O259" s="90">
        <f>IFERROR((L259*M259)*(Input!$D$23)+(K259*M259*Input!$D$22), " ")</f>
        <v>82.84</v>
      </c>
    </row>
    <row r="260" spans="3:15" ht="16" thickBot="1" x14ac:dyDescent="0.4">
      <c r="C260" s="84" t="str">
        <f>Input!C273</f>
        <v>PP247</v>
      </c>
      <c r="D260" s="85">
        <f>IF(Input!D273=0," ",Input!D273)</f>
        <v>37</v>
      </c>
      <c r="E260" s="85" t="str">
        <f>IF(Input!E273=0," ",Input!E273)</f>
        <v xml:space="preserve"> </v>
      </c>
      <c r="F260" s="85">
        <f t="shared" si="2"/>
        <v>37</v>
      </c>
      <c r="G260" s="86">
        <f>Input!G273</f>
        <v>1.7652852181214807E-2</v>
      </c>
      <c r="H260" s="85">
        <f>Input!H273</f>
        <v>2014</v>
      </c>
      <c r="I260" s="85">
        <f t="shared" si="3"/>
        <v>8</v>
      </c>
      <c r="J260" s="87">
        <f>IF(Input!J273=0, " ",Input!J273)</f>
        <v>64057.74</v>
      </c>
      <c r="K260" s="88" t="str">
        <f>IF(Input!K273=0,"0",Input!K273)</f>
        <v>0</v>
      </c>
      <c r="L260" s="88">
        <f>IF(Input!L273=0,"0",Input!L273)</f>
        <v>165.86</v>
      </c>
      <c r="M260" s="89">
        <f>IF(Input!N273=0," ",Input!N273)</f>
        <v>1</v>
      </c>
      <c r="N260" s="90">
        <f>IFERROR((L260*M260)*(Input!$D$11)+(K260*M260*Input!$D$10)," ")</f>
        <v>182.44600000000003</v>
      </c>
      <c r="O260" s="90">
        <f>IFERROR((L260*M260)*(Input!$D$23)+(K260*M260*Input!$D$22), " ")</f>
        <v>82.93</v>
      </c>
    </row>
    <row r="261" spans="3:15" ht="16" thickBot="1" x14ac:dyDescent="0.4">
      <c r="C261" s="84" t="str">
        <f>Input!C274</f>
        <v>PP248</v>
      </c>
      <c r="D261" s="85">
        <f>IF(Input!D274=0," ",Input!D274)</f>
        <v>45</v>
      </c>
      <c r="E261" s="85" t="str">
        <f>IF(Input!E274=0," ",Input!E274)</f>
        <v xml:space="preserve"> </v>
      </c>
      <c r="F261" s="85">
        <f t="shared" si="2"/>
        <v>45</v>
      </c>
      <c r="G261" s="86">
        <f>Input!G274</f>
        <v>1.3659853502829026E-2</v>
      </c>
      <c r="H261" s="85">
        <f>Input!H274</f>
        <v>2011</v>
      </c>
      <c r="I261" s="85">
        <f t="shared" si="3"/>
        <v>11</v>
      </c>
      <c r="J261" s="87">
        <f>IF(Input!J274=0, " ",Input!J274)</f>
        <v>40756.04</v>
      </c>
      <c r="K261" s="88" t="str">
        <f>IF(Input!K274=0,"0",Input!K274)</f>
        <v>0</v>
      </c>
      <c r="L261" s="88">
        <f>IF(Input!L274=0,"0",Input!L274)</f>
        <v>166.26</v>
      </c>
      <c r="M261" s="89">
        <f>IF(Input!N274=0," ",Input!N274)</f>
        <v>1</v>
      </c>
      <c r="N261" s="90">
        <f>IFERROR((L261*M261)*(Input!$D$11)+(K261*M261*Input!$D$10)," ")</f>
        <v>182.886</v>
      </c>
      <c r="O261" s="90">
        <f>IFERROR((L261*M261)*(Input!$D$23)+(K261*M261*Input!$D$22), " ")</f>
        <v>83.13</v>
      </c>
    </row>
    <row r="262" spans="3:15" ht="16" thickBot="1" x14ac:dyDescent="0.4">
      <c r="C262" s="84" t="str">
        <f>Input!C275</f>
        <v>PP249</v>
      </c>
      <c r="D262" s="85">
        <f>IF(Input!D275=0," ",Input!D275)</f>
        <v>89</v>
      </c>
      <c r="E262" s="85" t="str">
        <f>IF(Input!E275=0," ",Input!E275)</f>
        <v xml:space="preserve"> </v>
      </c>
      <c r="F262" s="85">
        <f t="shared" si="2"/>
        <v>89</v>
      </c>
      <c r="G262" s="86">
        <f>Input!G275</f>
        <v>4.2011312283641307E-2</v>
      </c>
      <c r="H262" s="85">
        <f>Input!H275</f>
        <v>2006</v>
      </c>
      <c r="I262" s="85">
        <f t="shared" si="3"/>
        <v>16</v>
      </c>
      <c r="J262" s="87">
        <f>IF(Input!J275=0, " ",Input!J275)</f>
        <v>63377.440000000002</v>
      </c>
      <c r="K262" s="88" t="str">
        <f>IF(Input!K275=0,"0",Input!K275)</f>
        <v>0</v>
      </c>
      <c r="L262" s="88">
        <f>IF(Input!L275=0,"0",Input!L275)</f>
        <v>166.56</v>
      </c>
      <c r="M262" s="89">
        <f>IF(Input!N275=0," ",Input!N275)</f>
        <v>1</v>
      </c>
      <c r="N262" s="90">
        <f>IFERROR((L262*M262)*(Input!$D$11)+(K262*M262*Input!$D$10)," ")</f>
        <v>183.21600000000001</v>
      </c>
      <c r="O262" s="90">
        <f>IFERROR((L262*M262)*(Input!$D$23)+(K262*M262*Input!$D$22), " ")</f>
        <v>83.28</v>
      </c>
    </row>
    <row r="263" spans="3:15" ht="16" thickBot="1" x14ac:dyDescent="0.4">
      <c r="C263" s="84" t="str">
        <f>Input!C276</f>
        <v>PP250</v>
      </c>
      <c r="D263" s="85" t="str">
        <f>IF(Input!D276=0," ",Input!D276)</f>
        <v xml:space="preserve"> </v>
      </c>
      <c r="E263" s="85" t="str">
        <f>IF(Input!E276=0," ",Input!E276)</f>
        <v xml:space="preserve"> </v>
      </c>
      <c r="F263" s="85" t="str">
        <f t="shared" si="2"/>
        <v xml:space="preserve"> </v>
      </c>
      <c r="G263" s="86" t="str">
        <f>Input!G276</f>
        <v xml:space="preserve"> </v>
      </c>
      <c r="H263" s="85">
        <f>Input!H276</f>
        <v>0</v>
      </c>
      <c r="I263" s="85" t="str">
        <f t="shared" si="3"/>
        <v xml:space="preserve"> </v>
      </c>
      <c r="J263" s="87" t="str">
        <f>IF(Input!J276=0, " ",Input!J276)</f>
        <v xml:space="preserve"> </v>
      </c>
      <c r="K263" s="88" t="str">
        <f>IF(Input!K276=0,"0",Input!K276)</f>
        <v>0</v>
      </c>
      <c r="L263" s="88">
        <f>IF(Input!L276=0,"0",Input!L276)</f>
        <v>168.4</v>
      </c>
      <c r="M263" s="89">
        <f>IF(Input!N276=0," ",Input!N276)</f>
        <v>1</v>
      </c>
      <c r="N263" s="90">
        <f>IFERROR((L263*M263)*(Input!$D$11)+(K263*M263*Input!$D$10)," ")</f>
        <v>185.24</v>
      </c>
      <c r="O263" s="90">
        <f>IFERROR((L263*M263)*(Input!$D$23)+(K263*M263*Input!$D$22), " ")</f>
        <v>84.2</v>
      </c>
    </row>
    <row r="264" spans="3:15" ht="16" thickBot="1" x14ac:dyDescent="0.4">
      <c r="C264" s="84" t="str">
        <f>Input!C277</f>
        <v>PP251</v>
      </c>
      <c r="D264" s="85">
        <f>IF(Input!D277=0," ",Input!D277)</f>
        <v>46</v>
      </c>
      <c r="E264" s="85" t="str">
        <f>IF(Input!E277=0," ",Input!E277)</f>
        <v xml:space="preserve"> </v>
      </c>
      <c r="F264" s="85">
        <f t="shared" si="2"/>
        <v>46</v>
      </c>
      <c r="G264" s="86">
        <f>Input!G277</f>
        <v>1.1340038137611867E-2</v>
      </c>
      <c r="H264" s="85">
        <f>Input!H277</f>
        <v>2018</v>
      </c>
      <c r="I264" s="85">
        <f t="shared" si="3"/>
        <v>4</v>
      </c>
      <c r="J264" s="87">
        <f>IF(Input!J277=0, " ",Input!J277)</f>
        <v>33099.019999999997</v>
      </c>
      <c r="K264" s="88" t="str">
        <f>IF(Input!K277=0,"0",Input!K277)</f>
        <v>0</v>
      </c>
      <c r="L264" s="88">
        <f>IF(Input!L277=0,"0",Input!L277)</f>
        <v>167.9</v>
      </c>
      <c r="M264" s="89">
        <f>IF(Input!N277=0," ",Input!N277)</f>
        <v>1</v>
      </c>
      <c r="N264" s="90">
        <f>IFERROR((L264*M264)*(Input!$D$11)+(K264*M264*Input!$D$10)," ")</f>
        <v>184.69000000000003</v>
      </c>
      <c r="O264" s="90">
        <f>IFERROR((L264*M264)*(Input!$D$23)+(K264*M264*Input!$D$22), " ")</f>
        <v>83.95</v>
      </c>
    </row>
    <row r="265" spans="3:15" ht="16" thickBot="1" x14ac:dyDescent="0.4">
      <c r="C265" s="84" t="str">
        <f>Input!C278</f>
        <v>PP252</v>
      </c>
      <c r="D265" s="85">
        <f>IF(Input!D278=0," ",Input!D278)</f>
        <v>81</v>
      </c>
      <c r="E265" s="85" t="str">
        <f>IF(Input!E278=0," ",Input!E278)</f>
        <v xml:space="preserve"> </v>
      </c>
      <c r="F265" s="85">
        <f t="shared" si="2"/>
        <v>81</v>
      </c>
      <c r="G265" s="86">
        <f>Input!G278</f>
        <v>0.11870111397220444</v>
      </c>
      <c r="H265" s="85">
        <f>Input!H278</f>
        <v>2004</v>
      </c>
      <c r="I265" s="85">
        <f t="shared" si="3"/>
        <v>18</v>
      </c>
      <c r="J265" s="87">
        <f>IF(Input!J278=0, " ",Input!J278)</f>
        <v>196756.11</v>
      </c>
      <c r="K265" s="88" t="str">
        <f>IF(Input!K278=0,"0",Input!K278)</f>
        <v>0</v>
      </c>
      <c r="L265" s="88">
        <f>IF(Input!L278=0,"0",Input!L278)</f>
        <v>173.12</v>
      </c>
      <c r="M265" s="89">
        <f>IF(Input!N278=0," ",Input!N278)</f>
        <v>1</v>
      </c>
      <c r="N265" s="90">
        <f>IFERROR((L265*M265)*(Input!$D$11)+(K265*M265*Input!$D$10)," ")</f>
        <v>190.43200000000002</v>
      </c>
      <c r="O265" s="90">
        <f>IFERROR((L265*M265)*(Input!$D$23)+(K265*M265*Input!$D$22), " ")</f>
        <v>86.56</v>
      </c>
    </row>
    <row r="266" spans="3:15" ht="16" thickBot="1" x14ac:dyDescent="0.4">
      <c r="C266" s="84" t="str">
        <f>Input!C279</f>
        <v>PP253</v>
      </c>
      <c r="D266" s="85">
        <f>IF(Input!D279=0," ",Input!D279)</f>
        <v>73</v>
      </c>
      <c r="E266" s="85" t="str">
        <f>IF(Input!E279=0," ",Input!E279)</f>
        <v xml:space="preserve"> </v>
      </c>
      <c r="F266" s="85">
        <f t="shared" si="2"/>
        <v>73</v>
      </c>
      <c r="G266" s="86">
        <f>Input!G279</f>
        <v>2.4815568110864886E-2</v>
      </c>
      <c r="H266" s="85">
        <f>Input!H279</f>
        <v>2000</v>
      </c>
      <c r="I266" s="85">
        <f t="shared" si="3"/>
        <v>22</v>
      </c>
      <c r="J266" s="87">
        <f>IF(Input!J279=0, " ",Input!J279)</f>
        <v>45641.49</v>
      </c>
      <c r="K266" s="88" t="str">
        <f>IF(Input!K279=0,"0",Input!K279)</f>
        <v>0</v>
      </c>
      <c r="L266" s="88">
        <f>IF(Input!L279=0,"0",Input!L279)</f>
        <v>173.98</v>
      </c>
      <c r="M266" s="89">
        <f>IF(Input!N279=0," ",Input!N279)</f>
        <v>1</v>
      </c>
      <c r="N266" s="90">
        <f>IFERROR((L266*M266)*(Input!$D$11)+(K266*M266*Input!$D$10)," ")</f>
        <v>191.37800000000001</v>
      </c>
      <c r="O266" s="90">
        <f>IFERROR((L266*M266)*(Input!$D$23)+(K266*M266*Input!$D$22), " ")</f>
        <v>86.99</v>
      </c>
    </row>
    <row r="267" spans="3:15" ht="16" thickBot="1" x14ac:dyDescent="0.4">
      <c r="C267" s="84" t="str">
        <f>Input!C280</f>
        <v>PP254</v>
      </c>
      <c r="D267" s="85" t="str">
        <f>IF(Input!D280=0," ",Input!D280)</f>
        <v xml:space="preserve"> </v>
      </c>
      <c r="E267" s="85" t="str">
        <f>IF(Input!E280=0," ",Input!E280)</f>
        <v xml:space="preserve"> </v>
      </c>
      <c r="F267" s="85" t="str">
        <f t="shared" si="2"/>
        <v xml:space="preserve"> </v>
      </c>
      <c r="G267" s="86" t="str">
        <f>Input!G280</f>
        <v xml:space="preserve"> </v>
      </c>
      <c r="H267" s="85">
        <f>Input!H280</f>
        <v>0</v>
      </c>
      <c r="I267" s="85" t="str">
        <f t="shared" si="3"/>
        <v xml:space="preserve"> </v>
      </c>
      <c r="J267" s="87" t="str">
        <f>IF(Input!J280=0, " ",Input!J280)</f>
        <v xml:space="preserve"> </v>
      </c>
      <c r="K267" s="88" t="str">
        <f>IF(Input!K280=0,"0",Input!K280)</f>
        <v>0</v>
      </c>
      <c r="L267" s="88">
        <f>IF(Input!L280=0,"0",Input!L280)</f>
        <v>175.82</v>
      </c>
      <c r="M267" s="89">
        <f>IF(Input!N280=0," ",Input!N280)</f>
        <v>1</v>
      </c>
      <c r="N267" s="90">
        <f>IFERROR((L267*M267)*(Input!$D$11)+(K267*M267*Input!$D$10)," ")</f>
        <v>193.40200000000002</v>
      </c>
      <c r="O267" s="90">
        <f>IFERROR((L267*M267)*(Input!$D$23)+(K267*M267*Input!$D$22), " ")</f>
        <v>87.91</v>
      </c>
    </row>
    <row r="268" spans="3:15" ht="16" thickBot="1" x14ac:dyDescent="0.4">
      <c r="C268" s="84" t="str">
        <f>Input!C281</f>
        <v>PP255</v>
      </c>
      <c r="D268" s="85">
        <f>IF(Input!D281=0," ",Input!D281)</f>
        <v>88</v>
      </c>
      <c r="E268" s="85" t="str">
        <f>IF(Input!E281=0," ",Input!E281)</f>
        <v xml:space="preserve"> </v>
      </c>
      <c r="F268" s="85">
        <f t="shared" si="2"/>
        <v>88</v>
      </c>
      <c r="G268" s="86">
        <f>Input!G281</f>
        <v>2.8785579852855306E-2</v>
      </c>
      <c r="H268" s="85">
        <f>Input!H281</f>
        <v>2000</v>
      </c>
      <c r="I268" s="85">
        <f t="shared" si="3"/>
        <v>22</v>
      </c>
      <c r="J268" s="87">
        <f>IF(Input!J281=0, " ",Input!J281)</f>
        <v>43918.83</v>
      </c>
      <c r="K268" s="88" t="str">
        <f>IF(Input!K281=0,"0",Input!K281)</f>
        <v>0</v>
      </c>
      <c r="L268" s="88">
        <f>IF(Input!L281=0,"0",Input!L281)</f>
        <v>176.08</v>
      </c>
      <c r="M268" s="89">
        <f>IF(Input!N281=0," ",Input!N281)</f>
        <v>1</v>
      </c>
      <c r="N268" s="90">
        <f>IFERROR((L268*M268)*(Input!$D$11)+(K268*M268*Input!$D$10)," ")</f>
        <v>193.68800000000002</v>
      </c>
      <c r="O268" s="90">
        <f>IFERROR((L268*M268)*(Input!$D$23)+(K268*M268*Input!$D$22), " ")</f>
        <v>88.04</v>
      </c>
    </row>
    <row r="269" spans="3:15" ht="16" thickBot="1" x14ac:dyDescent="0.4">
      <c r="C269" s="84" t="str">
        <f>Input!C282</f>
        <v>PP256</v>
      </c>
      <c r="D269" s="85">
        <f>IF(Input!D282=0," ",Input!D282)</f>
        <v>35</v>
      </c>
      <c r="E269" s="85" t="str">
        <f>IF(Input!E282=0," ",Input!E282)</f>
        <v xml:space="preserve"> </v>
      </c>
      <c r="F269" s="85">
        <f t="shared" si="2"/>
        <v>35</v>
      </c>
      <c r="G269" s="86">
        <f>Input!G282</f>
        <v>4.490659956227952E-3</v>
      </c>
      <c r="H269" s="85">
        <f>Input!H282</f>
        <v>2021</v>
      </c>
      <c r="I269" s="85">
        <f t="shared" si="3"/>
        <v>1</v>
      </c>
      <c r="J269" s="87">
        <f>IF(Input!J282=0, " ",Input!J282)</f>
        <v>17226.64</v>
      </c>
      <c r="K269" s="88" t="str">
        <f>IF(Input!K282=0,"0",Input!K282)</f>
        <v>0</v>
      </c>
      <c r="L269" s="88">
        <f>IF(Input!L282=0,"0",Input!L282)</f>
        <v>179.68</v>
      </c>
      <c r="M269" s="89">
        <f>IF(Input!N282=0," ",Input!N282)</f>
        <v>1</v>
      </c>
      <c r="N269" s="90">
        <f>IFERROR((L269*M269)*(Input!$D$11)+(K269*M269*Input!$D$10)," ")</f>
        <v>197.64800000000002</v>
      </c>
      <c r="O269" s="90">
        <f>IFERROR((L269*M269)*(Input!$D$23)+(K269*M269*Input!$D$22), " ")</f>
        <v>89.84</v>
      </c>
    </row>
    <row r="270" spans="3:15" ht="16" thickBot="1" x14ac:dyDescent="0.4">
      <c r="C270" s="84" t="str">
        <f>Input!C283</f>
        <v>PP257</v>
      </c>
      <c r="D270" s="85">
        <f>IF(Input!D283=0," ",Input!D283)</f>
        <v>65</v>
      </c>
      <c r="E270" s="85" t="str">
        <f>IF(Input!E283=0," ",Input!E283)</f>
        <v xml:space="preserve"> </v>
      </c>
      <c r="F270" s="85">
        <f t="shared" ref="F270:F333" si="4">IF(D270=" "," ",AVERAGE(D270:E270))</f>
        <v>65</v>
      </c>
      <c r="G270" s="86">
        <f>Input!G283</f>
        <v>2.5396052698946892E-2</v>
      </c>
      <c r="H270" s="85">
        <f>Input!H283</f>
        <v>2012</v>
      </c>
      <c r="I270" s="85">
        <f t="shared" ref="I270:I333" si="5">IF(H270=0," ",SUM(2022-H270))</f>
        <v>10</v>
      </c>
      <c r="J270" s="87">
        <f>IF(Input!J283=0, " ",Input!J283)</f>
        <v>52457.95</v>
      </c>
      <c r="K270" s="88" t="str">
        <f>IF(Input!K283=0,"0",Input!K283)</f>
        <v>0</v>
      </c>
      <c r="L270" s="88">
        <f>IF(Input!L283=0,"0",Input!L283)</f>
        <v>187.2</v>
      </c>
      <c r="M270" s="89">
        <f>IF(Input!N283=0," ",Input!N283)</f>
        <v>1</v>
      </c>
      <c r="N270" s="90">
        <f>IFERROR((L270*M270)*(Input!$D$11)+(K270*M270*Input!$D$10)," ")</f>
        <v>205.92000000000002</v>
      </c>
      <c r="O270" s="90">
        <f>IFERROR((L270*M270)*(Input!$D$23)+(K270*M270*Input!$D$22), " ")</f>
        <v>93.6</v>
      </c>
    </row>
    <row r="271" spans="3:15" ht="16" thickBot="1" x14ac:dyDescent="0.4">
      <c r="C271" s="84" t="str">
        <f>Input!C284</f>
        <v>PP258</v>
      </c>
      <c r="D271" s="85">
        <f>IF(Input!D284=0," ",Input!D284)</f>
        <v>71</v>
      </c>
      <c r="E271" s="85" t="str">
        <f>IF(Input!E284=0," ",Input!E284)</f>
        <v xml:space="preserve"> </v>
      </c>
      <c r="F271" s="85">
        <f t="shared" si="4"/>
        <v>71</v>
      </c>
      <c r="G271" s="86">
        <f>Input!G284</f>
        <v>0.11833197362987691</v>
      </c>
      <c r="H271" s="85">
        <f>Input!H284</f>
        <v>2013</v>
      </c>
      <c r="I271" s="85">
        <f t="shared" si="5"/>
        <v>9</v>
      </c>
      <c r="J271" s="87">
        <f>IF(Input!J284=0, " ",Input!J284)</f>
        <v>223770.18</v>
      </c>
      <c r="K271" s="88" t="str">
        <f>IF(Input!K284=0,"0",Input!K284)</f>
        <v>0</v>
      </c>
      <c r="L271" s="88">
        <f>IF(Input!L284=0,"0",Input!L284)</f>
        <v>222.05</v>
      </c>
      <c r="M271" s="89">
        <f>IF(Input!N284=0," ",Input!N284)</f>
        <v>1</v>
      </c>
      <c r="N271" s="90">
        <f>IFERROR((L271*M271)*(Input!$D$11)+(K271*M271*Input!$D$10)," ")</f>
        <v>244.25500000000002</v>
      </c>
      <c r="O271" s="90">
        <f>IFERROR((L271*M271)*(Input!$D$23)+(K271*M271*Input!$D$22), " ")</f>
        <v>111.02500000000001</v>
      </c>
    </row>
    <row r="272" spans="3:15" ht="16" thickBot="1" x14ac:dyDescent="0.4">
      <c r="C272" s="84" t="str">
        <f>Input!C285</f>
        <v>PP259</v>
      </c>
      <c r="D272" s="85">
        <f>IF(Input!D285=0," ",Input!D285)</f>
        <v>69</v>
      </c>
      <c r="E272" s="85" t="str">
        <f>IF(Input!E285=0," ",Input!E285)</f>
        <v xml:space="preserve"> </v>
      </c>
      <c r="F272" s="85">
        <f t="shared" si="4"/>
        <v>69</v>
      </c>
      <c r="G272" s="86">
        <f>Input!G285</f>
        <v>3.5513734159355118E-2</v>
      </c>
      <c r="H272" s="85">
        <f>Input!H285</f>
        <v>2017</v>
      </c>
      <c r="I272" s="85">
        <f t="shared" si="5"/>
        <v>5</v>
      </c>
      <c r="J272" s="87">
        <f>IF(Input!J285=0, " ",Input!J285)</f>
        <v>69104.399999999994</v>
      </c>
      <c r="K272" s="88" t="str">
        <f>IF(Input!K285=0,"0",Input!K285)</f>
        <v>0</v>
      </c>
      <c r="L272" s="88">
        <f>IF(Input!L285=0,"0",Input!L285)</f>
        <v>189.38</v>
      </c>
      <c r="M272" s="89">
        <f>IF(Input!N285=0," ",Input!N285)</f>
        <v>1</v>
      </c>
      <c r="N272" s="90">
        <f>IFERROR((L272*M272)*(Input!$D$11)+(K272*M272*Input!$D$10)," ")</f>
        <v>208.31800000000001</v>
      </c>
      <c r="O272" s="90">
        <f>IFERROR((L272*M272)*(Input!$D$23)+(K272*M272*Input!$D$22), " ")</f>
        <v>94.69</v>
      </c>
    </row>
    <row r="273" spans="3:15" ht="16" thickBot="1" x14ac:dyDescent="0.4">
      <c r="C273" s="84" t="str">
        <f>Input!C286</f>
        <v>PP260</v>
      </c>
      <c r="D273" s="85">
        <f>IF(Input!D286=0," ",Input!D286)</f>
        <v>68</v>
      </c>
      <c r="E273" s="85" t="str">
        <f>IF(Input!E286=0," ",Input!E286)</f>
        <v xml:space="preserve"> </v>
      </c>
      <c r="F273" s="85">
        <f t="shared" si="4"/>
        <v>68</v>
      </c>
      <c r="G273" s="86">
        <f>Input!G286</f>
        <v>9.1828388183463755E-2</v>
      </c>
      <c r="H273" s="85">
        <f>Input!H286</f>
        <v>2017</v>
      </c>
      <c r="I273" s="85">
        <f t="shared" si="5"/>
        <v>5</v>
      </c>
      <c r="J273" s="87">
        <f>IF(Input!J286=0, " ",Input!J286)</f>
        <v>181311.98</v>
      </c>
      <c r="K273" s="88" t="str">
        <f>IF(Input!K286=0,"0",Input!K286)</f>
        <v>0</v>
      </c>
      <c r="L273" s="88">
        <f>IF(Input!L286=0,"0",Input!L286)</f>
        <v>207.78000000000003</v>
      </c>
      <c r="M273" s="89">
        <f>IF(Input!N286=0," ",Input!N286)</f>
        <v>1</v>
      </c>
      <c r="N273" s="90">
        <f>IFERROR((L273*M273)*(Input!$D$11)+(K273*M273*Input!$D$10)," ")</f>
        <v>228.55800000000005</v>
      </c>
      <c r="O273" s="90">
        <f>IFERROR((L273*M273)*(Input!$D$23)+(K273*M273*Input!$D$22), " ")</f>
        <v>103.89000000000001</v>
      </c>
    </row>
    <row r="274" spans="3:15" ht="16" thickBot="1" x14ac:dyDescent="0.4">
      <c r="C274" s="84" t="str">
        <f>Input!C287</f>
        <v>PP261</v>
      </c>
      <c r="D274" s="85">
        <f>IF(Input!D287=0," ",Input!D287)</f>
        <v>44</v>
      </c>
      <c r="E274" s="85" t="str">
        <f>IF(Input!E287=0," ",Input!E287)</f>
        <v xml:space="preserve"> </v>
      </c>
      <c r="F274" s="85">
        <f t="shared" si="4"/>
        <v>44</v>
      </c>
      <c r="G274" s="86">
        <f>Input!G287</f>
        <v>2.8503965880728156E-2</v>
      </c>
      <c r="H274" s="85">
        <f>Input!H287</f>
        <v>2005</v>
      </c>
      <c r="I274" s="85">
        <f t="shared" si="5"/>
        <v>17</v>
      </c>
      <c r="J274" s="87">
        <f>IF(Input!J287=0, " ",Input!J287)</f>
        <v>86978.33</v>
      </c>
      <c r="K274" s="88" t="str">
        <f>IF(Input!K287=0,"0",Input!K287)</f>
        <v>0</v>
      </c>
      <c r="L274" s="88">
        <f>IF(Input!L287=0,"0",Input!L287)</f>
        <v>194.84</v>
      </c>
      <c r="M274" s="89">
        <f>IF(Input!N287=0," ",Input!N287)</f>
        <v>1</v>
      </c>
      <c r="N274" s="90">
        <f>IFERROR((L274*M274)*(Input!$D$11)+(K274*M274*Input!$D$10)," ")</f>
        <v>214.32400000000001</v>
      </c>
      <c r="O274" s="90">
        <f>IFERROR((L274*M274)*(Input!$D$23)+(K274*M274*Input!$D$22), " ")</f>
        <v>97.42</v>
      </c>
    </row>
    <row r="275" spans="3:15" ht="16" thickBot="1" x14ac:dyDescent="0.4">
      <c r="C275" s="84" t="str">
        <f>Input!C288</f>
        <v>PP262</v>
      </c>
      <c r="D275" s="85">
        <f>IF(Input!D288=0," ",Input!D288)</f>
        <v>38</v>
      </c>
      <c r="E275" s="85" t="str">
        <f>IF(Input!E288=0," ",Input!E288)</f>
        <v xml:space="preserve"> </v>
      </c>
      <c r="F275" s="85">
        <f t="shared" si="4"/>
        <v>38</v>
      </c>
      <c r="G275" s="86">
        <f>Input!G288</f>
        <v>2.239975692006126E-2</v>
      </c>
      <c r="H275" s="85">
        <f>Input!H288</f>
        <v>2017</v>
      </c>
      <c r="I275" s="85">
        <f t="shared" si="5"/>
        <v>5</v>
      </c>
      <c r="J275" s="87">
        <f>IF(Input!J288=0, " ",Input!J288)</f>
        <v>79144.03</v>
      </c>
      <c r="K275" s="88" t="str">
        <f>IF(Input!K288=0,"0",Input!K288)</f>
        <v>0</v>
      </c>
      <c r="L275" s="88">
        <f>IF(Input!L288=0,"0",Input!L288)</f>
        <v>197.13</v>
      </c>
      <c r="M275" s="89">
        <f>IF(Input!N288=0," ",Input!N288)</f>
        <v>1</v>
      </c>
      <c r="N275" s="90">
        <f>IFERROR((L275*M275)*(Input!$D$11)+(K275*M275*Input!$D$10)," ")</f>
        <v>216.84300000000002</v>
      </c>
      <c r="O275" s="90">
        <f>IFERROR((L275*M275)*(Input!$D$23)+(K275*M275*Input!$D$22), " ")</f>
        <v>98.564999999999998</v>
      </c>
    </row>
    <row r="276" spans="3:15" ht="16" thickBot="1" x14ac:dyDescent="0.4">
      <c r="C276" s="84" t="str">
        <f>Input!C289</f>
        <v>PP263</v>
      </c>
      <c r="D276" s="85">
        <f>IF(Input!D289=0," ",Input!D289)</f>
        <v>42</v>
      </c>
      <c r="E276" s="85" t="str">
        <f>IF(Input!E289=0," ",Input!E289)</f>
        <v xml:space="preserve"> </v>
      </c>
      <c r="F276" s="85">
        <f t="shared" si="4"/>
        <v>42</v>
      </c>
      <c r="G276" s="86">
        <f>Input!G289</f>
        <v>2.9928550114298163E-3</v>
      </c>
      <c r="H276" s="85">
        <f>Input!H289</f>
        <v>2020</v>
      </c>
      <c r="I276" s="85">
        <f t="shared" si="5"/>
        <v>2</v>
      </c>
      <c r="J276" s="87">
        <f>IF(Input!J289=0, " ",Input!J289)</f>
        <v>9567.42</v>
      </c>
      <c r="K276" s="88" t="str">
        <f>IF(Input!K289=0,"0",Input!K289)</f>
        <v>0</v>
      </c>
      <c r="L276" s="88">
        <f>IF(Input!L289=0,"0",Input!L289)</f>
        <v>197.44</v>
      </c>
      <c r="M276" s="89">
        <f>IF(Input!N289=0," ",Input!N289)</f>
        <v>1</v>
      </c>
      <c r="N276" s="90">
        <f>IFERROR((L276*M276)*(Input!$D$11)+(K276*M276*Input!$D$10)," ")</f>
        <v>217.18400000000003</v>
      </c>
      <c r="O276" s="90">
        <f>IFERROR((L276*M276)*(Input!$D$23)+(K276*M276*Input!$D$22), " ")</f>
        <v>98.72</v>
      </c>
    </row>
    <row r="277" spans="3:15" ht="16" thickBot="1" x14ac:dyDescent="0.4">
      <c r="C277" s="84" t="str">
        <f>Input!C290</f>
        <v>PP264</v>
      </c>
      <c r="D277" s="85">
        <f>IF(Input!D290=0," ",Input!D290)</f>
        <v>44</v>
      </c>
      <c r="E277" s="85" t="str">
        <f>IF(Input!E290=0," ",Input!E290)</f>
        <v xml:space="preserve"> </v>
      </c>
      <c r="F277" s="85">
        <f t="shared" si="4"/>
        <v>44</v>
      </c>
      <c r="G277" s="86">
        <f>Input!G290</f>
        <v>2.4428138380558677E-2</v>
      </c>
      <c r="H277" s="85">
        <f>Input!H290</f>
        <v>2016</v>
      </c>
      <c r="I277" s="85">
        <f t="shared" si="5"/>
        <v>6</v>
      </c>
      <c r="J277" s="87">
        <f>IF(Input!J290=0, " ",Input!J290)</f>
        <v>74541.16</v>
      </c>
      <c r="K277" s="88" t="str">
        <f>IF(Input!K290=0,"0",Input!K290)</f>
        <v>0</v>
      </c>
      <c r="L277" s="88">
        <f>IF(Input!L290=0,"0",Input!L290)</f>
        <v>197.81</v>
      </c>
      <c r="M277" s="89">
        <f>IF(Input!N290=0," ",Input!N290)</f>
        <v>1</v>
      </c>
      <c r="N277" s="90">
        <f>IFERROR((L277*M277)*(Input!$D$11)+(K277*M277*Input!$D$10)," ")</f>
        <v>217.59100000000001</v>
      </c>
      <c r="O277" s="90">
        <f>IFERROR((L277*M277)*(Input!$D$23)+(K277*M277*Input!$D$22), " ")</f>
        <v>98.905000000000001</v>
      </c>
    </row>
    <row r="278" spans="3:15" ht="16" thickBot="1" x14ac:dyDescent="0.4">
      <c r="C278" s="84" t="str">
        <f>Input!C291</f>
        <v>PP265</v>
      </c>
      <c r="D278" s="85">
        <f>IF(Input!D291=0," ",Input!D291)</f>
        <v>63</v>
      </c>
      <c r="E278" s="85" t="str">
        <f>IF(Input!E291=0," ",Input!E291)</f>
        <v xml:space="preserve"> </v>
      </c>
      <c r="F278" s="85">
        <f t="shared" si="4"/>
        <v>63</v>
      </c>
      <c r="G278" s="86">
        <f>Input!G291</f>
        <v>3.6007199737193206E-2</v>
      </c>
      <c r="H278" s="85">
        <f>Input!H291</f>
        <v>2019</v>
      </c>
      <c r="I278" s="85">
        <f t="shared" si="5"/>
        <v>3</v>
      </c>
      <c r="J278" s="87">
        <f>IF(Input!J291=0, " ",Input!J291)</f>
        <v>76737.429999999993</v>
      </c>
      <c r="K278" s="88" t="str">
        <f>IF(Input!K291=0,"0",Input!K291)</f>
        <v>0</v>
      </c>
      <c r="L278" s="88">
        <f>IF(Input!L291=0,"0",Input!L291)</f>
        <v>197.86</v>
      </c>
      <c r="M278" s="89">
        <f>IF(Input!N291=0," ",Input!N291)</f>
        <v>1</v>
      </c>
      <c r="N278" s="90">
        <f>IFERROR((L278*M278)*(Input!$D$11)+(K278*M278*Input!$D$10)," ")</f>
        <v>217.64600000000004</v>
      </c>
      <c r="O278" s="90">
        <f>IFERROR((L278*M278)*(Input!$D$23)+(K278*M278*Input!$D$22), " ")</f>
        <v>98.93</v>
      </c>
    </row>
    <row r="279" spans="3:15" ht="16" thickBot="1" x14ac:dyDescent="0.4">
      <c r="C279" s="84" t="str">
        <f>Input!C292</f>
        <v>PP266</v>
      </c>
      <c r="D279" s="85">
        <f>IF(Input!D292=0," ",Input!D292)</f>
        <v>60</v>
      </c>
      <c r="E279" s="85" t="str">
        <f>IF(Input!E292=0," ",Input!E292)</f>
        <v xml:space="preserve"> </v>
      </c>
      <c r="F279" s="85">
        <f t="shared" si="4"/>
        <v>60</v>
      </c>
      <c r="G279" s="86">
        <f>Input!G292</f>
        <v>3.0110051212055251E-2</v>
      </c>
      <c r="H279" s="85">
        <f>Input!H292</f>
        <v>2010</v>
      </c>
      <c r="I279" s="85">
        <f t="shared" si="5"/>
        <v>12</v>
      </c>
      <c r="J279" s="87">
        <f>IF(Input!J292=0, " ",Input!J292)</f>
        <v>67378.09</v>
      </c>
      <c r="K279" s="88" t="str">
        <f>IF(Input!K292=0,"0",Input!K292)</f>
        <v>0</v>
      </c>
      <c r="L279" s="88">
        <f>IF(Input!L292=0,"0",Input!L292)</f>
        <v>199.1</v>
      </c>
      <c r="M279" s="89">
        <f>IF(Input!N292=0," ",Input!N292)</f>
        <v>1</v>
      </c>
      <c r="N279" s="90">
        <f>IFERROR((L279*M279)*(Input!$D$11)+(K279*M279*Input!$D$10)," ")</f>
        <v>219.01000000000002</v>
      </c>
      <c r="O279" s="90">
        <f>IFERROR((L279*M279)*(Input!$D$23)+(K279*M279*Input!$D$22), " ")</f>
        <v>99.55</v>
      </c>
    </row>
    <row r="280" spans="3:15" ht="16" thickBot="1" x14ac:dyDescent="0.4">
      <c r="C280" s="84" t="str">
        <f>Input!C293</f>
        <v>PP267</v>
      </c>
      <c r="D280" s="85">
        <f>IF(Input!D293=0," ",Input!D293)</f>
        <v>63</v>
      </c>
      <c r="E280" s="85" t="str">
        <f>IF(Input!E293=0," ",Input!E293)</f>
        <v xml:space="preserve"> </v>
      </c>
      <c r="F280" s="85">
        <f t="shared" si="4"/>
        <v>63</v>
      </c>
      <c r="G280" s="86">
        <f>Input!G293</f>
        <v>3.1448856532749994E-2</v>
      </c>
      <c r="H280" s="85">
        <f>Input!H293</f>
        <v>2017</v>
      </c>
      <c r="I280" s="85">
        <f t="shared" si="5"/>
        <v>5</v>
      </c>
      <c r="J280" s="87">
        <f>IF(Input!J293=0, " ",Input!J293)</f>
        <v>67022.83</v>
      </c>
      <c r="K280" s="88" t="str">
        <f>IF(Input!K293=0,"0",Input!K293)</f>
        <v>0</v>
      </c>
      <c r="L280" s="88">
        <f>IF(Input!L293=0,"0",Input!L293)</f>
        <v>202.34</v>
      </c>
      <c r="M280" s="89">
        <f>IF(Input!N293=0," ",Input!N293)</f>
        <v>1</v>
      </c>
      <c r="N280" s="90">
        <f>IFERROR((L280*M280)*(Input!$D$11)+(K280*M280*Input!$D$10)," ")</f>
        <v>222.57400000000001</v>
      </c>
      <c r="O280" s="90">
        <f>IFERROR((L280*M280)*(Input!$D$23)+(K280*M280*Input!$D$22), " ")</f>
        <v>101.17</v>
      </c>
    </row>
    <row r="281" spans="3:15" ht="16" thickBot="1" x14ac:dyDescent="0.4">
      <c r="C281" s="84" t="str">
        <f>Input!C294</f>
        <v>PP268</v>
      </c>
      <c r="D281" s="85">
        <f>IF(Input!D294=0," ",Input!D294)</f>
        <v>65</v>
      </c>
      <c r="E281" s="85" t="str">
        <f>IF(Input!E294=0," ",Input!E294)</f>
        <v xml:space="preserve"> </v>
      </c>
      <c r="F281" s="85">
        <f t="shared" si="4"/>
        <v>65</v>
      </c>
      <c r="G281" s="86">
        <f>Input!G294</f>
        <v>2.3083817791987163E-2</v>
      </c>
      <c r="H281" s="85">
        <f>Input!H294</f>
        <v>2005</v>
      </c>
      <c r="I281" s="85">
        <f t="shared" si="5"/>
        <v>17</v>
      </c>
      <c r="J281" s="87">
        <f>IF(Input!J294=0, " ",Input!J294)</f>
        <v>47681.81</v>
      </c>
      <c r="K281" s="88" t="str">
        <f>IF(Input!K294=0,"0",Input!K294)</f>
        <v>0</v>
      </c>
      <c r="L281" s="88">
        <f>IF(Input!L294=0,"0",Input!L294)</f>
        <v>252.57999999999998</v>
      </c>
      <c r="M281" s="89">
        <f>IF(Input!N294=0," ",Input!N294)</f>
        <v>1</v>
      </c>
      <c r="N281" s="90">
        <f>IFERROR((L281*M281)*(Input!$D$11)+(K281*M281*Input!$D$10)," ")</f>
        <v>277.83800000000002</v>
      </c>
      <c r="O281" s="90">
        <f>IFERROR((L281*M281)*(Input!$D$23)+(K281*M281*Input!$D$22), " ")</f>
        <v>126.28999999999999</v>
      </c>
    </row>
    <row r="282" spans="3:15" ht="16" thickBot="1" x14ac:dyDescent="0.4">
      <c r="C282" s="84" t="str">
        <f>Input!C295</f>
        <v>PP269</v>
      </c>
      <c r="D282" s="85">
        <f>IF(Input!D295=0," ",Input!D295)</f>
        <v>68</v>
      </c>
      <c r="E282" s="85" t="str">
        <f>IF(Input!E295=0," ",Input!E295)</f>
        <v xml:space="preserve"> </v>
      </c>
      <c r="F282" s="85">
        <f t="shared" si="4"/>
        <v>68</v>
      </c>
      <c r="G282" s="86">
        <f>Input!G295</f>
        <v>5.0254249771321681E-2</v>
      </c>
      <c r="H282" s="85">
        <f>Input!H295</f>
        <v>2018</v>
      </c>
      <c r="I282" s="85">
        <f t="shared" si="5"/>
        <v>4</v>
      </c>
      <c r="J282" s="87">
        <f>IF(Input!J295=0, " ",Input!J295)</f>
        <v>99225.279999999999</v>
      </c>
      <c r="K282" s="88" t="str">
        <f>IF(Input!K295=0,"0",Input!K295)</f>
        <v>0</v>
      </c>
      <c r="L282" s="88">
        <f>IF(Input!L295=0,"0",Input!L295)</f>
        <v>203.16</v>
      </c>
      <c r="M282" s="89">
        <f>IF(Input!N295=0," ",Input!N295)</f>
        <v>1</v>
      </c>
      <c r="N282" s="90">
        <f>IFERROR((L282*M282)*(Input!$D$11)+(K282*M282*Input!$D$10)," ")</f>
        <v>223.47600000000003</v>
      </c>
      <c r="O282" s="90">
        <f>IFERROR((L282*M282)*(Input!$D$23)+(K282*M282*Input!$D$22), " ")</f>
        <v>101.58</v>
      </c>
    </row>
    <row r="283" spans="3:15" ht="16" thickBot="1" x14ac:dyDescent="0.4">
      <c r="C283" s="84" t="str">
        <f>Input!C296</f>
        <v>PP270</v>
      </c>
      <c r="D283" s="85">
        <f>IF(Input!D296=0," ",Input!D296)</f>
        <v>69</v>
      </c>
      <c r="E283" s="85" t="str">
        <f>IF(Input!E296=0," ",Input!E296)</f>
        <v xml:space="preserve"> </v>
      </c>
      <c r="F283" s="85">
        <f t="shared" si="4"/>
        <v>69</v>
      </c>
      <c r="G283" s="86">
        <f>Input!G296</f>
        <v>3.7080931005445641E-2</v>
      </c>
      <c r="H283" s="85">
        <f>Input!H296</f>
        <v>2016</v>
      </c>
      <c r="I283" s="85">
        <f t="shared" si="5"/>
        <v>6</v>
      </c>
      <c r="J283" s="87">
        <f>IF(Input!J296=0, " ",Input!J296)</f>
        <v>72153.929999999993</v>
      </c>
      <c r="K283" s="88" t="str">
        <f>IF(Input!K296=0,"0",Input!K296)</f>
        <v>0</v>
      </c>
      <c r="L283" s="88">
        <f>IF(Input!L296=0,"0",Input!L296)</f>
        <v>203.86</v>
      </c>
      <c r="M283" s="89">
        <f>IF(Input!N296=0," ",Input!N296)</f>
        <v>1</v>
      </c>
      <c r="N283" s="90">
        <f>IFERROR((L283*M283)*(Input!$D$11)+(K283*M283*Input!$D$10)," ")</f>
        <v>224.24600000000004</v>
      </c>
      <c r="O283" s="90">
        <f>IFERROR((L283*M283)*(Input!$D$23)+(K283*M283*Input!$D$22), " ")</f>
        <v>101.93</v>
      </c>
    </row>
    <row r="284" spans="3:15" ht="16" thickBot="1" x14ac:dyDescent="0.4">
      <c r="C284" s="84" t="str">
        <f>Input!C297</f>
        <v>PP271</v>
      </c>
      <c r="D284" s="85" t="str">
        <f>IF(Input!D297=0," ",Input!D297)</f>
        <v xml:space="preserve"> </v>
      </c>
      <c r="E284" s="85" t="str">
        <f>IF(Input!E297=0," ",Input!E297)</f>
        <v xml:space="preserve"> </v>
      </c>
      <c r="F284" s="85" t="str">
        <f t="shared" si="4"/>
        <v xml:space="preserve"> </v>
      </c>
      <c r="G284" s="86">
        <f>Input!G297</f>
        <v>0</v>
      </c>
      <c r="H284" s="85">
        <f>Input!H297</f>
        <v>2022</v>
      </c>
      <c r="I284" s="85">
        <f t="shared" si="5"/>
        <v>0</v>
      </c>
      <c r="J284" s="87">
        <f>IF(Input!J297=0, " ",Input!J297)</f>
        <v>4795.3999999999996</v>
      </c>
      <c r="K284" s="88" t="str">
        <f>IF(Input!K297=0,"0",Input!K297)</f>
        <v>0</v>
      </c>
      <c r="L284" s="88">
        <f>IF(Input!L297=0,"0",Input!L297)</f>
        <v>205.22</v>
      </c>
      <c r="M284" s="89">
        <f>IF(Input!N297=0," ",Input!N297)</f>
        <v>1</v>
      </c>
      <c r="N284" s="90">
        <f>IFERROR((L284*M284)*(Input!$D$11)+(K284*M284*Input!$D$10)," ")</f>
        <v>225.74200000000002</v>
      </c>
      <c r="O284" s="90">
        <f>IFERROR((L284*M284)*(Input!$D$23)+(K284*M284*Input!$D$22), " ")</f>
        <v>102.61</v>
      </c>
    </row>
    <row r="285" spans="3:15" ht="16" thickBot="1" x14ac:dyDescent="0.4">
      <c r="C285" s="84" t="str">
        <f>Input!C298</f>
        <v>PP272</v>
      </c>
      <c r="D285" s="85">
        <f>IF(Input!D298=0," ",Input!D298)</f>
        <v>51</v>
      </c>
      <c r="E285" s="85" t="str">
        <f>IF(Input!E298=0," ",Input!E298)</f>
        <v xml:space="preserve"> </v>
      </c>
      <c r="F285" s="85">
        <f t="shared" si="4"/>
        <v>51</v>
      </c>
      <c r="G285" s="86">
        <f>Input!G298</f>
        <v>2.0200160988099757E-2</v>
      </c>
      <c r="H285" s="85">
        <f>Input!H298</f>
        <v>2015</v>
      </c>
      <c r="I285" s="85">
        <f t="shared" si="5"/>
        <v>7</v>
      </c>
      <c r="J285" s="87">
        <f>IF(Input!J298=0, " ",Input!J298)</f>
        <v>53179.360000000001</v>
      </c>
      <c r="K285" s="88" t="str">
        <f>IF(Input!K298=0,"0",Input!K298)</f>
        <v>0</v>
      </c>
      <c r="L285" s="88">
        <f>IF(Input!L298=0,"0",Input!L298)</f>
        <v>206.96</v>
      </c>
      <c r="M285" s="89">
        <f>IF(Input!N298=0," ",Input!N298)</f>
        <v>1</v>
      </c>
      <c r="N285" s="90">
        <f>IFERROR((L285*M285)*(Input!$D$11)+(K285*M285*Input!$D$10)," ")</f>
        <v>227.65600000000003</v>
      </c>
      <c r="O285" s="90">
        <f>IFERROR((L285*M285)*(Input!$D$23)+(K285*M285*Input!$D$22), " ")</f>
        <v>103.48</v>
      </c>
    </row>
    <row r="286" spans="3:15" ht="16" thickBot="1" x14ac:dyDescent="0.4">
      <c r="C286" s="84" t="str">
        <f>Input!C299</f>
        <v>PP273</v>
      </c>
      <c r="D286" s="85">
        <f>IF(Input!D299=0," ",Input!D299)</f>
        <v>82</v>
      </c>
      <c r="E286" s="85" t="str">
        <f>IF(Input!E299=0," ",Input!E299)</f>
        <v xml:space="preserve"> </v>
      </c>
      <c r="F286" s="85">
        <f t="shared" si="4"/>
        <v>82</v>
      </c>
      <c r="G286" s="86">
        <f>Input!G299</f>
        <v>8.0148581986923234E-2</v>
      </c>
      <c r="H286" s="85">
        <f>Input!H299</f>
        <v>2017</v>
      </c>
      <c r="I286" s="85">
        <f t="shared" si="5"/>
        <v>5</v>
      </c>
      <c r="J286" s="87">
        <f>IF(Input!J299=0, " ",Input!J299)</f>
        <v>131232.21</v>
      </c>
      <c r="K286" s="88" t="str">
        <f>IF(Input!K299=0,"0",Input!K299)</f>
        <v>0</v>
      </c>
      <c r="L286" s="88">
        <f>IF(Input!L299=0,"0",Input!L299)</f>
        <v>307.39999999999998</v>
      </c>
      <c r="M286" s="89">
        <f>IF(Input!N299=0," ",Input!N299)</f>
        <v>1</v>
      </c>
      <c r="N286" s="90">
        <f>IFERROR((L286*M286)*(Input!$D$11)+(K286*M286*Input!$D$10)," ")</f>
        <v>338.14</v>
      </c>
      <c r="O286" s="90">
        <f>IFERROR((L286*M286)*(Input!$D$23)+(K286*M286*Input!$D$22), " ")</f>
        <v>153.69999999999999</v>
      </c>
    </row>
    <row r="287" spans="3:15" ht="16" thickBot="1" x14ac:dyDescent="0.4">
      <c r="C287" s="84" t="str">
        <f>Input!C300</f>
        <v>PP274</v>
      </c>
      <c r="D287" s="85" t="str">
        <f>IF(Input!D300=0," ",Input!D300)</f>
        <v xml:space="preserve"> </v>
      </c>
      <c r="E287" s="85" t="str">
        <f>IF(Input!E300=0," ",Input!E300)</f>
        <v xml:space="preserve"> </v>
      </c>
      <c r="F287" s="85" t="str">
        <f t="shared" si="4"/>
        <v xml:space="preserve"> </v>
      </c>
      <c r="G287" s="86" t="str">
        <f>Input!G300</f>
        <v xml:space="preserve"> </v>
      </c>
      <c r="H287" s="85">
        <f>Input!H300</f>
        <v>0</v>
      </c>
      <c r="I287" s="85" t="str">
        <f t="shared" si="5"/>
        <v xml:space="preserve"> </v>
      </c>
      <c r="J287" s="87" t="str">
        <f>IF(Input!J300=0, " ",Input!J300)</f>
        <v xml:space="preserve"> </v>
      </c>
      <c r="K287" s="88" t="str">
        <f>IF(Input!K300=0,"0",Input!K300)</f>
        <v>0</v>
      </c>
      <c r="L287" s="88">
        <f>IF(Input!L300=0,"0",Input!L300)</f>
        <v>209.44</v>
      </c>
      <c r="M287" s="89">
        <f>IF(Input!N300=0," ",Input!N300)</f>
        <v>1</v>
      </c>
      <c r="N287" s="90">
        <f>IFERROR((L287*M287)*(Input!$D$11)+(K287*M287*Input!$D$10)," ")</f>
        <v>230.38400000000001</v>
      </c>
      <c r="O287" s="90">
        <f>IFERROR((L287*M287)*(Input!$D$23)+(K287*M287*Input!$D$22), " ")</f>
        <v>104.72</v>
      </c>
    </row>
    <row r="288" spans="3:15" ht="16" thickBot="1" x14ac:dyDescent="0.4">
      <c r="C288" s="84" t="str">
        <f>Input!C301</f>
        <v>PP275</v>
      </c>
      <c r="D288" s="85">
        <f>IF(Input!D301=0," ",Input!D301)</f>
        <v>70</v>
      </c>
      <c r="E288" s="85" t="str">
        <f>IF(Input!E301=0," ",Input!E301)</f>
        <v xml:space="preserve"> </v>
      </c>
      <c r="F288" s="85">
        <f t="shared" si="4"/>
        <v>70</v>
      </c>
      <c r="G288" s="86">
        <f>Input!G301</f>
        <v>5.7568611882840527E-3</v>
      </c>
      <c r="H288" s="85">
        <f>Input!H301</f>
        <v>2002</v>
      </c>
      <c r="I288" s="85">
        <f t="shared" si="5"/>
        <v>20</v>
      </c>
      <c r="J288" s="87">
        <f>IF(Input!J301=0, " ",Input!J301)</f>
        <v>11041.96</v>
      </c>
      <c r="K288" s="88" t="str">
        <f>IF(Input!K301=0,"0",Input!K301)</f>
        <v>0</v>
      </c>
      <c r="L288" s="88">
        <f>IF(Input!L301=0,"0",Input!L301)</f>
        <v>211.64</v>
      </c>
      <c r="M288" s="89">
        <f>IF(Input!N301=0," ",Input!N301)</f>
        <v>1</v>
      </c>
      <c r="N288" s="90">
        <f>IFERROR((L288*M288)*(Input!$D$11)+(K288*M288*Input!$D$10)," ")</f>
        <v>232.804</v>
      </c>
      <c r="O288" s="90">
        <f>IFERROR((L288*M288)*(Input!$D$23)+(K288*M288*Input!$D$22), " ")</f>
        <v>105.82</v>
      </c>
    </row>
    <row r="289" spans="3:15" ht="16" thickBot="1" x14ac:dyDescent="0.4">
      <c r="C289" s="84" t="str">
        <f>Input!C302</f>
        <v>PP276</v>
      </c>
      <c r="D289" s="85">
        <f>IF(Input!D302=0," ",Input!D302)</f>
        <v>31</v>
      </c>
      <c r="E289" s="85" t="str">
        <f>IF(Input!E302=0," ",Input!E302)</f>
        <v xml:space="preserve"> </v>
      </c>
      <c r="F289" s="85">
        <f t="shared" si="4"/>
        <v>31</v>
      </c>
      <c r="G289" s="86">
        <f>Input!G302</f>
        <v>7.9777044197496642E-3</v>
      </c>
      <c r="H289" s="85">
        <f>Input!H302</f>
        <v>2018</v>
      </c>
      <c r="I289" s="85">
        <f t="shared" si="5"/>
        <v>4</v>
      </c>
      <c r="J289" s="87">
        <f>IF(Input!J302=0, " ",Input!J302)</f>
        <v>34552.120000000003</v>
      </c>
      <c r="K289" s="88" t="str">
        <f>IF(Input!K302=0,"0",Input!K302)</f>
        <v>0</v>
      </c>
      <c r="L289" s="88">
        <f>IF(Input!L302=0,"0",Input!L302)</f>
        <v>212.2</v>
      </c>
      <c r="M289" s="89">
        <f>IF(Input!N302=0," ",Input!N302)</f>
        <v>1</v>
      </c>
      <c r="N289" s="90">
        <f>IFERROR((L289*M289)*(Input!$D$11)+(K289*M289*Input!$D$10)," ")</f>
        <v>233.42000000000002</v>
      </c>
      <c r="O289" s="90">
        <f>IFERROR((L289*M289)*(Input!$D$23)+(K289*M289*Input!$D$22), " ")</f>
        <v>106.1</v>
      </c>
    </row>
    <row r="290" spans="3:15" ht="16" thickBot="1" x14ac:dyDescent="0.4">
      <c r="C290" s="84" t="str">
        <f>Input!C303</f>
        <v>PP277</v>
      </c>
      <c r="D290" s="85">
        <f>IF(Input!D303=0," ",Input!D303)</f>
        <v>71</v>
      </c>
      <c r="E290" s="85" t="str">
        <f>IF(Input!E303=0," ",Input!E303)</f>
        <v xml:space="preserve"> </v>
      </c>
      <c r="F290" s="85">
        <f t="shared" si="4"/>
        <v>71</v>
      </c>
      <c r="G290" s="86">
        <f>Input!G303</f>
        <v>9.0199699861803449E-3</v>
      </c>
      <c r="H290" s="85">
        <f>Input!H303</f>
        <v>2011</v>
      </c>
      <c r="I290" s="85">
        <f t="shared" si="5"/>
        <v>11</v>
      </c>
      <c r="J290" s="87">
        <f>IF(Input!J303=0, " ",Input!J303)</f>
        <v>17057.099999999999</v>
      </c>
      <c r="K290" s="88" t="str">
        <f>IF(Input!K303=0,"0",Input!K303)</f>
        <v>0</v>
      </c>
      <c r="L290" s="88">
        <f>IF(Input!L303=0,"0",Input!L303)</f>
        <v>230.74</v>
      </c>
      <c r="M290" s="89">
        <f>IF(Input!N303=0," ",Input!N303)</f>
        <v>1</v>
      </c>
      <c r="N290" s="90">
        <f>IFERROR((L290*M290)*(Input!$D$11)+(K290*M290*Input!$D$10)," ")</f>
        <v>253.81400000000002</v>
      </c>
      <c r="O290" s="90">
        <f>IFERROR((L290*M290)*(Input!$D$23)+(K290*M290*Input!$D$22), " ")</f>
        <v>115.37</v>
      </c>
    </row>
    <row r="291" spans="3:15" ht="16" thickBot="1" x14ac:dyDescent="0.4">
      <c r="C291" s="84" t="str">
        <f>Input!C304</f>
        <v>PP278</v>
      </c>
      <c r="D291" s="85">
        <f>IF(Input!D304=0," ",Input!D304)</f>
        <v>46</v>
      </c>
      <c r="E291" s="85" t="str">
        <f>IF(Input!E304=0," ",Input!E304)</f>
        <v xml:space="preserve"> </v>
      </c>
      <c r="F291" s="85">
        <f t="shared" si="4"/>
        <v>46</v>
      </c>
      <c r="G291" s="86">
        <f>Input!G304</f>
        <v>3.350792693978643E-2</v>
      </c>
      <c r="H291" s="85">
        <f>Input!H304</f>
        <v>2015</v>
      </c>
      <c r="I291" s="85">
        <f t="shared" si="5"/>
        <v>7</v>
      </c>
      <c r="J291" s="87">
        <f>IF(Input!J304=0, " ",Input!J304)</f>
        <v>97802.1</v>
      </c>
      <c r="K291" s="88" t="str">
        <f>IF(Input!K304=0,"0",Input!K304)</f>
        <v>0</v>
      </c>
      <c r="L291" s="88">
        <f>IF(Input!L304=0,"0",Input!L304)</f>
        <v>214.7</v>
      </c>
      <c r="M291" s="89">
        <f>IF(Input!N304=0," ",Input!N304)</f>
        <v>1</v>
      </c>
      <c r="N291" s="90">
        <f>IFERROR((L291*M291)*(Input!$D$11)+(K291*M291*Input!$D$10)," ")</f>
        <v>236.17000000000002</v>
      </c>
      <c r="O291" s="90">
        <f>IFERROR((L291*M291)*(Input!$D$23)+(K291*M291*Input!$D$22), " ")</f>
        <v>107.35</v>
      </c>
    </row>
    <row r="292" spans="3:15" ht="16" thickBot="1" x14ac:dyDescent="0.4">
      <c r="C292" s="84" t="str">
        <f>Input!C305</f>
        <v>PP279</v>
      </c>
      <c r="D292" s="85">
        <f>IF(Input!D305=0," ",Input!D305)</f>
        <v>51</v>
      </c>
      <c r="E292" s="85" t="str">
        <f>IF(Input!E305=0," ",Input!E305)</f>
        <v xml:space="preserve"> </v>
      </c>
      <c r="F292" s="85">
        <f t="shared" si="4"/>
        <v>51</v>
      </c>
      <c r="G292" s="86">
        <f>Input!G305</f>
        <v>2.3033896313146399E-2</v>
      </c>
      <c r="H292" s="85">
        <f>Input!H305</f>
        <v>2017</v>
      </c>
      <c r="I292" s="85">
        <f t="shared" si="5"/>
        <v>5</v>
      </c>
      <c r="J292" s="87">
        <f>IF(Input!J305=0, " ",Input!J305)</f>
        <v>60639.51</v>
      </c>
      <c r="K292" s="88" t="str">
        <f>IF(Input!K305=0,"0",Input!K305)</f>
        <v>0</v>
      </c>
      <c r="L292" s="88">
        <f>IF(Input!L305=0,"0",Input!L305)</f>
        <v>215.47</v>
      </c>
      <c r="M292" s="89">
        <f>IF(Input!N305=0," ",Input!N305)</f>
        <v>1</v>
      </c>
      <c r="N292" s="90">
        <f>IFERROR((L292*M292)*(Input!$D$11)+(K292*M292*Input!$D$10)," ")</f>
        <v>237.01700000000002</v>
      </c>
      <c r="O292" s="90">
        <f>IFERROR((L292*M292)*(Input!$D$23)+(K292*M292*Input!$D$22), " ")</f>
        <v>107.735</v>
      </c>
    </row>
    <row r="293" spans="3:15" ht="16" thickBot="1" x14ac:dyDescent="0.4">
      <c r="C293" s="84" t="str">
        <f>Input!C306</f>
        <v>PP280</v>
      </c>
      <c r="D293" s="85">
        <f>IF(Input!D306=0," ",Input!D306)</f>
        <v>43</v>
      </c>
      <c r="E293" s="85" t="str">
        <f>IF(Input!E306=0," ",Input!E306)</f>
        <v xml:space="preserve"> </v>
      </c>
      <c r="F293" s="85">
        <f t="shared" si="4"/>
        <v>43</v>
      </c>
      <c r="G293" s="86">
        <f>Input!G306</f>
        <v>1.837042256949058E-4</v>
      </c>
      <c r="H293" s="85">
        <f>Input!H306</f>
        <v>2017</v>
      </c>
      <c r="I293" s="85">
        <f t="shared" si="5"/>
        <v>5</v>
      </c>
      <c r="J293" s="87">
        <f>IF(Input!J306=0, " ",Input!J306)</f>
        <v>573.6</v>
      </c>
      <c r="K293" s="88" t="str">
        <f>IF(Input!K306=0,"0",Input!K306)</f>
        <v>0</v>
      </c>
      <c r="L293" s="88">
        <f>IF(Input!L306=0,"0",Input!L306)</f>
        <v>216.4</v>
      </c>
      <c r="M293" s="89">
        <f>IF(Input!N306=0," ",Input!N306)</f>
        <v>1</v>
      </c>
      <c r="N293" s="90">
        <f>IFERROR((L293*M293)*(Input!$D$11)+(K293*M293*Input!$D$10)," ")</f>
        <v>238.04000000000002</v>
      </c>
      <c r="O293" s="90">
        <f>IFERROR((L293*M293)*(Input!$D$23)+(K293*M293*Input!$D$22), " ")</f>
        <v>108.2</v>
      </c>
    </row>
    <row r="294" spans="3:15" ht="16" thickBot="1" x14ac:dyDescent="0.4">
      <c r="C294" s="84" t="str">
        <f>Input!C307</f>
        <v>PP281</v>
      </c>
      <c r="D294" s="85">
        <f>IF(Input!D307=0," ",Input!D307)</f>
        <v>58</v>
      </c>
      <c r="E294" s="85" t="str">
        <f>IF(Input!E307=0," ",Input!E307)</f>
        <v xml:space="preserve"> </v>
      </c>
      <c r="F294" s="85">
        <f t="shared" si="4"/>
        <v>58</v>
      </c>
      <c r="G294" s="86">
        <f>Input!G307</f>
        <v>3.8367041051131263E-2</v>
      </c>
      <c r="H294" s="85">
        <f>Input!H307</f>
        <v>2012</v>
      </c>
      <c r="I294" s="85">
        <f t="shared" si="5"/>
        <v>10</v>
      </c>
      <c r="J294" s="87">
        <f>IF(Input!J307=0, " ",Input!J307)</f>
        <v>88815.5</v>
      </c>
      <c r="K294" s="88" t="str">
        <f>IF(Input!K307=0,"0",Input!K307)</f>
        <v>0</v>
      </c>
      <c r="L294" s="88">
        <f>IF(Input!L307=0,"0",Input!L307)</f>
        <v>219.3</v>
      </c>
      <c r="M294" s="89">
        <f>IF(Input!N307=0," ",Input!N307)</f>
        <v>1</v>
      </c>
      <c r="N294" s="90">
        <f>IFERROR((L294*M294)*(Input!$D$11)+(K294*M294*Input!$D$10)," ")</f>
        <v>241.23000000000002</v>
      </c>
      <c r="O294" s="90">
        <f>IFERROR((L294*M294)*(Input!$D$23)+(K294*M294*Input!$D$22), " ")</f>
        <v>109.65</v>
      </c>
    </row>
    <row r="295" spans="3:15" ht="16" thickBot="1" x14ac:dyDescent="0.4">
      <c r="C295" s="84" t="str">
        <f>Input!C308</f>
        <v>PP282</v>
      </c>
      <c r="D295" s="85">
        <f>IF(Input!D308=0," ",Input!D308)</f>
        <v>38</v>
      </c>
      <c r="E295" s="85" t="str">
        <f>IF(Input!E308=0," ",Input!E308)</f>
        <v xml:space="preserve"> </v>
      </c>
      <c r="F295" s="85">
        <f t="shared" si="4"/>
        <v>38</v>
      </c>
      <c r="G295" s="86">
        <f>Input!G308</f>
        <v>2.818212359684403E-3</v>
      </c>
      <c r="H295" s="85">
        <f>Input!H308</f>
        <v>2017</v>
      </c>
      <c r="I295" s="85">
        <f t="shared" si="5"/>
        <v>5</v>
      </c>
      <c r="J295" s="87">
        <f>IF(Input!J308=0, " ",Input!J308)</f>
        <v>9957.4599999999991</v>
      </c>
      <c r="K295" s="88" t="str">
        <f>IF(Input!K308=0,"0",Input!K308)</f>
        <v>0</v>
      </c>
      <c r="L295" s="88">
        <f>IF(Input!L308=0,"0",Input!L308)</f>
        <v>219.94</v>
      </c>
      <c r="M295" s="89">
        <f>IF(Input!N308=0," ",Input!N308)</f>
        <v>1</v>
      </c>
      <c r="N295" s="90">
        <f>IFERROR((L295*M295)*(Input!$D$11)+(K295*M295*Input!$D$10)," ")</f>
        <v>241.93400000000003</v>
      </c>
      <c r="O295" s="90">
        <f>IFERROR((L295*M295)*(Input!$D$23)+(K295*M295*Input!$D$22), " ")</f>
        <v>109.97</v>
      </c>
    </row>
    <row r="296" spans="3:15" ht="16" thickBot="1" x14ac:dyDescent="0.4">
      <c r="C296" s="84" t="str">
        <f>Input!C309</f>
        <v>PP283</v>
      </c>
      <c r="D296" s="85">
        <f>IF(Input!D309=0," ",Input!D309)</f>
        <v>60</v>
      </c>
      <c r="E296" s="85" t="str">
        <f>IF(Input!E309=0," ",Input!E309)</f>
        <v xml:space="preserve"> </v>
      </c>
      <c r="F296" s="85">
        <f t="shared" si="4"/>
        <v>60</v>
      </c>
      <c r="G296" s="86">
        <f>Input!G309</f>
        <v>1.7189018674140293E-2</v>
      </c>
      <c r="H296" s="85">
        <f>Input!H309</f>
        <v>1999</v>
      </c>
      <c r="I296" s="85">
        <f t="shared" si="5"/>
        <v>23</v>
      </c>
      <c r="J296" s="87">
        <f>IF(Input!J309=0, " ",Input!J309)</f>
        <v>38464.339999999997</v>
      </c>
      <c r="K296" s="88" t="str">
        <f>IF(Input!K309=0,"0",Input!K309)</f>
        <v>0</v>
      </c>
      <c r="L296" s="88">
        <f>IF(Input!L309=0,"0",Input!L309)</f>
        <v>221.5</v>
      </c>
      <c r="M296" s="89">
        <f>IF(Input!N309=0," ",Input!N309)</f>
        <v>1</v>
      </c>
      <c r="N296" s="90">
        <f>IFERROR((L296*M296)*(Input!$D$11)+(K296*M296*Input!$D$10)," ")</f>
        <v>243.65</v>
      </c>
      <c r="O296" s="90">
        <f>IFERROR((L296*M296)*(Input!$D$23)+(K296*M296*Input!$D$22), " ")</f>
        <v>110.75</v>
      </c>
    </row>
    <row r="297" spans="3:15" ht="16" thickBot="1" x14ac:dyDescent="0.4">
      <c r="C297" s="84" t="str">
        <f>Input!C310</f>
        <v>PP284</v>
      </c>
      <c r="D297" s="85">
        <f>IF(Input!D310=0," ",Input!D310)</f>
        <v>40</v>
      </c>
      <c r="E297" s="85" t="str">
        <f>IF(Input!E310=0," ",Input!E310)</f>
        <v xml:space="preserve"> </v>
      </c>
      <c r="F297" s="85">
        <f t="shared" si="4"/>
        <v>40</v>
      </c>
      <c r="G297" s="86">
        <f>Input!G310</f>
        <v>4.9407713576565338E-3</v>
      </c>
      <c r="H297" s="85">
        <f>Input!H310</f>
        <v>2014</v>
      </c>
      <c r="I297" s="85">
        <f t="shared" si="5"/>
        <v>8</v>
      </c>
      <c r="J297" s="87">
        <f>IF(Input!J310=0, " ",Input!J310)</f>
        <v>16584.150000000001</v>
      </c>
      <c r="K297" s="88" t="str">
        <f>IF(Input!K310=0,"0",Input!K310)</f>
        <v>0</v>
      </c>
      <c r="L297" s="88">
        <f>IF(Input!L310=0,"0",Input!L310)</f>
        <v>225.22000000000003</v>
      </c>
      <c r="M297" s="89">
        <f>IF(Input!N310=0," ",Input!N310)</f>
        <v>1</v>
      </c>
      <c r="N297" s="90">
        <f>IFERROR((L297*M297)*(Input!$D$11)+(K297*M297*Input!$D$10)," ")</f>
        <v>247.74200000000005</v>
      </c>
      <c r="O297" s="90">
        <f>IFERROR((L297*M297)*(Input!$D$23)+(K297*M297*Input!$D$22), " ")</f>
        <v>112.61000000000001</v>
      </c>
    </row>
    <row r="298" spans="3:15" ht="16" thickBot="1" x14ac:dyDescent="0.4">
      <c r="C298" s="84" t="str">
        <f>Input!C311</f>
        <v>PP285</v>
      </c>
      <c r="D298" s="85">
        <f>IF(Input!D311=0," ",Input!D311)</f>
        <v>59</v>
      </c>
      <c r="E298" s="85" t="str">
        <f>IF(Input!E311=0," ",Input!E311)</f>
        <v xml:space="preserve"> </v>
      </c>
      <c r="F298" s="85">
        <f t="shared" si="4"/>
        <v>59</v>
      </c>
      <c r="G298" s="86">
        <f>Input!G311</f>
        <v>0.14234764765622915</v>
      </c>
      <c r="H298" s="85">
        <f>Input!H311</f>
        <v>2022</v>
      </c>
      <c r="I298" s="85">
        <f t="shared" si="5"/>
        <v>0</v>
      </c>
      <c r="J298" s="87">
        <f>IF(Input!J311=0, " ",Input!J311)</f>
        <v>323934.15000000002</v>
      </c>
      <c r="K298" s="88" t="str">
        <f>IF(Input!K311=0,"0",Input!K311)</f>
        <v>0</v>
      </c>
      <c r="L298" s="88">
        <f>IF(Input!L311=0,"0",Input!L311)</f>
        <v>229.39999999999998</v>
      </c>
      <c r="M298" s="89">
        <f>IF(Input!N311=0," ",Input!N311)</f>
        <v>1</v>
      </c>
      <c r="N298" s="90">
        <f>IFERROR((L298*M298)*(Input!$D$11)+(K298*M298*Input!$D$10)," ")</f>
        <v>252.34</v>
      </c>
      <c r="O298" s="90">
        <f>IFERROR((L298*M298)*(Input!$D$23)+(K298*M298*Input!$D$22), " ")</f>
        <v>114.69999999999999</v>
      </c>
    </row>
    <row r="299" spans="3:15" ht="16" thickBot="1" x14ac:dyDescent="0.4">
      <c r="C299" s="84" t="str">
        <f>Input!C312</f>
        <v>PP286</v>
      </c>
      <c r="D299" s="85">
        <f>IF(Input!D312=0," ",Input!D312)</f>
        <v>81</v>
      </c>
      <c r="E299" s="85" t="str">
        <f>IF(Input!E312=0," ",Input!E312)</f>
        <v xml:space="preserve"> </v>
      </c>
      <c r="F299" s="85">
        <f t="shared" si="4"/>
        <v>81</v>
      </c>
      <c r="G299" s="86">
        <f>Input!G312</f>
        <v>0.10971444875596759</v>
      </c>
      <c r="H299" s="85">
        <f>Input!H312</f>
        <v>2010</v>
      </c>
      <c r="I299" s="85">
        <f t="shared" si="5"/>
        <v>12</v>
      </c>
      <c r="J299" s="87">
        <f>IF(Input!J312=0, " ",Input!J312)</f>
        <v>181860.03</v>
      </c>
      <c r="K299" s="88" t="str">
        <f>IF(Input!K312=0,"0",Input!K312)</f>
        <v>0</v>
      </c>
      <c r="L299" s="88">
        <f>IF(Input!L312=0,"0",Input!L312)</f>
        <v>231.1</v>
      </c>
      <c r="M299" s="89">
        <f>IF(Input!N312=0," ",Input!N312)</f>
        <v>1</v>
      </c>
      <c r="N299" s="90">
        <f>IFERROR((L299*M299)*(Input!$D$11)+(K299*M299*Input!$D$10)," ")</f>
        <v>254.21</v>
      </c>
      <c r="O299" s="90">
        <f>IFERROR((L299*M299)*(Input!$D$23)+(K299*M299*Input!$D$22), " ")</f>
        <v>115.55</v>
      </c>
    </row>
    <row r="300" spans="3:15" ht="16" thickBot="1" x14ac:dyDescent="0.4">
      <c r="C300" s="84" t="str">
        <f>Input!C313</f>
        <v>PP287</v>
      </c>
      <c r="D300" s="85">
        <f>IF(Input!D313=0," ",Input!D313)</f>
        <v>46</v>
      </c>
      <c r="E300" s="85" t="str">
        <f>IF(Input!E313=0," ",Input!E313)</f>
        <v xml:space="preserve"> </v>
      </c>
      <c r="F300" s="85">
        <f t="shared" si="4"/>
        <v>46</v>
      </c>
      <c r="G300" s="86">
        <f>Input!G313</f>
        <v>3.2726349056168509E-2</v>
      </c>
      <c r="H300" s="85">
        <f>Input!H313</f>
        <v>2017</v>
      </c>
      <c r="I300" s="85">
        <f t="shared" si="5"/>
        <v>5</v>
      </c>
      <c r="J300" s="87">
        <f>IF(Input!J313=0, " ",Input!J313)</f>
        <v>95520.85</v>
      </c>
      <c r="K300" s="88" t="str">
        <f>IF(Input!K313=0,"0",Input!K313)</f>
        <v>0</v>
      </c>
      <c r="L300" s="88">
        <f>IF(Input!L313=0,"0",Input!L313)</f>
        <v>231.57</v>
      </c>
      <c r="M300" s="89">
        <f>IF(Input!N313=0," ",Input!N313)</f>
        <v>1</v>
      </c>
      <c r="N300" s="90">
        <f>IFERROR((L300*M300)*(Input!$D$11)+(K300*M300*Input!$D$10)," ")</f>
        <v>254.727</v>
      </c>
      <c r="O300" s="90">
        <f>IFERROR((L300*M300)*(Input!$D$23)+(K300*M300*Input!$D$22), " ")</f>
        <v>115.785</v>
      </c>
    </row>
    <row r="301" spans="3:15" ht="16" thickBot="1" x14ac:dyDescent="0.4">
      <c r="C301" s="84" t="str">
        <f>Input!C314</f>
        <v>PP288</v>
      </c>
      <c r="D301" s="85" t="str">
        <f>IF(Input!D314=0," ",Input!D314)</f>
        <v xml:space="preserve"> </v>
      </c>
      <c r="E301" s="85" t="str">
        <f>IF(Input!E314=0," ",Input!E314)</f>
        <v xml:space="preserve"> </v>
      </c>
      <c r="F301" s="85" t="str">
        <f t="shared" si="4"/>
        <v xml:space="preserve"> </v>
      </c>
      <c r="G301" s="86">
        <f>Input!G314</f>
        <v>0</v>
      </c>
      <c r="H301" s="85">
        <f>Input!H314</f>
        <v>0</v>
      </c>
      <c r="I301" s="85" t="str">
        <f t="shared" si="5"/>
        <v xml:space="preserve"> </v>
      </c>
      <c r="J301" s="87">
        <f>IF(Input!J314=0, " ",Input!J314)</f>
        <v>103008.51</v>
      </c>
      <c r="K301" s="88">
        <f>IF(Input!K314=0,"0",Input!K314)</f>
        <v>232.34</v>
      </c>
      <c r="L301" s="88" t="str">
        <f>IF(Input!L314=0,"0",Input!L314)</f>
        <v>0</v>
      </c>
      <c r="M301" s="89">
        <f>IF(Input!N314=0," ",Input!N314)</f>
        <v>1</v>
      </c>
      <c r="N301" s="90">
        <f>IFERROR((L301*M301)*(Input!$D$11)+(K301*M301*Input!$D$10)," ")</f>
        <v>580.85</v>
      </c>
      <c r="O301" s="90">
        <f>IFERROR((L301*M301)*(Input!$D$23)+(K301*M301*Input!$D$22), " ")</f>
        <v>441.44599999999997</v>
      </c>
    </row>
    <row r="302" spans="3:15" ht="16" thickBot="1" x14ac:dyDescent="0.4">
      <c r="C302" s="84" t="str">
        <f>Input!C315</f>
        <v>PP289</v>
      </c>
      <c r="D302" s="85">
        <f>IF(Input!D315=0," ",Input!D315)</f>
        <v>55</v>
      </c>
      <c r="E302" s="85" t="str">
        <f>IF(Input!E315=0," ",Input!E315)</f>
        <v xml:space="preserve"> </v>
      </c>
      <c r="F302" s="85">
        <f t="shared" si="4"/>
        <v>55</v>
      </c>
      <c r="G302" s="86">
        <f>Input!G315</f>
        <v>3.8297692050504602E-2</v>
      </c>
      <c r="H302" s="85">
        <f>Input!H315</f>
        <v>2018</v>
      </c>
      <c r="I302" s="85">
        <f t="shared" si="5"/>
        <v>4</v>
      </c>
      <c r="J302" s="87">
        <f>IF(Input!J315=0, " ",Input!J315)</f>
        <v>93490.69</v>
      </c>
      <c r="K302" s="88" t="str">
        <f>IF(Input!K315=0,"0",Input!K315)</f>
        <v>0</v>
      </c>
      <c r="L302" s="88">
        <f>IF(Input!L315=0,"0",Input!L315)</f>
        <v>238.82</v>
      </c>
      <c r="M302" s="89">
        <f>IF(Input!N315=0," ",Input!N315)</f>
        <v>1</v>
      </c>
      <c r="N302" s="90">
        <f>IFERROR((L302*M302)*(Input!$D$11)+(K302*M302*Input!$D$10)," ")</f>
        <v>262.702</v>
      </c>
      <c r="O302" s="90">
        <f>IFERROR((L302*M302)*(Input!$D$23)+(K302*M302*Input!$D$22), " ")</f>
        <v>119.41</v>
      </c>
    </row>
    <row r="303" spans="3:15" ht="16" thickBot="1" x14ac:dyDescent="0.4">
      <c r="C303" s="84" t="str">
        <f>Input!C316</f>
        <v>PP290</v>
      </c>
      <c r="D303" s="85" t="str">
        <f>IF(Input!D316=0," ",Input!D316)</f>
        <v xml:space="preserve"> </v>
      </c>
      <c r="E303" s="85" t="str">
        <f>IF(Input!E316=0," ",Input!E316)</f>
        <v xml:space="preserve"> </v>
      </c>
      <c r="F303" s="85" t="str">
        <f t="shared" si="4"/>
        <v xml:space="preserve"> </v>
      </c>
      <c r="G303" s="86" t="str">
        <f>Input!G316</f>
        <v xml:space="preserve"> </v>
      </c>
      <c r="H303" s="85">
        <f>Input!H316</f>
        <v>0</v>
      </c>
      <c r="I303" s="85" t="str">
        <f t="shared" si="5"/>
        <v xml:space="preserve"> </v>
      </c>
      <c r="J303" s="87" t="str">
        <f>IF(Input!J316=0, " ",Input!J316)</f>
        <v xml:space="preserve"> </v>
      </c>
      <c r="K303" s="88" t="str">
        <f>IF(Input!K316=0,"0",Input!K316)</f>
        <v>0</v>
      </c>
      <c r="L303" s="88">
        <f>IF(Input!L316=0,"0",Input!L316)</f>
        <v>243.84</v>
      </c>
      <c r="M303" s="89">
        <f>IF(Input!N316=0," ",Input!N316)</f>
        <v>1</v>
      </c>
      <c r="N303" s="90">
        <f>IFERROR((L303*M303)*(Input!$D$11)+(K303*M303*Input!$D$10)," ")</f>
        <v>268.22400000000005</v>
      </c>
      <c r="O303" s="90">
        <f>IFERROR((L303*M303)*(Input!$D$23)+(K303*M303*Input!$D$22), " ")</f>
        <v>121.92</v>
      </c>
    </row>
    <row r="304" spans="3:15" ht="16" thickBot="1" x14ac:dyDescent="0.4">
      <c r="C304" s="84" t="str">
        <f>Input!C317</f>
        <v>PP291</v>
      </c>
      <c r="D304" s="85">
        <f>IF(Input!D317=0," ",Input!D317)</f>
        <v>74</v>
      </c>
      <c r="E304" s="85" t="str">
        <f>IF(Input!E317=0," ",Input!E317)</f>
        <v xml:space="preserve"> </v>
      </c>
      <c r="F304" s="85">
        <f t="shared" si="4"/>
        <v>74</v>
      </c>
      <c r="G304" s="86">
        <f>Input!G317</f>
        <v>9.5273682553280364E-2</v>
      </c>
      <c r="H304" s="85">
        <f>Input!H317</f>
        <v>1996</v>
      </c>
      <c r="I304" s="85">
        <f t="shared" si="5"/>
        <v>26</v>
      </c>
      <c r="J304" s="87">
        <f>IF(Input!J317=0, " ",Input!J317)</f>
        <v>172862.06</v>
      </c>
      <c r="K304" s="88" t="str">
        <f>IF(Input!K317=0,"0",Input!K317)</f>
        <v>0</v>
      </c>
      <c r="L304" s="88">
        <f>IF(Input!L317=0,"0",Input!L317)</f>
        <v>250.76</v>
      </c>
      <c r="M304" s="89">
        <f>IF(Input!N317=0," ",Input!N317)</f>
        <v>1</v>
      </c>
      <c r="N304" s="90">
        <f>IFERROR((L304*M304)*(Input!$D$11)+(K304*M304*Input!$D$10)," ")</f>
        <v>275.83600000000001</v>
      </c>
      <c r="O304" s="90">
        <f>IFERROR((L304*M304)*(Input!$D$23)+(K304*M304*Input!$D$22), " ")</f>
        <v>125.38</v>
      </c>
    </row>
    <row r="305" spans="3:15" ht="16" thickBot="1" x14ac:dyDescent="0.4">
      <c r="C305" s="84" t="str">
        <f>Input!C318</f>
        <v>PP292</v>
      </c>
      <c r="D305" s="85">
        <f>IF(Input!D318=0," ",Input!D318)</f>
        <v>76</v>
      </c>
      <c r="E305" s="85" t="str">
        <f>IF(Input!E318=0," ",Input!E318)</f>
        <v xml:space="preserve"> </v>
      </c>
      <c r="F305" s="85">
        <f t="shared" si="4"/>
        <v>76</v>
      </c>
      <c r="G305" s="86">
        <f>Input!G318</f>
        <v>0.19969081944541126</v>
      </c>
      <c r="H305" s="85">
        <f>Input!H318</f>
        <v>2017</v>
      </c>
      <c r="I305" s="85">
        <f t="shared" si="5"/>
        <v>5</v>
      </c>
      <c r="J305" s="87">
        <f>IF(Input!J318=0, " ",Input!J318)</f>
        <v>352779.19</v>
      </c>
      <c r="K305" s="88" t="str">
        <f>IF(Input!K318=0,"0",Input!K318)</f>
        <v>0</v>
      </c>
      <c r="L305" s="88">
        <f>IF(Input!L318=0,"0",Input!L318)</f>
        <v>423.64</v>
      </c>
      <c r="M305" s="89">
        <f>IF(Input!N318=0," ",Input!N318)</f>
        <v>1</v>
      </c>
      <c r="N305" s="90">
        <f>IFERROR((L305*M305)*(Input!$D$11)+(K305*M305*Input!$D$10)," ")</f>
        <v>466.00400000000002</v>
      </c>
      <c r="O305" s="90">
        <f>IFERROR((L305*M305)*(Input!$D$23)+(K305*M305*Input!$D$22), " ")</f>
        <v>211.82</v>
      </c>
    </row>
    <row r="306" spans="3:15" ht="16" thickBot="1" x14ac:dyDescent="0.4">
      <c r="C306" s="84" t="str">
        <f>Input!C319</f>
        <v>PP293</v>
      </c>
      <c r="D306" s="85">
        <f>IF(Input!D319=0," ",Input!D319)</f>
        <v>71</v>
      </c>
      <c r="E306" s="85" t="str">
        <f>IF(Input!E319=0," ",Input!E319)</f>
        <v xml:space="preserve"> </v>
      </c>
      <c r="F306" s="85">
        <f t="shared" si="4"/>
        <v>71</v>
      </c>
      <c r="G306" s="86">
        <f>Input!G319</f>
        <v>0.18175018743857599</v>
      </c>
      <c r="H306" s="85">
        <f>Input!H319</f>
        <v>2012</v>
      </c>
      <c r="I306" s="85">
        <f t="shared" si="5"/>
        <v>10</v>
      </c>
      <c r="J306" s="87">
        <f>IF(Input!J319=0, " ",Input!J319)</f>
        <v>343696.39</v>
      </c>
      <c r="K306" s="88" t="str">
        <f>IF(Input!K319=0,"0",Input!K319)</f>
        <v>0</v>
      </c>
      <c r="L306" s="88">
        <f>IF(Input!L319=0,"0",Input!L319)</f>
        <v>253.51</v>
      </c>
      <c r="M306" s="89">
        <f>IF(Input!N319=0," ",Input!N319)</f>
        <v>1</v>
      </c>
      <c r="N306" s="90">
        <f>IFERROR((L306*M306)*(Input!$D$11)+(K306*M306*Input!$D$10)," ")</f>
        <v>278.86099999999999</v>
      </c>
      <c r="O306" s="90">
        <f>IFERROR((L306*M306)*(Input!$D$23)+(K306*M306*Input!$D$22), " ")</f>
        <v>126.755</v>
      </c>
    </row>
    <row r="307" spans="3:15" ht="16" thickBot="1" x14ac:dyDescent="0.4">
      <c r="C307" s="84" t="str">
        <f>Input!C320</f>
        <v>PP294</v>
      </c>
      <c r="D307" s="85">
        <f>IF(Input!D320=0," ",Input!D320)</f>
        <v>68</v>
      </c>
      <c r="E307" s="85" t="str">
        <f>IF(Input!E320=0," ",Input!E320)</f>
        <v xml:space="preserve"> </v>
      </c>
      <c r="F307" s="85">
        <f t="shared" si="4"/>
        <v>68</v>
      </c>
      <c r="G307" s="86">
        <f>Input!G320</f>
        <v>6.5064881158834437E-2</v>
      </c>
      <c r="H307" s="85">
        <f>Input!H320</f>
        <v>2017</v>
      </c>
      <c r="I307" s="85">
        <f t="shared" si="5"/>
        <v>5</v>
      </c>
      <c r="J307" s="87">
        <f>IF(Input!J320=0, " ",Input!J320)</f>
        <v>128468.36</v>
      </c>
      <c r="K307" s="88" t="str">
        <f>IF(Input!K320=0,"0",Input!K320)</f>
        <v>0</v>
      </c>
      <c r="L307" s="88">
        <f>IF(Input!L320=0,"0",Input!L320)</f>
        <v>358.15999999999997</v>
      </c>
      <c r="M307" s="89">
        <f>IF(Input!N320=0," ",Input!N320)</f>
        <v>1</v>
      </c>
      <c r="N307" s="90">
        <f>IFERROR((L307*M307)*(Input!$D$11)+(K307*M307*Input!$D$10)," ")</f>
        <v>393.976</v>
      </c>
      <c r="O307" s="90">
        <f>IFERROR((L307*M307)*(Input!$D$23)+(K307*M307*Input!$D$22), " ")</f>
        <v>179.07999999999998</v>
      </c>
    </row>
    <row r="308" spans="3:15" ht="16" thickBot="1" x14ac:dyDescent="0.4">
      <c r="C308" s="84" t="str">
        <f>Input!C321</f>
        <v>PP295</v>
      </c>
      <c r="D308" s="85">
        <f>IF(Input!D321=0," ",Input!D321)</f>
        <v>76</v>
      </c>
      <c r="E308" s="85" t="str">
        <f>IF(Input!E321=0," ",Input!E321)</f>
        <v xml:space="preserve"> </v>
      </c>
      <c r="F308" s="85">
        <f t="shared" si="4"/>
        <v>76</v>
      </c>
      <c r="G308" s="86">
        <f>Input!G321</f>
        <v>8.6504933651969873E-2</v>
      </c>
      <c r="H308" s="85">
        <f>Input!H321</f>
        <v>2006</v>
      </c>
      <c r="I308" s="85">
        <f t="shared" si="5"/>
        <v>16</v>
      </c>
      <c r="J308" s="87">
        <f>IF(Input!J321=0, " ",Input!J321)</f>
        <v>152821.95000000001</v>
      </c>
      <c r="K308" s="88" t="str">
        <f>IF(Input!K321=0,"0",Input!K321)</f>
        <v>0</v>
      </c>
      <c r="L308" s="88">
        <f>IF(Input!L321=0,"0",Input!L321)</f>
        <v>271.84000000000003</v>
      </c>
      <c r="M308" s="89">
        <f>IF(Input!N321=0," ",Input!N321)</f>
        <v>1</v>
      </c>
      <c r="N308" s="90">
        <f>IFERROR((L308*M308)*(Input!$D$11)+(K308*M308*Input!$D$10)," ")</f>
        <v>299.02400000000006</v>
      </c>
      <c r="O308" s="90">
        <f>IFERROR((L308*M308)*(Input!$D$23)+(K308*M308*Input!$D$22), " ")</f>
        <v>135.92000000000002</v>
      </c>
    </row>
    <row r="309" spans="3:15" ht="16" thickBot="1" x14ac:dyDescent="0.4">
      <c r="C309" s="84" t="str">
        <f>Input!C322</f>
        <v>PP296</v>
      </c>
      <c r="D309" s="85">
        <f>IF(Input!D322=0," ",Input!D322)</f>
        <v>69</v>
      </c>
      <c r="E309" s="85" t="str">
        <f>IF(Input!E322=0," ",Input!E322)</f>
        <v xml:space="preserve"> </v>
      </c>
      <c r="F309" s="85">
        <f t="shared" si="4"/>
        <v>69</v>
      </c>
      <c r="G309" s="86">
        <f>Input!G322</f>
        <v>5.4192948794072639E-2</v>
      </c>
      <c r="H309" s="85">
        <f>Input!H322</f>
        <v>2011</v>
      </c>
      <c r="I309" s="85">
        <f t="shared" si="5"/>
        <v>11</v>
      </c>
      <c r="J309" s="87">
        <f>IF(Input!J322=0, " ",Input!J322)</f>
        <v>105451.35</v>
      </c>
      <c r="K309" s="88" t="str">
        <f>IF(Input!K322=0,"0",Input!K322)</f>
        <v>0</v>
      </c>
      <c r="L309" s="88">
        <f>IF(Input!L322=0,"0",Input!L322)</f>
        <v>255.54</v>
      </c>
      <c r="M309" s="89">
        <f>IF(Input!N322=0," ",Input!N322)</f>
        <v>1</v>
      </c>
      <c r="N309" s="90">
        <f>IFERROR((L309*M309)*(Input!$D$11)+(K309*M309*Input!$D$10)," ")</f>
        <v>281.09399999999999</v>
      </c>
      <c r="O309" s="90">
        <f>IFERROR((L309*M309)*(Input!$D$23)+(K309*M309*Input!$D$22), " ")</f>
        <v>127.77</v>
      </c>
    </row>
    <row r="310" spans="3:15" ht="16" thickBot="1" x14ac:dyDescent="0.4">
      <c r="C310" s="84" t="str">
        <f>Input!C323</f>
        <v>PP297</v>
      </c>
      <c r="D310" s="85">
        <f>IF(Input!D323=0," ",Input!D323)</f>
        <v>61</v>
      </c>
      <c r="E310" s="85" t="str">
        <f>IF(Input!E323=0," ",Input!E323)</f>
        <v xml:space="preserve"> </v>
      </c>
      <c r="F310" s="85">
        <f t="shared" si="4"/>
        <v>61</v>
      </c>
      <c r="G310" s="86">
        <f>Input!G323</f>
        <v>0.19189900092896145</v>
      </c>
      <c r="H310" s="85">
        <f>Input!H323</f>
        <v>2017</v>
      </c>
      <c r="I310" s="85">
        <f t="shared" si="5"/>
        <v>5</v>
      </c>
      <c r="J310" s="87">
        <f>IF(Input!J323=0, " ",Input!J323)</f>
        <v>422378.04</v>
      </c>
      <c r="K310" s="88" t="str">
        <f>IF(Input!K323=0,"0",Input!K323)</f>
        <v>0</v>
      </c>
      <c r="L310" s="88">
        <f>IF(Input!L323=0,"0",Input!L323)</f>
        <v>259.95</v>
      </c>
      <c r="M310" s="89">
        <f>IF(Input!N323=0," ",Input!N323)</f>
        <v>1</v>
      </c>
      <c r="N310" s="90">
        <f>IFERROR((L310*M310)*(Input!$D$11)+(K310*M310*Input!$D$10)," ")</f>
        <v>285.94499999999999</v>
      </c>
      <c r="O310" s="90">
        <f>IFERROR((L310*M310)*(Input!$D$23)+(K310*M310*Input!$D$22), " ")</f>
        <v>129.97499999999999</v>
      </c>
    </row>
    <row r="311" spans="3:15" ht="16" thickBot="1" x14ac:dyDescent="0.4">
      <c r="C311" s="84" t="str">
        <f>Input!C324</f>
        <v>PP298</v>
      </c>
      <c r="D311" s="85">
        <f>IF(Input!D324=0," ",Input!D324)</f>
        <v>67</v>
      </c>
      <c r="E311" s="85" t="str">
        <f>IF(Input!E324=0," ",Input!E324)</f>
        <v xml:space="preserve"> </v>
      </c>
      <c r="F311" s="85">
        <f t="shared" si="4"/>
        <v>67</v>
      </c>
      <c r="G311" s="86">
        <f>Input!G324</f>
        <v>5.1784212340137047E-2</v>
      </c>
      <c r="H311" s="85">
        <f>Input!H324</f>
        <v>2017</v>
      </c>
      <c r="I311" s="85">
        <f t="shared" si="5"/>
        <v>5</v>
      </c>
      <c r="J311" s="87">
        <f>IF(Input!J324=0, " ",Input!J324)</f>
        <v>103772.2</v>
      </c>
      <c r="K311" s="88" t="str">
        <f>IF(Input!K324=0,"0",Input!K324)</f>
        <v>0</v>
      </c>
      <c r="L311" s="88">
        <f>IF(Input!L324=0,"0",Input!L324)</f>
        <v>260.16000000000003</v>
      </c>
      <c r="M311" s="89">
        <f>IF(Input!N324=0," ",Input!N324)</f>
        <v>1</v>
      </c>
      <c r="N311" s="90">
        <f>IFERROR((L311*M311)*(Input!$D$11)+(K311*M311*Input!$D$10)," ")</f>
        <v>286.17600000000004</v>
      </c>
      <c r="O311" s="90">
        <f>IFERROR((L311*M311)*(Input!$D$23)+(K311*M311*Input!$D$22), " ")</f>
        <v>130.08000000000001</v>
      </c>
    </row>
    <row r="312" spans="3:15" ht="16" thickBot="1" x14ac:dyDescent="0.4">
      <c r="C312" s="84" t="str">
        <f>Input!C325</f>
        <v>PP299</v>
      </c>
      <c r="D312" s="85">
        <f>IF(Input!D325=0," ",Input!D325)</f>
        <v>61</v>
      </c>
      <c r="E312" s="85" t="str">
        <f>IF(Input!E325=0," ",Input!E325)</f>
        <v xml:space="preserve"> </v>
      </c>
      <c r="F312" s="85">
        <f t="shared" si="4"/>
        <v>61</v>
      </c>
      <c r="G312" s="86">
        <f>Input!G325</f>
        <v>1.1964947780179442E-2</v>
      </c>
      <c r="H312" s="85">
        <f>Input!H325</f>
        <v>2020</v>
      </c>
      <c r="I312" s="85">
        <f t="shared" si="5"/>
        <v>2</v>
      </c>
      <c r="J312" s="87">
        <f>IF(Input!J325=0, " ",Input!J325)</f>
        <v>26335.37</v>
      </c>
      <c r="K312" s="88" t="str">
        <f>IF(Input!K325=0,"0",Input!K325)</f>
        <v>0</v>
      </c>
      <c r="L312" s="88">
        <f>IF(Input!L325=0,"0",Input!L325)</f>
        <v>260.14</v>
      </c>
      <c r="M312" s="89">
        <f>IF(Input!N325=0," ",Input!N325)</f>
        <v>1</v>
      </c>
      <c r="N312" s="90">
        <f>IFERROR((L312*M312)*(Input!$D$11)+(K312*M312*Input!$D$10)," ")</f>
        <v>286.154</v>
      </c>
      <c r="O312" s="90">
        <f>IFERROR((L312*M312)*(Input!$D$23)+(K312*M312*Input!$D$22), " ")</f>
        <v>130.07</v>
      </c>
    </row>
    <row r="313" spans="3:15" ht="16" thickBot="1" x14ac:dyDescent="0.4">
      <c r="C313" s="84" t="str">
        <f>Input!C326</f>
        <v>PP300</v>
      </c>
      <c r="D313" s="85">
        <f>IF(Input!D326=0," ",Input!D326)</f>
        <v>48</v>
      </c>
      <c r="E313" s="85" t="str">
        <f>IF(Input!E326=0," ",Input!E326)</f>
        <v xml:space="preserve"> </v>
      </c>
      <c r="F313" s="85">
        <f t="shared" si="4"/>
        <v>48</v>
      </c>
      <c r="G313" s="86">
        <f>Input!G326</f>
        <v>3.6586106012762361E-2</v>
      </c>
      <c r="H313" s="85">
        <f>Input!H326</f>
        <v>2005</v>
      </c>
      <c r="I313" s="85">
        <f t="shared" si="5"/>
        <v>17</v>
      </c>
      <c r="J313" s="87">
        <f>IF(Input!J326=0, " ",Input!J326)</f>
        <v>102337.17</v>
      </c>
      <c r="K313" s="88" t="str">
        <f>IF(Input!K326=0,"0",Input!K326)</f>
        <v>0</v>
      </c>
      <c r="L313" s="88">
        <f>IF(Input!L326=0,"0",Input!L326)</f>
        <v>260.94</v>
      </c>
      <c r="M313" s="89">
        <f>IF(Input!N326=0," ",Input!N326)</f>
        <v>1</v>
      </c>
      <c r="N313" s="90">
        <f>IFERROR((L313*M313)*(Input!$D$11)+(K313*M313*Input!$D$10)," ")</f>
        <v>287.03400000000005</v>
      </c>
      <c r="O313" s="90">
        <f>IFERROR((L313*M313)*(Input!$D$23)+(K313*M313*Input!$D$22), " ")</f>
        <v>130.47</v>
      </c>
    </row>
    <row r="314" spans="3:15" ht="16" thickBot="1" x14ac:dyDescent="0.4">
      <c r="C314" s="84" t="str">
        <f>Input!C327</f>
        <v>PP301</v>
      </c>
      <c r="D314" s="85">
        <f>IF(Input!D327=0," ",Input!D327)</f>
        <v>55</v>
      </c>
      <c r="E314" s="85" t="str">
        <f>IF(Input!E327=0," ",Input!E327)</f>
        <v xml:space="preserve"> </v>
      </c>
      <c r="F314" s="85">
        <f t="shared" si="4"/>
        <v>55</v>
      </c>
      <c r="G314" s="86">
        <f>Input!G327</f>
        <v>4.2527943848569907E-2</v>
      </c>
      <c r="H314" s="85">
        <f>Input!H327</f>
        <v>2008</v>
      </c>
      <c r="I314" s="85">
        <f t="shared" si="5"/>
        <v>14</v>
      </c>
      <c r="J314" s="87">
        <f>IF(Input!J327=0, " ",Input!J327)</f>
        <v>103817.4</v>
      </c>
      <c r="K314" s="88" t="str">
        <f>IF(Input!K327=0,"0",Input!K327)</f>
        <v>0</v>
      </c>
      <c r="L314" s="88">
        <f>IF(Input!L327=0,"0",Input!L327)</f>
        <v>263.52</v>
      </c>
      <c r="M314" s="89">
        <f>IF(Input!N327=0," ",Input!N327)</f>
        <v>1</v>
      </c>
      <c r="N314" s="90">
        <f>IFERROR((L314*M314)*(Input!$D$11)+(K314*M314*Input!$D$10)," ")</f>
        <v>289.87200000000001</v>
      </c>
      <c r="O314" s="90">
        <f>IFERROR((L314*M314)*(Input!$D$23)+(K314*M314*Input!$D$22), " ")</f>
        <v>131.76</v>
      </c>
    </row>
    <row r="315" spans="3:15" ht="16" thickBot="1" x14ac:dyDescent="0.4">
      <c r="C315" s="84" t="str">
        <f>Input!C328</f>
        <v>PP302</v>
      </c>
      <c r="D315" s="85">
        <f>IF(Input!D328=0," ",Input!D328)</f>
        <v>47</v>
      </c>
      <c r="E315" s="85" t="str">
        <f>IF(Input!E328=0," ",Input!E328)</f>
        <v xml:space="preserve"> </v>
      </c>
      <c r="F315" s="85">
        <f t="shared" si="4"/>
        <v>47</v>
      </c>
      <c r="G315" s="86">
        <f>Input!G328</f>
        <v>2.4242386094957283E-2</v>
      </c>
      <c r="H315" s="85">
        <f>Input!H328</f>
        <v>1999</v>
      </c>
      <c r="I315" s="85">
        <f t="shared" si="5"/>
        <v>23</v>
      </c>
      <c r="J315" s="87">
        <f>IF(Input!J328=0, " ",Input!J328)</f>
        <v>69252.58</v>
      </c>
      <c r="K315" s="88" t="str">
        <f>IF(Input!K328=0,"0",Input!K328)</f>
        <v>0</v>
      </c>
      <c r="L315" s="88">
        <f>IF(Input!L328=0,"0",Input!L328)</f>
        <v>262.93</v>
      </c>
      <c r="M315" s="89">
        <f>IF(Input!N328=0," ",Input!N328)</f>
        <v>1</v>
      </c>
      <c r="N315" s="90">
        <f>IFERROR((L315*M315)*(Input!$D$11)+(K315*M315*Input!$D$10)," ")</f>
        <v>289.22300000000001</v>
      </c>
      <c r="O315" s="90">
        <f>IFERROR((L315*M315)*(Input!$D$23)+(K315*M315*Input!$D$22), " ")</f>
        <v>131.465</v>
      </c>
    </row>
    <row r="316" spans="3:15" ht="16" thickBot="1" x14ac:dyDescent="0.4">
      <c r="C316" s="84" t="str">
        <f>Input!C329</f>
        <v>PP303</v>
      </c>
      <c r="D316" s="85">
        <f>IF(Input!D329=0," ",Input!D329)</f>
        <v>52</v>
      </c>
      <c r="E316" s="85" t="str">
        <f>IF(Input!E329=0," ",Input!E329)</f>
        <v xml:space="preserve"> </v>
      </c>
      <c r="F316" s="85">
        <f t="shared" si="4"/>
        <v>52</v>
      </c>
      <c r="G316" s="86">
        <f>Input!G329</f>
        <v>4.5031437818251051E-2</v>
      </c>
      <c r="H316" s="85">
        <f>Input!H329</f>
        <v>2017</v>
      </c>
      <c r="I316" s="85">
        <f t="shared" si="5"/>
        <v>5</v>
      </c>
      <c r="J316" s="87">
        <f>IF(Input!J329=0, " ",Input!J329)</f>
        <v>116270.87</v>
      </c>
      <c r="K316" s="88" t="str">
        <f>IF(Input!K329=0,"0",Input!K329)</f>
        <v>0</v>
      </c>
      <c r="L316" s="88">
        <f>IF(Input!L329=0,"0",Input!L329)</f>
        <v>267.8</v>
      </c>
      <c r="M316" s="89">
        <f>IF(Input!N329=0," ",Input!N329)</f>
        <v>1</v>
      </c>
      <c r="N316" s="90">
        <f>IFERROR((L316*M316)*(Input!$D$11)+(K316*M316*Input!$D$10)," ")</f>
        <v>294.58000000000004</v>
      </c>
      <c r="O316" s="90">
        <f>IFERROR((L316*M316)*(Input!$D$23)+(K316*M316*Input!$D$22), " ")</f>
        <v>133.9</v>
      </c>
    </row>
    <row r="317" spans="3:15" ht="16" thickBot="1" x14ac:dyDescent="0.4">
      <c r="C317" s="84" t="str">
        <f>Input!C330</f>
        <v>PP304</v>
      </c>
      <c r="D317" s="85">
        <f>IF(Input!D330=0," ",Input!D330)</f>
        <v>33</v>
      </c>
      <c r="E317" s="85" t="str">
        <f>IF(Input!E330=0," ",Input!E330)</f>
        <v xml:space="preserve"> </v>
      </c>
      <c r="F317" s="85">
        <f t="shared" si="4"/>
        <v>33</v>
      </c>
      <c r="G317" s="86">
        <f>Input!G330</f>
        <v>6.2052249089465505E-3</v>
      </c>
      <c r="H317" s="85">
        <f>Input!H330</f>
        <v>2017</v>
      </c>
      <c r="I317" s="85">
        <f t="shared" si="5"/>
        <v>5</v>
      </c>
      <c r="J317" s="87">
        <f>IF(Input!J330=0, " ",Input!J330)</f>
        <v>25246.55</v>
      </c>
      <c r="K317" s="88" t="str">
        <f>IF(Input!K330=0,"0",Input!K330)</f>
        <v>0</v>
      </c>
      <c r="L317" s="88">
        <f>IF(Input!L330=0,"0",Input!L330)</f>
        <v>268.95999999999998</v>
      </c>
      <c r="M317" s="89">
        <f>IF(Input!N330=0," ",Input!N330)</f>
        <v>1</v>
      </c>
      <c r="N317" s="90">
        <f>IFERROR((L317*M317)*(Input!$D$11)+(K317*M317*Input!$D$10)," ")</f>
        <v>295.85599999999999</v>
      </c>
      <c r="O317" s="90">
        <f>IFERROR((L317*M317)*(Input!$D$23)+(K317*M317*Input!$D$22), " ")</f>
        <v>134.47999999999999</v>
      </c>
    </row>
    <row r="318" spans="3:15" ht="16" thickBot="1" x14ac:dyDescent="0.4">
      <c r="C318" s="84" t="str">
        <f>Input!C331</f>
        <v>PP305</v>
      </c>
      <c r="D318" s="85">
        <f>IF(Input!D331=0," ",Input!D331)</f>
        <v>59</v>
      </c>
      <c r="E318" s="85" t="str">
        <f>IF(Input!E331=0," ",Input!E331)</f>
        <v xml:space="preserve"> </v>
      </c>
      <c r="F318" s="85">
        <f t="shared" si="4"/>
        <v>59</v>
      </c>
      <c r="G318" s="86">
        <f>Input!G331</f>
        <v>2.8454364667273885E-2</v>
      </c>
      <c r="H318" s="85">
        <f>Input!H331</f>
        <v>1995</v>
      </c>
      <c r="I318" s="85">
        <f t="shared" si="5"/>
        <v>27</v>
      </c>
      <c r="J318" s="87">
        <f>IF(Input!J331=0, " ",Input!J331)</f>
        <v>64752.32</v>
      </c>
      <c r="K318" s="88" t="str">
        <f>IF(Input!K331=0,"0",Input!K331)</f>
        <v>0</v>
      </c>
      <c r="L318" s="88">
        <f>IF(Input!L331=0,"0",Input!L331)</f>
        <v>269.34000000000003</v>
      </c>
      <c r="M318" s="89">
        <f>IF(Input!N331=0," ",Input!N331)</f>
        <v>1</v>
      </c>
      <c r="N318" s="90">
        <f>IFERROR((L318*M318)*(Input!$D$11)+(K318*M318*Input!$D$10)," ")</f>
        <v>296.27400000000006</v>
      </c>
      <c r="O318" s="90">
        <f>IFERROR((L318*M318)*(Input!$D$23)+(K318*M318*Input!$D$22), " ")</f>
        <v>134.67000000000002</v>
      </c>
    </row>
    <row r="319" spans="3:15" ht="16" thickBot="1" x14ac:dyDescent="0.4">
      <c r="C319" s="84" t="str">
        <f>Input!C332</f>
        <v>PP306</v>
      </c>
      <c r="D319" s="85">
        <f>IF(Input!D332=0," ",Input!D332)</f>
        <v>79</v>
      </c>
      <c r="E319" s="85" t="str">
        <f>IF(Input!E332=0," ",Input!E332)</f>
        <v xml:space="preserve"> </v>
      </c>
      <c r="F319" s="85">
        <f t="shared" si="4"/>
        <v>79</v>
      </c>
      <c r="G319" s="86">
        <f>Input!G332</f>
        <v>6.0282074595681294E-2</v>
      </c>
      <c r="H319" s="85">
        <f>Input!H332</f>
        <v>2017</v>
      </c>
      <c r="I319" s="85">
        <f t="shared" si="5"/>
        <v>5</v>
      </c>
      <c r="J319" s="87">
        <f>IF(Input!J332=0, " ",Input!J332)</f>
        <v>102451.79</v>
      </c>
      <c r="K319" s="88" t="str">
        <f>IF(Input!K332=0,"0",Input!K332)</f>
        <v>0</v>
      </c>
      <c r="L319" s="88">
        <f>IF(Input!L332=0,"0",Input!L332)</f>
        <v>269.48</v>
      </c>
      <c r="M319" s="89">
        <f>IF(Input!N332=0," ",Input!N332)</f>
        <v>1</v>
      </c>
      <c r="N319" s="90">
        <f>IFERROR((L319*M319)*(Input!$D$11)+(K319*M319*Input!$D$10)," ")</f>
        <v>296.42800000000005</v>
      </c>
      <c r="O319" s="90">
        <f>IFERROR((L319*M319)*(Input!$D$23)+(K319*M319*Input!$D$22), " ")</f>
        <v>134.74</v>
      </c>
    </row>
    <row r="320" spans="3:15" ht="16" thickBot="1" x14ac:dyDescent="0.4">
      <c r="C320" s="84" t="str">
        <f>Input!C333</f>
        <v>PP307</v>
      </c>
      <c r="D320" s="85">
        <f>IF(Input!D333=0," ",Input!D333)</f>
        <v>55</v>
      </c>
      <c r="E320" s="85" t="str">
        <f>IF(Input!E333=0," ",Input!E333)</f>
        <v xml:space="preserve"> </v>
      </c>
      <c r="F320" s="85">
        <f t="shared" si="4"/>
        <v>55</v>
      </c>
      <c r="G320" s="86">
        <f>Input!G333</f>
        <v>1.754487522751947E-2</v>
      </c>
      <c r="H320" s="85">
        <f>Input!H333</f>
        <v>2018</v>
      </c>
      <c r="I320" s="85">
        <f t="shared" si="5"/>
        <v>4</v>
      </c>
      <c r="J320" s="87">
        <f>IF(Input!J333=0, " ",Input!J333)</f>
        <v>42829.8</v>
      </c>
      <c r="K320" s="88" t="str">
        <f>IF(Input!K333=0,"0",Input!K333)</f>
        <v>0</v>
      </c>
      <c r="L320" s="88">
        <f>IF(Input!L333=0,"0",Input!L333)</f>
        <v>276.45999999999998</v>
      </c>
      <c r="M320" s="89">
        <f>IF(Input!N333=0," ",Input!N333)</f>
        <v>1</v>
      </c>
      <c r="N320" s="90">
        <f>IFERROR((L320*M320)*(Input!$D$11)+(K320*M320*Input!$D$10)," ")</f>
        <v>304.10599999999999</v>
      </c>
      <c r="O320" s="90">
        <f>IFERROR((L320*M320)*(Input!$D$23)+(K320*M320*Input!$D$22), " ")</f>
        <v>138.22999999999999</v>
      </c>
    </row>
    <row r="321" spans="3:15" ht="16" thickBot="1" x14ac:dyDescent="0.4">
      <c r="C321" s="84" t="str">
        <f>Input!C334</f>
        <v>PP308</v>
      </c>
      <c r="D321" s="85">
        <f>IF(Input!D334=0," ",Input!D334)</f>
        <v>49</v>
      </c>
      <c r="E321" s="85" t="str">
        <f>IF(Input!E334=0," ",Input!E334)</f>
        <v xml:space="preserve"> </v>
      </c>
      <c r="F321" s="85">
        <f t="shared" si="4"/>
        <v>49</v>
      </c>
      <c r="G321" s="86">
        <f>Input!G334</f>
        <v>3.8146875132545888E-2</v>
      </c>
      <c r="H321" s="85">
        <f>Input!H334</f>
        <v>2010</v>
      </c>
      <c r="I321" s="85">
        <f t="shared" si="5"/>
        <v>12</v>
      </c>
      <c r="J321" s="87">
        <f>IF(Input!J334=0, " ",Input!J334)</f>
        <v>104525.28</v>
      </c>
      <c r="K321" s="88" t="str">
        <f>IF(Input!K334=0,"0",Input!K334)</f>
        <v>0</v>
      </c>
      <c r="L321" s="88">
        <f>IF(Input!L334=0,"0",Input!L334)</f>
        <v>278.95999999999998</v>
      </c>
      <c r="M321" s="89">
        <f>IF(Input!N334=0," ",Input!N334)</f>
        <v>1</v>
      </c>
      <c r="N321" s="90">
        <f>IFERROR((L321*M321)*(Input!$D$11)+(K321*M321*Input!$D$10)," ")</f>
        <v>306.85599999999999</v>
      </c>
      <c r="O321" s="90">
        <f>IFERROR((L321*M321)*(Input!$D$23)+(K321*M321*Input!$D$22), " ")</f>
        <v>139.47999999999999</v>
      </c>
    </row>
    <row r="322" spans="3:15" ht="16" thickBot="1" x14ac:dyDescent="0.4">
      <c r="C322" s="84" t="str">
        <f>Input!C335</f>
        <v>PP309</v>
      </c>
      <c r="D322" s="85">
        <f>IF(Input!D335=0," ",Input!D335)</f>
        <v>69</v>
      </c>
      <c r="E322" s="85" t="str">
        <f>IF(Input!E335=0," ",Input!E335)</f>
        <v xml:space="preserve"> </v>
      </c>
      <c r="F322" s="85">
        <f t="shared" si="4"/>
        <v>69</v>
      </c>
      <c r="G322" s="86">
        <f>Input!G335</f>
        <v>6.4064742556540405E-2</v>
      </c>
      <c r="H322" s="85">
        <f>Input!H335</f>
        <v>2012</v>
      </c>
      <c r="I322" s="85">
        <f t="shared" si="5"/>
        <v>10</v>
      </c>
      <c r="J322" s="87">
        <f>IF(Input!J335=0, " ",Input!J335)</f>
        <v>124660.38</v>
      </c>
      <c r="K322" s="88" t="str">
        <f>IF(Input!K335=0,"0",Input!K335)</f>
        <v>0</v>
      </c>
      <c r="L322" s="88">
        <f>IF(Input!L335=0,"0",Input!L335)</f>
        <v>278.88</v>
      </c>
      <c r="M322" s="89">
        <f>IF(Input!N335=0," ",Input!N335)</f>
        <v>1</v>
      </c>
      <c r="N322" s="90">
        <f>IFERROR((L322*M322)*(Input!$D$11)+(K322*M322*Input!$D$10)," ")</f>
        <v>306.76800000000003</v>
      </c>
      <c r="O322" s="90">
        <f>IFERROR((L322*M322)*(Input!$D$23)+(K322*M322*Input!$D$22), " ")</f>
        <v>139.44</v>
      </c>
    </row>
    <row r="323" spans="3:15" ht="16" thickBot="1" x14ac:dyDescent="0.4">
      <c r="C323" s="84" t="str">
        <f>Input!C336</f>
        <v>PP310</v>
      </c>
      <c r="D323" s="85">
        <f>IF(Input!D336=0," ",Input!D336)</f>
        <v>70</v>
      </c>
      <c r="E323" s="85" t="str">
        <f>IF(Input!E336=0," ",Input!E336)</f>
        <v xml:space="preserve"> </v>
      </c>
      <c r="F323" s="85">
        <f t="shared" si="4"/>
        <v>70</v>
      </c>
      <c r="G323" s="86">
        <f>Input!G336</f>
        <v>3.9586973617280419E-2</v>
      </c>
      <c r="H323" s="85">
        <f>Input!H336</f>
        <v>2009</v>
      </c>
      <c r="I323" s="85">
        <f t="shared" si="5"/>
        <v>13</v>
      </c>
      <c r="J323" s="87">
        <f>IF(Input!J336=0, " ",Input!J336)</f>
        <v>75929.88</v>
      </c>
      <c r="K323" s="88" t="str">
        <f>IF(Input!K336=0,"0",Input!K336)</f>
        <v>0</v>
      </c>
      <c r="L323" s="88">
        <f>IF(Input!L336=0,"0",Input!L336)</f>
        <v>279.81</v>
      </c>
      <c r="M323" s="89">
        <f>IF(Input!N336=0," ",Input!N336)</f>
        <v>1</v>
      </c>
      <c r="N323" s="90">
        <f>IFERROR((L323*M323)*(Input!$D$11)+(K323*M323*Input!$D$10)," ")</f>
        <v>307.79100000000005</v>
      </c>
      <c r="O323" s="90">
        <f>IFERROR((L323*M323)*(Input!$D$23)+(K323*M323*Input!$D$22), " ")</f>
        <v>139.905</v>
      </c>
    </row>
    <row r="324" spans="3:15" ht="16" thickBot="1" x14ac:dyDescent="0.4">
      <c r="C324" s="84" t="str">
        <f>Input!C337</f>
        <v>PP311</v>
      </c>
      <c r="D324" s="85">
        <f>IF(Input!D337=0," ",Input!D337)</f>
        <v>74</v>
      </c>
      <c r="E324" s="85" t="str">
        <f>IF(Input!E337=0," ",Input!E337)</f>
        <v xml:space="preserve"> </v>
      </c>
      <c r="F324" s="85">
        <f t="shared" si="4"/>
        <v>74</v>
      </c>
      <c r="G324" s="86">
        <f>Input!G337</f>
        <v>0.15866104460145555</v>
      </c>
      <c r="H324" s="85">
        <f>Input!H337</f>
        <v>2010</v>
      </c>
      <c r="I324" s="85">
        <f t="shared" si="5"/>
        <v>12</v>
      </c>
      <c r="J324" s="87">
        <f>IF(Input!J337=0, " ",Input!J337)</f>
        <v>287870.42</v>
      </c>
      <c r="K324" s="88" t="str">
        <f>IF(Input!K337=0,"0",Input!K337)</f>
        <v>0</v>
      </c>
      <c r="L324" s="88">
        <f>IF(Input!L337=0,"0",Input!L337)</f>
        <v>283.39999999999998</v>
      </c>
      <c r="M324" s="89">
        <f>IF(Input!N337=0," ",Input!N337)</f>
        <v>1</v>
      </c>
      <c r="N324" s="90">
        <f>IFERROR((L324*M324)*(Input!$D$11)+(K324*M324*Input!$D$10)," ")</f>
        <v>311.74</v>
      </c>
      <c r="O324" s="90">
        <f>IFERROR((L324*M324)*(Input!$D$23)+(K324*M324*Input!$D$22), " ")</f>
        <v>141.69999999999999</v>
      </c>
    </row>
    <row r="325" spans="3:15" ht="16" thickBot="1" x14ac:dyDescent="0.4">
      <c r="C325" s="84" t="str">
        <f>Input!C338</f>
        <v>PP312</v>
      </c>
      <c r="D325" s="85">
        <f>IF(Input!D338=0," ",Input!D338)</f>
        <v>83</v>
      </c>
      <c r="E325" s="85" t="str">
        <f>IF(Input!E338=0," ",Input!E338)</f>
        <v xml:space="preserve"> </v>
      </c>
      <c r="F325" s="85">
        <f t="shared" si="4"/>
        <v>83</v>
      </c>
      <c r="G325" s="86">
        <f>Input!G338</f>
        <v>9.9405660098215401E-2</v>
      </c>
      <c r="H325" s="85">
        <f>Input!H338</f>
        <v>2017</v>
      </c>
      <c r="I325" s="85">
        <f t="shared" si="5"/>
        <v>5</v>
      </c>
      <c r="J325" s="87">
        <f>IF(Input!J338=0, " ",Input!J338)</f>
        <v>160802.01</v>
      </c>
      <c r="K325" s="88" t="str">
        <f>IF(Input!K338=0,"0",Input!K338)</f>
        <v>0</v>
      </c>
      <c r="L325" s="88">
        <f>IF(Input!L338=0,"0",Input!L338)</f>
        <v>288.22000000000003</v>
      </c>
      <c r="M325" s="89">
        <f>IF(Input!N338=0," ",Input!N338)</f>
        <v>1</v>
      </c>
      <c r="N325" s="90">
        <f>IFERROR((L325*M325)*(Input!$D$11)+(K325*M325*Input!$D$10)," ")</f>
        <v>317.04200000000003</v>
      </c>
      <c r="O325" s="90">
        <f>IFERROR((L325*M325)*(Input!$D$23)+(K325*M325*Input!$D$22), " ")</f>
        <v>144.11000000000001</v>
      </c>
    </row>
    <row r="326" spans="3:15" ht="16" thickBot="1" x14ac:dyDescent="0.4">
      <c r="C326" s="84" t="str">
        <f>Input!C339</f>
        <v>PP313</v>
      </c>
      <c r="D326" s="85">
        <f>IF(Input!D339=0," ",Input!D339)</f>
        <v>69</v>
      </c>
      <c r="E326" s="85" t="str">
        <f>IF(Input!E339=0," ",Input!E339)</f>
        <v xml:space="preserve"> </v>
      </c>
      <c r="F326" s="85">
        <f t="shared" si="4"/>
        <v>69</v>
      </c>
      <c r="G326" s="86">
        <f>Input!G339</f>
        <v>1.750980281608349E-2</v>
      </c>
      <c r="H326" s="85">
        <f>Input!H339</f>
        <v>2018</v>
      </c>
      <c r="I326" s="85">
        <f t="shared" si="5"/>
        <v>4</v>
      </c>
      <c r="J326" s="87">
        <f>IF(Input!J339=0, " ",Input!J339)</f>
        <v>34071.449999999997</v>
      </c>
      <c r="K326" s="88" t="str">
        <f>IF(Input!K339=0,"0",Input!K339)</f>
        <v>0</v>
      </c>
      <c r="L326" s="88">
        <f>IF(Input!L339=0,"0",Input!L339)</f>
        <v>289.31</v>
      </c>
      <c r="M326" s="89">
        <f>IF(Input!N339=0," ",Input!N339)</f>
        <v>1</v>
      </c>
      <c r="N326" s="90">
        <f>IFERROR((L326*M326)*(Input!$D$11)+(K326*M326*Input!$D$10)," ")</f>
        <v>318.24100000000004</v>
      </c>
      <c r="O326" s="90">
        <f>IFERROR((L326*M326)*(Input!$D$23)+(K326*M326*Input!$D$22), " ")</f>
        <v>144.655</v>
      </c>
    </row>
    <row r="327" spans="3:15" ht="16" thickBot="1" x14ac:dyDescent="0.4">
      <c r="C327" s="84" t="str">
        <f>Input!C340</f>
        <v>PP314</v>
      </c>
      <c r="D327" s="85">
        <f>IF(Input!D340=0," ",Input!D340)</f>
        <v>67</v>
      </c>
      <c r="E327" s="85" t="str">
        <f>IF(Input!E340=0," ",Input!E340)</f>
        <v xml:space="preserve"> </v>
      </c>
      <c r="F327" s="85">
        <f t="shared" si="4"/>
        <v>67</v>
      </c>
      <c r="G327" s="86">
        <f>Input!G340</f>
        <v>4.4924454208616113E-2</v>
      </c>
      <c r="H327" s="85">
        <f>Input!H340</f>
        <v>2013</v>
      </c>
      <c r="I327" s="85">
        <f t="shared" si="5"/>
        <v>9</v>
      </c>
      <c r="J327" s="87">
        <f>IF(Input!J340=0, " ",Input!J340)</f>
        <v>90025.69</v>
      </c>
      <c r="K327" s="88" t="str">
        <f>IF(Input!K340=0,"0",Input!K340)</f>
        <v>0</v>
      </c>
      <c r="L327" s="88">
        <f>IF(Input!L340=0,"0",Input!L340)</f>
        <v>290.69</v>
      </c>
      <c r="M327" s="89">
        <f>IF(Input!N340=0," ",Input!N340)</f>
        <v>1</v>
      </c>
      <c r="N327" s="90">
        <f>IFERROR((L327*M327)*(Input!$D$11)+(K327*M327*Input!$D$10)," ")</f>
        <v>319.75900000000001</v>
      </c>
      <c r="O327" s="90">
        <f>IFERROR((L327*M327)*(Input!$D$23)+(K327*M327*Input!$D$22), " ")</f>
        <v>145.345</v>
      </c>
    </row>
    <row r="328" spans="3:15" ht="16" thickBot="1" x14ac:dyDescent="0.4">
      <c r="C328" s="84" t="str">
        <f>Input!C341</f>
        <v>PP315</v>
      </c>
      <c r="D328" s="85">
        <f>IF(Input!D341=0," ",Input!D341)</f>
        <v>81</v>
      </c>
      <c r="E328" s="85" t="str">
        <f>IF(Input!E341=0," ",Input!E341)</f>
        <v xml:space="preserve"> </v>
      </c>
      <c r="F328" s="85">
        <f t="shared" si="4"/>
        <v>81</v>
      </c>
      <c r="G328" s="86">
        <f>Input!G341</f>
        <v>3.2265146268562944E-2</v>
      </c>
      <c r="H328" s="85">
        <f>Input!H341</f>
        <v>2014</v>
      </c>
      <c r="I328" s="85">
        <f t="shared" si="5"/>
        <v>8</v>
      </c>
      <c r="J328" s="87">
        <f>IF(Input!J341=0, " ",Input!J341)</f>
        <v>53481.93</v>
      </c>
      <c r="K328" s="88" t="str">
        <f>IF(Input!K341=0,"0",Input!K341)</f>
        <v>0</v>
      </c>
      <c r="L328" s="88">
        <f>IF(Input!L341=0,"0",Input!L341)</f>
        <v>290.64</v>
      </c>
      <c r="M328" s="89">
        <f>IF(Input!N341=0," ",Input!N341)</f>
        <v>1</v>
      </c>
      <c r="N328" s="90">
        <f>IFERROR((L328*M328)*(Input!$D$11)+(K328*M328*Input!$D$10)," ")</f>
        <v>319.70400000000001</v>
      </c>
      <c r="O328" s="90">
        <f>IFERROR((L328*M328)*(Input!$D$23)+(K328*M328*Input!$D$22), " ")</f>
        <v>145.32</v>
      </c>
    </row>
    <row r="329" spans="3:15" ht="16" thickBot="1" x14ac:dyDescent="0.4">
      <c r="C329" s="84" t="str">
        <f>Input!C342</f>
        <v>PP316</v>
      </c>
      <c r="D329" s="85">
        <f>IF(Input!D342=0," ",Input!D342)</f>
        <v>80</v>
      </c>
      <c r="E329" s="85" t="str">
        <f>IF(Input!E342=0," ",Input!E342)</f>
        <v xml:space="preserve"> </v>
      </c>
      <c r="F329" s="85">
        <f t="shared" si="4"/>
        <v>80</v>
      </c>
      <c r="G329" s="86">
        <f>Input!G342</f>
        <v>2.4300486258005322E-3</v>
      </c>
      <c r="H329" s="85">
        <f>Input!H342</f>
        <v>1999</v>
      </c>
      <c r="I329" s="85">
        <f t="shared" si="5"/>
        <v>23</v>
      </c>
      <c r="J329" s="87">
        <f>IF(Input!J342=0, " ",Input!J342)</f>
        <v>4078.34</v>
      </c>
      <c r="K329" s="88" t="str">
        <f>IF(Input!K342=0,"0",Input!K342)</f>
        <v>0</v>
      </c>
      <c r="L329" s="88">
        <f>IF(Input!L342=0,"0",Input!L342)</f>
        <v>291.27999999999997</v>
      </c>
      <c r="M329" s="89">
        <f>IF(Input!N342=0," ",Input!N342)</f>
        <v>1</v>
      </c>
      <c r="N329" s="90">
        <f>IFERROR((L329*M329)*(Input!$D$11)+(K329*M329*Input!$D$10)," ")</f>
        <v>320.40800000000002</v>
      </c>
      <c r="O329" s="90">
        <f>IFERROR((L329*M329)*(Input!$D$23)+(K329*M329*Input!$D$22), " ")</f>
        <v>145.63999999999999</v>
      </c>
    </row>
    <row r="330" spans="3:15" ht="16" thickBot="1" x14ac:dyDescent="0.4">
      <c r="C330" s="84" t="str">
        <f>Input!C343</f>
        <v>PP317</v>
      </c>
      <c r="D330" s="85">
        <f>IF(Input!D343=0," ",Input!D343)</f>
        <v>80</v>
      </c>
      <c r="E330" s="85" t="str">
        <f>IF(Input!E343=0," ",Input!E343)</f>
        <v xml:space="preserve"> </v>
      </c>
      <c r="F330" s="85">
        <f t="shared" si="4"/>
        <v>80</v>
      </c>
      <c r="G330" s="86">
        <f>Input!G343</f>
        <v>5.5799221592371315E-2</v>
      </c>
      <c r="H330" s="85">
        <f>Input!H343</f>
        <v>1999</v>
      </c>
      <c r="I330" s="85">
        <f t="shared" si="5"/>
        <v>23</v>
      </c>
      <c r="J330" s="87">
        <f>IF(Input!J343=0, " ",Input!J343)</f>
        <v>93647.59</v>
      </c>
      <c r="K330" s="88" t="str">
        <f>IF(Input!K343=0,"0",Input!K343)</f>
        <v>0</v>
      </c>
      <c r="L330" s="88">
        <f>IF(Input!L343=0,"0",Input!L343)</f>
        <v>293.24</v>
      </c>
      <c r="M330" s="89">
        <f>IF(Input!N343=0," ",Input!N343)</f>
        <v>1</v>
      </c>
      <c r="N330" s="90">
        <f>IFERROR((L330*M330)*(Input!$D$11)+(K330*M330*Input!$D$10)," ")</f>
        <v>322.56400000000002</v>
      </c>
      <c r="O330" s="90">
        <f>IFERROR((L330*M330)*(Input!$D$23)+(K330*M330*Input!$D$22), " ")</f>
        <v>146.62</v>
      </c>
    </row>
    <row r="331" spans="3:15" ht="16" thickBot="1" x14ac:dyDescent="0.4">
      <c r="C331" s="84" t="str">
        <f>Input!C344</f>
        <v>PP318</v>
      </c>
      <c r="D331" s="85">
        <f>IF(Input!D344=0," ",Input!D344)</f>
        <v>79</v>
      </c>
      <c r="E331" s="85" t="str">
        <f>IF(Input!E344=0," ",Input!E344)</f>
        <v xml:space="preserve"> </v>
      </c>
      <c r="F331" s="85">
        <f t="shared" si="4"/>
        <v>79</v>
      </c>
      <c r="G331" s="86">
        <f>Input!G344</f>
        <v>7.6291407635510025E-2</v>
      </c>
      <c r="H331" s="85">
        <f>Input!H344</f>
        <v>1999</v>
      </c>
      <c r="I331" s="85">
        <f t="shared" si="5"/>
        <v>23</v>
      </c>
      <c r="J331" s="87">
        <f>IF(Input!J344=0, " ",Input!J344)</f>
        <v>129660.29</v>
      </c>
      <c r="K331" s="88" t="str">
        <f>IF(Input!K344=0,"0",Input!K344)</f>
        <v>0</v>
      </c>
      <c r="L331" s="88">
        <f>IF(Input!L344=0,"0",Input!L344)</f>
        <v>297.33999999999997</v>
      </c>
      <c r="M331" s="89">
        <f>IF(Input!N344=0," ",Input!N344)</f>
        <v>1</v>
      </c>
      <c r="N331" s="90">
        <f>IFERROR((L331*M331)*(Input!$D$11)+(K331*M331*Input!$D$10)," ")</f>
        <v>327.07400000000001</v>
      </c>
      <c r="O331" s="90">
        <f>IFERROR((L331*M331)*(Input!$D$23)+(K331*M331*Input!$D$22), " ")</f>
        <v>148.66999999999999</v>
      </c>
    </row>
    <row r="332" spans="3:15" ht="16" thickBot="1" x14ac:dyDescent="0.4">
      <c r="C332" s="84" t="str">
        <f>Input!C345</f>
        <v>PP319</v>
      </c>
      <c r="D332" s="85">
        <f>IF(Input!D345=0," ",Input!D345)</f>
        <v>37</v>
      </c>
      <c r="E332" s="85" t="str">
        <f>IF(Input!E345=0," ",Input!E345)</f>
        <v xml:space="preserve"> </v>
      </c>
      <c r="F332" s="85">
        <f t="shared" si="4"/>
        <v>37</v>
      </c>
      <c r="G332" s="86">
        <f>Input!G345</f>
        <v>8.3070267400724623E-2</v>
      </c>
      <c r="H332" s="85">
        <f>Input!H345</f>
        <v>2017</v>
      </c>
      <c r="I332" s="85">
        <f t="shared" si="5"/>
        <v>5</v>
      </c>
      <c r="J332" s="87">
        <f>IF(Input!J345=0, " ",Input!J345)</f>
        <v>301441.01</v>
      </c>
      <c r="K332" s="88" t="str">
        <f>IF(Input!K345=0,"0",Input!K345)</f>
        <v>0</v>
      </c>
      <c r="L332" s="88">
        <f>IF(Input!L345=0,"0",Input!L345)</f>
        <v>332.08</v>
      </c>
      <c r="M332" s="89">
        <f>IF(Input!N345=0," ",Input!N345)</f>
        <v>1</v>
      </c>
      <c r="N332" s="90">
        <f>IFERROR((L332*M332)*(Input!$D$11)+(K332*M332*Input!$D$10)," ")</f>
        <v>365.28800000000001</v>
      </c>
      <c r="O332" s="90">
        <f>IFERROR((L332*M332)*(Input!$D$23)+(K332*M332*Input!$D$22), " ")</f>
        <v>166.04</v>
      </c>
    </row>
    <row r="333" spans="3:15" ht="16" thickBot="1" x14ac:dyDescent="0.4">
      <c r="C333" s="84" t="str">
        <f>Input!C346</f>
        <v>PP320</v>
      </c>
      <c r="D333" s="85">
        <f>IF(Input!D346=0," ",Input!D346)</f>
        <v>69</v>
      </c>
      <c r="E333" s="85" t="str">
        <f>IF(Input!E346=0," ",Input!E346)</f>
        <v xml:space="preserve"> </v>
      </c>
      <c r="F333" s="85">
        <f t="shared" si="4"/>
        <v>69</v>
      </c>
      <c r="G333" s="86">
        <f>Input!G346</f>
        <v>5.2741845171374514E-2</v>
      </c>
      <c r="H333" s="85">
        <f>Input!H346</f>
        <v>2009</v>
      </c>
      <c r="I333" s="85">
        <f t="shared" si="5"/>
        <v>13</v>
      </c>
      <c r="J333" s="87">
        <f>IF(Input!J346=0, " ",Input!J346)</f>
        <v>102627.72</v>
      </c>
      <c r="K333" s="88" t="str">
        <f>IF(Input!K346=0,"0",Input!K346)</f>
        <v>0</v>
      </c>
      <c r="L333" s="88">
        <f>IF(Input!L346=0,"0",Input!L346)</f>
        <v>382.58</v>
      </c>
      <c r="M333" s="89">
        <f>IF(Input!N346=0," ",Input!N346)</f>
        <v>1</v>
      </c>
      <c r="N333" s="90">
        <f>IFERROR((L333*M333)*(Input!$D$11)+(K333*M333*Input!$D$10)," ")</f>
        <v>420.83800000000002</v>
      </c>
      <c r="O333" s="90">
        <f>IFERROR((L333*M333)*(Input!$D$23)+(K333*M333*Input!$D$22), " ")</f>
        <v>191.29</v>
      </c>
    </row>
    <row r="334" spans="3:15" ht="16" thickBot="1" x14ac:dyDescent="0.4">
      <c r="C334" s="84" t="str">
        <f>Input!C347</f>
        <v>PP321</v>
      </c>
      <c r="D334" s="85">
        <f>IF(Input!D347=0," ",Input!D347)</f>
        <v>71</v>
      </c>
      <c r="E334" s="85" t="str">
        <f>IF(Input!E347=0," ",Input!E347)</f>
        <v xml:space="preserve"> </v>
      </c>
      <c r="F334" s="85">
        <f t="shared" ref="F334:F397" si="6">IF(D334=" "," ",AVERAGE(D334:E334))</f>
        <v>71</v>
      </c>
      <c r="G334" s="86">
        <f>Input!G347</f>
        <v>0.2015787065882387</v>
      </c>
      <c r="H334" s="85">
        <f>Input!H347</f>
        <v>2017</v>
      </c>
      <c r="I334" s="85">
        <f t="shared" ref="I334:I397" si="7">IF(H334=0," ",SUM(2022-H334))</f>
        <v>5</v>
      </c>
      <c r="J334" s="87">
        <f>IF(Input!J347=0, " ",Input!J347)</f>
        <v>381192.86</v>
      </c>
      <c r="K334" s="88" t="str">
        <f>IF(Input!K347=0,"0",Input!K347)</f>
        <v>0</v>
      </c>
      <c r="L334" s="88">
        <f>IF(Input!L347=0,"0",Input!L347)</f>
        <v>368.19</v>
      </c>
      <c r="M334" s="89">
        <f>IF(Input!N347=0," ",Input!N347)</f>
        <v>1</v>
      </c>
      <c r="N334" s="90">
        <f>IFERROR((L334*M334)*(Input!$D$11)+(K334*M334*Input!$D$10)," ")</f>
        <v>405.00900000000001</v>
      </c>
      <c r="O334" s="90">
        <f>IFERROR((L334*M334)*(Input!$D$23)+(K334*M334*Input!$D$22), " ")</f>
        <v>184.095</v>
      </c>
    </row>
    <row r="335" spans="3:15" ht="16" thickBot="1" x14ac:dyDescent="0.4">
      <c r="C335" s="84" t="str">
        <f>Input!C348</f>
        <v>PP322</v>
      </c>
      <c r="D335" s="85">
        <f>IF(Input!D348=0," ",Input!D348)</f>
        <v>68</v>
      </c>
      <c r="E335" s="85" t="str">
        <f>IF(Input!E348=0," ",Input!E348)</f>
        <v xml:space="preserve"> </v>
      </c>
      <c r="F335" s="85">
        <f t="shared" si="6"/>
        <v>68</v>
      </c>
      <c r="G335" s="86">
        <f>Input!G348</f>
        <v>4.1772875746118508E-2</v>
      </c>
      <c r="H335" s="85">
        <f>Input!H348</f>
        <v>2011</v>
      </c>
      <c r="I335" s="85">
        <f t="shared" si="7"/>
        <v>11</v>
      </c>
      <c r="J335" s="87">
        <f>IF(Input!J348=0, " ",Input!J348)</f>
        <v>82479.100000000006</v>
      </c>
      <c r="K335" s="88" t="str">
        <f>IF(Input!K348=0,"0",Input!K348)</f>
        <v>0</v>
      </c>
      <c r="L335" s="88">
        <f>IF(Input!L348=0,"0",Input!L348)</f>
        <v>302</v>
      </c>
      <c r="M335" s="89">
        <f>IF(Input!N348=0," ",Input!N348)</f>
        <v>1</v>
      </c>
      <c r="N335" s="90">
        <f>IFERROR((L335*M335)*(Input!$D$11)+(K335*M335*Input!$D$10)," ")</f>
        <v>332.20000000000005</v>
      </c>
      <c r="O335" s="90">
        <f>IFERROR((L335*M335)*(Input!$D$23)+(K335*M335*Input!$D$22), " ")</f>
        <v>151</v>
      </c>
    </row>
    <row r="336" spans="3:15" ht="16" thickBot="1" x14ac:dyDescent="0.4">
      <c r="C336" s="84" t="str">
        <f>Input!C349</f>
        <v>PP323</v>
      </c>
      <c r="D336" s="85">
        <f>IF(Input!D349=0," ",Input!D349)</f>
        <v>65</v>
      </c>
      <c r="E336" s="85" t="str">
        <f>IF(Input!E349=0," ",Input!E349)</f>
        <v xml:space="preserve"> </v>
      </c>
      <c r="F336" s="85">
        <f t="shared" si="6"/>
        <v>65</v>
      </c>
      <c r="G336" s="86">
        <f>Input!G349</f>
        <v>5.6977234771042461E-2</v>
      </c>
      <c r="H336" s="85">
        <f>Input!H349</f>
        <v>2017</v>
      </c>
      <c r="I336" s="85">
        <f t="shared" si="7"/>
        <v>5</v>
      </c>
      <c r="J336" s="87">
        <f>IF(Input!J349=0, " ",Input!J349)</f>
        <v>117691.87</v>
      </c>
      <c r="K336" s="88" t="str">
        <f>IF(Input!K349=0,"0",Input!K349)</f>
        <v>0</v>
      </c>
      <c r="L336" s="88">
        <f>IF(Input!L349=0,"0",Input!L349)</f>
        <v>303.42</v>
      </c>
      <c r="M336" s="89">
        <f>IF(Input!N349=0," ",Input!N349)</f>
        <v>1</v>
      </c>
      <c r="N336" s="90">
        <f>IFERROR((L336*M336)*(Input!$D$11)+(K336*M336*Input!$D$10)," ")</f>
        <v>333.76200000000006</v>
      </c>
      <c r="O336" s="90">
        <f>IFERROR((L336*M336)*(Input!$D$23)+(K336*M336*Input!$D$22), " ")</f>
        <v>151.71</v>
      </c>
    </row>
    <row r="337" spans="3:15" ht="16" thickBot="1" x14ac:dyDescent="0.4">
      <c r="C337" s="84" t="str">
        <f>Input!C350</f>
        <v>PP324</v>
      </c>
      <c r="D337" s="85">
        <f>IF(Input!D350=0," ",Input!D350)</f>
        <v>77</v>
      </c>
      <c r="E337" s="85" t="str">
        <f>IF(Input!E350=0," ",Input!E350)</f>
        <v xml:space="preserve"> </v>
      </c>
      <c r="F337" s="85">
        <f t="shared" si="6"/>
        <v>77</v>
      </c>
      <c r="G337" s="86">
        <f>Input!G350</f>
        <v>0.11709688580771743</v>
      </c>
      <c r="H337" s="85">
        <f>Input!H350</f>
        <v>2017</v>
      </c>
      <c r="I337" s="85">
        <f t="shared" si="7"/>
        <v>5</v>
      </c>
      <c r="J337" s="87">
        <f>IF(Input!J350=0, " ",Input!J350)</f>
        <v>204179.94</v>
      </c>
      <c r="K337" s="88" t="str">
        <f>IF(Input!K350=0,"0",Input!K350)</f>
        <v>0</v>
      </c>
      <c r="L337" s="88">
        <f>IF(Input!L350=0,"0",Input!L350)</f>
        <v>308.15999999999997</v>
      </c>
      <c r="M337" s="89">
        <f>IF(Input!N350=0," ",Input!N350)</f>
        <v>1</v>
      </c>
      <c r="N337" s="90">
        <f>IFERROR((L337*M337)*(Input!$D$11)+(K337*M337*Input!$D$10)," ")</f>
        <v>338.976</v>
      </c>
      <c r="O337" s="90">
        <f>IFERROR((L337*M337)*(Input!$D$23)+(K337*M337*Input!$D$22), " ")</f>
        <v>154.07999999999998</v>
      </c>
    </row>
    <row r="338" spans="3:15" ht="16" thickBot="1" x14ac:dyDescent="0.4">
      <c r="C338" s="84" t="str">
        <f>Input!C351</f>
        <v>PP325</v>
      </c>
      <c r="D338" s="85">
        <f>IF(Input!D351=0," ",Input!D351)</f>
        <v>70</v>
      </c>
      <c r="E338" s="85" t="str">
        <f>IF(Input!E351=0," ",Input!E351)</f>
        <v xml:space="preserve"> </v>
      </c>
      <c r="F338" s="85">
        <f t="shared" si="6"/>
        <v>70</v>
      </c>
      <c r="G338" s="86">
        <f>Input!G351</f>
        <v>1.942377840489341E-2</v>
      </c>
      <c r="H338" s="85">
        <f>Input!H351</f>
        <v>2017</v>
      </c>
      <c r="I338" s="85">
        <f t="shared" si="7"/>
        <v>5</v>
      </c>
      <c r="J338" s="87">
        <f>IF(Input!J351=0, " ",Input!J351)</f>
        <v>37255.82</v>
      </c>
      <c r="K338" s="88" t="str">
        <f>IF(Input!K351=0,"0",Input!K351)</f>
        <v>0</v>
      </c>
      <c r="L338" s="88">
        <f>IF(Input!L351=0,"0",Input!L351)</f>
        <v>311.44</v>
      </c>
      <c r="M338" s="89">
        <f>IF(Input!N351=0," ",Input!N351)</f>
        <v>1</v>
      </c>
      <c r="N338" s="90">
        <f>IFERROR((L338*M338)*(Input!$D$11)+(K338*M338*Input!$D$10)," ")</f>
        <v>342.584</v>
      </c>
      <c r="O338" s="90">
        <f>IFERROR((L338*M338)*(Input!$D$23)+(K338*M338*Input!$D$22), " ")</f>
        <v>155.72</v>
      </c>
    </row>
    <row r="339" spans="3:15" ht="16" thickBot="1" x14ac:dyDescent="0.4">
      <c r="C339" s="84" t="str">
        <f>Input!C352</f>
        <v>PP326</v>
      </c>
      <c r="D339" s="85" t="str">
        <f>IF(Input!D352=0," ",Input!D352)</f>
        <v xml:space="preserve"> </v>
      </c>
      <c r="E339" s="85" t="str">
        <f>IF(Input!E352=0," ",Input!E352)</f>
        <v xml:space="preserve"> </v>
      </c>
      <c r="F339" s="85" t="str">
        <f t="shared" si="6"/>
        <v xml:space="preserve"> </v>
      </c>
      <c r="G339" s="86" t="str">
        <f>Input!G352</f>
        <v xml:space="preserve"> </v>
      </c>
      <c r="H339" s="85">
        <f>Input!H352</f>
        <v>0</v>
      </c>
      <c r="I339" s="85" t="str">
        <f t="shared" si="7"/>
        <v xml:space="preserve"> </v>
      </c>
      <c r="J339" s="87" t="str">
        <f>IF(Input!J352=0, " ",Input!J352)</f>
        <v xml:space="preserve"> </v>
      </c>
      <c r="K339" s="88" t="str">
        <f>IF(Input!K352=0,"0",Input!K352)</f>
        <v>0</v>
      </c>
      <c r="L339" s="88">
        <f>IF(Input!L352=0,"0",Input!L352)</f>
        <v>312.76</v>
      </c>
      <c r="M339" s="89">
        <f>IF(Input!N352=0," ",Input!N352)</f>
        <v>1</v>
      </c>
      <c r="N339" s="90">
        <f>IFERROR((L339*M339)*(Input!$D$11)+(K339*M339*Input!$D$10)," ")</f>
        <v>344.036</v>
      </c>
      <c r="O339" s="90">
        <f>IFERROR((L339*M339)*(Input!$D$23)+(K339*M339*Input!$D$22), " ")</f>
        <v>156.38</v>
      </c>
    </row>
    <row r="340" spans="3:15" ht="16" thickBot="1" x14ac:dyDescent="0.4">
      <c r="C340" s="84" t="str">
        <f>Input!C353</f>
        <v>PP327</v>
      </c>
      <c r="D340" s="85">
        <f>IF(Input!D353=0," ",Input!D353)</f>
        <v>68</v>
      </c>
      <c r="E340" s="85" t="str">
        <f>IF(Input!E353=0," ",Input!E353)</f>
        <v xml:space="preserve"> </v>
      </c>
      <c r="F340" s="85">
        <f t="shared" si="6"/>
        <v>68</v>
      </c>
      <c r="G340" s="86">
        <f>Input!G353</f>
        <v>3.8119188115402866E-2</v>
      </c>
      <c r="H340" s="85">
        <f>Input!H353</f>
        <v>2013</v>
      </c>
      <c r="I340" s="85">
        <f t="shared" si="7"/>
        <v>9</v>
      </c>
      <c r="J340" s="87">
        <f>IF(Input!J353=0, " ",Input!J353)</f>
        <v>75265.02</v>
      </c>
      <c r="K340" s="88" t="str">
        <f>IF(Input!K353=0,"0",Input!K353)</f>
        <v>0</v>
      </c>
      <c r="L340" s="88">
        <f>IF(Input!L353=0,"0",Input!L353)</f>
        <v>314.32</v>
      </c>
      <c r="M340" s="89">
        <f>IF(Input!N353=0," ",Input!N353)</f>
        <v>1</v>
      </c>
      <c r="N340" s="90">
        <f>IFERROR((L340*M340)*(Input!$D$11)+(K340*M340*Input!$D$10)," ")</f>
        <v>345.75200000000001</v>
      </c>
      <c r="O340" s="90">
        <f>IFERROR((L340*M340)*(Input!$D$23)+(K340*M340*Input!$D$22), " ")</f>
        <v>157.16</v>
      </c>
    </row>
    <row r="341" spans="3:15" ht="16" thickBot="1" x14ac:dyDescent="0.4">
      <c r="C341" s="84" t="str">
        <f>Input!C354</f>
        <v>PP328</v>
      </c>
      <c r="D341" s="85">
        <f>IF(Input!D354=0," ",Input!D354)</f>
        <v>76</v>
      </c>
      <c r="E341" s="85" t="str">
        <f>IF(Input!E354=0," ",Input!E354)</f>
        <v xml:space="preserve"> </v>
      </c>
      <c r="F341" s="85">
        <f t="shared" si="6"/>
        <v>76</v>
      </c>
      <c r="G341" s="86">
        <f>Input!G354</f>
        <v>6.7014407173789758E-2</v>
      </c>
      <c r="H341" s="85">
        <f>Input!H354</f>
        <v>1998</v>
      </c>
      <c r="I341" s="85">
        <f t="shared" si="7"/>
        <v>24</v>
      </c>
      <c r="J341" s="87">
        <f>IF(Input!J354=0, " ",Input!J354)</f>
        <v>118389.46</v>
      </c>
      <c r="K341" s="88" t="str">
        <f>IF(Input!K354=0,"0",Input!K354)</f>
        <v>0</v>
      </c>
      <c r="L341" s="88">
        <f>IF(Input!L354=0,"0",Input!L354)</f>
        <v>320.14</v>
      </c>
      <c r="M341" s="89">
        <f>IF(Input!N354=0," ",Input!N354)</f>
        <v>1</v>
      </c>
      <c r="N341" s="90">
        <f>IFERROR((L341*M341)*(Input!$D$11)+(K341*M341*Input!$D$10)," ")</f>
        <v>352.154</v>
      </c>
      <c r="O341" s="90">
        <f>IFERROR((L341*M341)*(Input!$D$23)+(K341*M341*Input!$D$22), " ")</f>
        <v>160.07</v>
      </c>
    </row>
    <row r="342" spans="3:15" ht="16" thickBot="1" x14ac:dyDescent="0.4">
      <c r="C342" s="84" t="str">
        <f>Input!C355</f>
        <v>PP329</v>
      </c>
      <c r="D342" s="85">
        <f>IF(Input!D355=0," ",Input!D355)</f>
        <v>63</v>
      </c>
      <c r="E342" s="85" t="str">
        <f>IF(Input!E355=0," ",Input!E355)</f>
        <v xml:space="preserve"> </v>
      </c>
      <c r="F342" s="85">
        <f t="shared" si="6"/>
        <v>63</v>
      </c>
      <c r="G342" s="86">
        <f>Input!G355</f>
        <v>5.9121696346395539E-2</v>
      </c>
      <c r="H342" s="85">
        <f>Input!H355</f>
        <v>2018</v>
      </c>
      <c r="I342" s="85">
        <f t="shared" si="7"/>
        <v>4</v>
      </c>
      <c r="J342" s="87">
        <f>IF(Input!J355=0, " ",Input!J355)</f>
        <v>125998.33</v>
      </c>
      <c r="K342" s="88" t="str">
        <f>IF(Input!K355=0,"0",Input!K355)</f>
        <v>0</v>
      </c>
      <c r="L342" s="88">
        <f>IF(Input!L355=0,"0",Input!L355)</f>
        <v>323.33999999999997</v>
      </c>
      <c r="M342" s="89">
        <f>IF(Input!N355=0," ",Input!N355)</f>
        <v>1</v>
      </c>
      <c r="N342" s="90">
        <f>IFERROR((L342*M342)*(Input!$D$11)+(K342*M342*Input!$D$10)," ")</f>
        <v>355.67399999999998</v>
      </c>
      <c r="O342" s="90">
        <f>IFERROR((L342*M342)*(Input!$D$23)+(K342*M342*Input!$D$22), " ")</f>
        <v>161.66999999999999</v>
      </c>
    </row>
    <row r="343" spans="3:15" ht="16" thickBot="1" x14ac:dyDescent="0.4">
      <c r="C343" s="84" t="str">
        <f>Input!C356</f>
        <v>PP330</v>
      </c>
      <c r="D343" s="85">
        <f>IF(Input!D356=0," ",Input!D356)</f>
        <v>68</v>
      </c>
      <c r="E343" s="85" t="str">
        <f>IF(Input!E356=0," ",Input!E356)</f>
        <v xml:space="preserve"> </v>
      </c>
      <c r="F343" s="85">
        <f t="shared" si="6"/>
        <v>68</v>
      </c>
      <c r="G343" s="86">
        <f>Input!G356</f>
        <v>6.083620752432134E-2</v>
      </c>
      <c r="H343" s="85">
        <f>Input!H356</f>
        <v>2019</v>
      </c>
      <c r="I343" s="85">
        <f t="shared" si="7"/>
        <v>3</v>
      </c>
      <c r="J343" s="87">
        <f>IF(Input!J356=0, " ",Input!J356)</f>
        <v>120118.99</v>
      </c>
      <c r="K343" s="88" t="str">
        <f>IF(Input!K356=0,"0",Input!K356)</f>
        <v>0</v>
      </c>
      <c r="L343" s="88">
        <f>IF(Input!L356=0,"0",Input!L356)</f>
        <v>324.36</v>
      </c>
      <c r="M343" s="89">
        <f>IF(Input!N356=0," ",Input!N356)</f>
        <v>1</v>
      </c>
      <c r="N343" s="90">
        <f>IFERROR((L343*M343)*(Input!$D$11)+(K343*M343*Input!$D$10)," ")</f>
        <v>356.79600000000005</v>
      </c>
      <c r="O343" s="90">
        <f>IFERROR((L343*M343)*(Input!$D$23)+(K343*M343*Input!$D$22), " ")</f>
        <v>162.18</v>
      </c>
    </row>
    <row r="344" spans="3:15" ht="16" thickBot="1" x14ac:dyDescent="0.4">
      <c r="C344" s="84" t="str">
        <f>Input!C357</f>
        <v>PP331</v>
      </c>
      <c r="D344" s="85">
        <f>IF(Input!D357=0," ",Input!D357)</f>
        <v>62</v>
      </c>
      <c r="E344" s="85" t="str">
        <f>IF(Input!E357=0," ",Input!E357)</f>
        <v xml:space="preserve"> </v>
      </c>
      <c r="F344" s="85">
        <f t="shared" si="6"/>
        <v>62</v>
      </c>
      <c r="G344" s="86">
        <f>Input!G357</f>
        <v>3.4657801080237652E-2</v>
      </c>
      <c r="H344" s="85">
        <f>Input!H357</f>
        <v>2009</v>
      </c>
      <c r="I344" s="85">
        <f t="shared" si="7"/>
        <v>13</v>
      </c>
      <c r="J344" s="87">
        <f>IF(Input!J357=0, " ",Input!J357)</f>
        <v>75052.95</v>
      </c>
      <c r="K344" s="88" t="str">
        <f>IF(Input!K357=0,"0",Input!K357)</f>
        <v>0</v>
      </c>
      <c r="L344" s="88">
        <f>IF(Input!L357=0,"0",Input!L357)</f>
        <v>327.06</v>
      </c>
      <c r="M344" s="89">
        <f>IF(Input!N357=0," ",Input!N357)</f>
        <v>1</v>
      </c>
      <c r="N344" s="90">
        <f>IFERROR((L344*M344)*(Input!$D$11)+(K344*M344*Input!$D$10)," ")</f>
        <v>359.76600000000002</v>
      </c>
      <c r="O344" s="90">
        <f>IFERROR((L344*M344)*(Input!$D$23)+(K344*M344*Input!$D$22), " ")</f>
        <v>163.53</v>
      </c>
    </row>
    <row r="345" spans="3:15" ht="16" thickBot="1" x14ac:dyDescent="0.4">
      <c r="C345" s="84" t="str">
        <f>Input!C358</f>
        <v>PP332</v>
      </c>
      <c r="D345" s="85">
        <f>IF(Input!D358=0," ",Input!D358)</f>
        <v>29</v>
      </c>
      <c r="E345" s="85" t="str">
        <f>IF(Input!E358=0," ",Input!E358)</f>
        <v xml:space="preserve"> </v>
      </c>
      <c r="F345" s="85">
        <f t="shared" si="6"/>
        <v>29</v>
      </c>
      <c r="G345" s="86">
        <f>Input!G358</f>
        <v>2.1137818122378148E-2</v>
      </c>
      <c r="H345" s="85">
        <f>Input!H358</f>
        <v>2022</v>
      </c>
      <c r="I345" s="85">
        <f t="shared" si="7"/>
        <v>0</v>
      </c>
      <c r="J345" s="87">
        <f>IF(Input!J358=0, " ",Input!J358)</f>
        <v>97863.47</v>
      </c>
      <c r="K345" s="88" t="str">
        <f>IF(Input!K358=0,"0",Input!K358)</f>
        <v>0</v>
      </c>
      <c r="L345" s="88">
        <f>IF(Input!L358=0,"0",Input!L358)</f>
        <v>326.94</v>
      </c>
      <c r="M345" s="89">
        <f>IF(Input!N358=0," ",Input!N358)</f>
        <v>1</v>
      </c>
      <c r="N345" s="90">
        <f>IFERROR((L345*M345)*(Input!$D$11)+(K345*M345*Input!$D$10)," ")</f>
        <v>359.63400000000001</v>
      </c>
      <c r="O345" s="90">
        <f>IFERROR((L345*M345)*(Input!$D$23)+(K345*M345*Input!$D$22), " ")</f>
        <v>163.47</v>
      </c>
    </row>
    <row r="346" spans="3:15" ht="16" thickBot="1" x14ac:dyDescent="0.4">
      <c r="C346" s="84" t="str">
        <f>Input!C359</f>
        <v>PP333</v>
      </c>
      <c r="D346" s="85">
        <f>IF(Input!D359=0," ",Input!D359)</f>
        <v>79</v>
      </c>
      <c r="E346" s="85" t="str">
        <f>IF(Input!E359=0," ",Input!E359)</f>
        <v xml:space="preserve"> </v>
      </c>
      <c r="F346" s="85">
        <f t="shared" si="6"/>
        <v>79</v>
      </c>
      <c r="G346" s="86">
        <f>Input!G359</f>
        <v>0.1286743913448965</v>
      </c>
      <c r="H346" s="85">
        <f>Input!H359</f>
        <v>2003</v>
      </c>
      <c r="I346" s="85">
        <f t="shared" si="7"/>
        <v>19</v>
      </c>
      <c r="J346" s="87">
        <f>IF(Input!J359=0, " ",Input!J359)</f>
        <v>218687.26</v>
      </c>
      <c r="K346" s="88" t="str">
        <f>IF(Input!K359=0,"0",Input!K359)</f>
        <v>0</v>
      </c>
      <c r="L346" s="88">
        <f>IF(Input!L359=0,"0",Input!L359)</f>
        <v>328.04</v>
      </c>
      <c r="M346" s="89">
        <f>IF(Input!N359=0," ",Input!N359)</f>
        <v>1</v>
      </c>
      <c r="N346" s="90">
        <f>IFERROR((L346*M346)*(Input!$D$11)+(K346*M346*Input!$D$10)," ")</f>
        <v>360.84400000000005</v>
      </c>
      <c r="O346" s="90">
        <f>IFERROR((L346*M346)*(Input!$D$23)+(K346*M346*Input!$D$22), " ")</f>
        <v>164.02</v>
      </c>
    </row>
    <row r="347" spans="3:15" ht="16" thickBot="1" x14ac:dyDescent="0.4">
      <c r="C347" s="84" t="str">
        <f>Input!C360</f>
        <v>PP334</v>
      </c>
      <c r="D347" s="85">
        <f>IF(Input!D360=0," ",Input!D360)</f>
        <v>72</v>
      </c>
      <c r="E347" s="85" t="str">
        <f>IF(Input!E360=0," ",Input!E360)</f>
        <v xml:space="preserve"> </v>
      </c>
      <c r="F347" s="85">
        <f t="shared" si="6"/>
        <v>72</v>
      </c>
      <c r="G347" s="86">
        <f>Input!G360</f>
        <v>3.3986036090263252E-2</v>
      </c>
      <c r="H347" s="85">
        <f>Input!H360</f>
        <v>2013</v>
      </c>
      <c r="I347" s="85">
        <f t="shared" si="7"/>
        <v>9</v>
      </c>
      <c r="J347" s="87">
        <f>IF(Input!J360=0, " ",Input!J360)</f>
        <v>63376.24</v>
      </c>
      <c r="K347" s="88" t="str">
        <f>IF(Input!K360=0,"0",Input!K360)</f>
        <v>0</v>
      </c>
      <c r="L347" s="88">
        <f>IF(Input!L360=0,"0",Input!L360)</f>
        <v>328.96</v>
      </c>
      <c r="M347" s="89">
        <f>IF(Input!N360=0," ",Input!N360)</f>
        <v>1</v>
      </c>
      <c r="N347" s="90">
        <f>IFERROR((L347*M347)*(Input!$D$11)+(K347*M347*Input!$D$10)," ")</f>
        <v>361.85599999999999</v>
      </c>
      <c r="O347" s="90">
        <f>IFERROR((L347*M347)*(Input!$D$23)+(K347*M347*Input!$D$22), " ")</f>
        <v>164.48</v>
      </c>
    </row>
    <row r="348" spans="3:15" ht="16" thickBot="1" x14ac:dyDescent="0.4">
      <c r="C348" s="84" t="str">
        <f>Input!C361</f>
        <v>PP335</v>
      </c>
      <c r="D348" s="85">
        <f>IF(Input!D361=0," ",Input!D361)</f>
        <v>79</v>
      </c>
      <c r="E348" s="85" t="str">
        <f>IF(Input!E361=0," ",Input!E361)</f>
        <v xml:space="preserve"> </v>
      </c>
      <c r="F348" s="85">
        <f t="shared" si="6"/>
        <v>79</v>
      </c>
      <c r="G348" s="86">
        <f>Input!G361</f>
        <v>7.4364809717495359E-2</v>
      </c>
      <c r="H348" s="85">
        <f>Input!H361</f>
        <v>1996</v>
      </c>
      <c r="I348" s="85">
        <f t="shared" si="7"/>
        <v>26</v>
      </c>
      <c r="J348" s="87">
        <f>IF(Input!J361=0, " ",Input!J361)</f>
        <v>126385.96</v>
      </c>
      <c r="K348" s="88" t="str">
        <f>IF(Input!K361=0,"0",Input!K361)</f>
        <v>0</v>
      </c>
      <c r="L348" s="88">
        <f>IF(Input!L361=0,"0",Input!L361)</f>
        <v>330.92</v>
      </c>
      <c r="M348" s="89">
        <f>IF(Input!N361=0," ",Input!N361)</f>
        <v>1</v>
      </c>
      <c r="N348" s="90">
        <f>IFERROR((L348*M348)*(Input!$D$11)+(K348*M348*Input!$D$10)," ")</f>
        <v>364.01200000000006</v>
      </c>
      <c r="O348" s="90">
        <f>IFERROR((L348*M348)*(Input!$D$23)+(K348*M348*Input!$D$22), " ")</f>
        <v>165.46</v>
      </c>
    </row>
    <row r="349" spans="3:15" ht="16" thickBot="1" x14ac:dyDescent="0.4">
      <c r="C349" s="84" t="str">
        <f>Input!C362</f>
        <v>PP336</v>
      </c>
      <c r="D349" s="85">
        <f>IF(Input!D362=0," ",Input!D362)</f>
        <v>60</v>
      </c>
      <c r="E349" s="85" t="str">
        <f>IF(Input!E362=0," ",Input!E362)</f>
        <v xml:space="preserve"> </v>
      </c>
      <c r="F349" s="85">
        <f t="shared" si="6"/>
        <v>60</v>
      </c>
      <c r="G349" s="86">
        <f>Input!G362</f>
        <v>1.7504289410214778E-2</v>
      </c>
      <c r="H349" s="85">
        <f>Input!H362</f>
        <v>2022</v>
      </c>
      <c r="I349" s="85">
        <f t="shared" si="7"/>
        <v>0</v>
      </c>
      <c r="J349" s="87">
        <f>IF(Input!J362=0, " ",Input!J362)</f>
        <v>39169.83</v>
      </c>
      <c r="K349" s="88" t="str">
        <f>IF(Input!K362=0,"0",Input!K362)</f>
        <v>0</v>
      </c>
      <c r="L349" s="88">
        <f>IF(Input!L362=0,"0",Input!L362)</f>
        <v>333</v>
      </c>
      <c r="M349" s="89">
        <f>IF(Input!N362=0," ",Input!N362)</f>
        <v>1</v>
      </c>
      <c r="N349" s="90">
        <f>IFERROR((L349*M349)*(Input!$D$11)+(K349*M349*Input!$D$10)," ")</f>
        <v>366.3</v>
      </c>
      <c r="O349" s="90">
        <f>IFERROR((L349*M349)*(Input!$D$23)+(K349*M349*Input!$D$22), " ")</f>
        <v>166.5</v>
      </c>
    </row>
    <row r="350" spans="3:15" ht="16" thickBot="1" x14ac:dyDescent="0.4">
      <c r="C350" s="84" t="str">
        <f>Input!C363</f>
        <v>PP337</v>
      </c>
      <c r="D350" s="85">
        <f>IF(Input!D363=0," ",Input!D363)</f>
        <v>35</v>
      </c>
      <c r="E350" s="85" t="str">
        <f>IF(Input!E363=0," ",Input!E363)</f>
        <v xml:space="preserve"> </v>
      </c>
      <c r="F350" s="85">
        <f t="shared" si="6"/>
        <v>35</v>
      </c>
      <c r="G350" s="86">
        <f>Input!G363</f>
        <v>0.14375420631112257</v>
      </c>
      <c r="H350" s="85">
        <f>Input!H363</f>
        <v>2017</v>
      </c>
      <c r="I350" s="85">
        <f t="shared" si="7"/>
        <v>5</v>
      </c>
      <c r="J350" s="87">
        <f>IF(Input!J363=0, " ",Input!J363)</f>
        <v>551456.13</v>
      </c>
      <c r="K350" s="88" t="str">
        <f>IF(Input!K363=0,"0",Input!K363)</f>
        <v>0</v>
      </c>
      <c r="L350" s="88">
        <f>IF(Input!L363=0,"0",Input!L363)</f>
        <v>352.46</v>
      </c>
      <c r="M350" s="89">
        <f>IF(Input!N363=0," ",Input!N363)</f>
        <v>1</v>
      </c>
      <c r="N350" s="90">
        <f>IFERROR((L350*M350)*(Input!$D$11)+(K350*M350*Input!$D$10)," ")</f>
        <v>387.70600000000002</v>
      </c>
      <c r="O350" s="90">
        <f>IFERROR((L350*M350)*(Input!$D$23)+(K350*M350*Input!$D$22), " ")</f>
        <v>176.23</v>
      </c>
    </row>
    <row r="351" spans="3:15" ht="16" thickBot="1" x14ac:dyDescent="0.4">
      <c r="C351" s="84" t="str">
        <f>Input!C364</f>
        <v>PP338</v>
      </c>
      <c r="D351" s="85" t="str">
        <f>IF(Input!D364=0," ",Input!D364)</f>
        <v xml:space="preserve"> </v>
      </c>
      <c r="E351" s="85" t="str">
        <f>IF(Input!E364=0," ",Input!E364)</f>
        <v xml:space="preserve"> </v>
      </c>
      <c r="F351" s="85" t="str">
        <f t="shared" si="6"/>
        <v xml:space="preserve"> </v>
      </c>
      <c r="G351" s="86" t="str">
        <f>Input!G364</f>
        <v xml:space="preserve"> </v>
      </c>
      <c r="H351" s="85">
        <f>Input!H364</f>
        <v>0</v>
      </c>
      <c r="I351" s="85" t="str">
        <f t="shared" si="7"/>
        <v xml:space="preserve"> </v>
      </c>
      <c r="J351" s="87" t="str">
        <f>IF(Input!J364=0, " ",Input!J364)</f>
        <v xml:space="preserve"> </v>
      </c>
      <c r="K351" s="88" t="str">
        <f>IF(Input!K364=0,"0",Input!K364)</f>
        <v>0</v>
      </c>
      <c r="L351" s="88">
        <f>IF(Input!L364=0,"0",Input!L364)</f>
        <v>335.81</v>
      </c>
      <c r="M351" s="89">
        <f>IF(Input!N364=0," ",Input!N364)</f>
        <v>1</v>
      </c>
      <c r="N351" s="90">
        <f>IFERROR((L351*M351)*(Input!$D$11)+(K351*M351*Input!$D$10)," ")</f>
        <v>369.39100000000002</v>
      </c>
      <c r="O351" s="90">
        <f>IFERROR((L351*M351)*(Input!$D$23)+(K351*M351*Input!$D$22), " ")</f>
        <v>167.905</v>
      </c>
    </row>
    <row r="352" spans="3:15" ht="16" thickBot="1" x14ac:dyDescent="0.4">
      <c r="C352" s="84" t="str">
        <f>Input!C365</f>
        <v>PP339</v>
      </c>
      <c r="D352" s="85" t="str">
        <f>IF(Input!D365=0," ",Input!D365)</f>
        <v xml:space="preserve"> </v>
      </c>
      <c r="E352" s="85" t="str">
        <f>IF(Input!E365=0," ",Input!E365)</f>
        <v xml:space="preserve"> </v>
      </c>
      <c r="F352" s="85" t="str">
        <f t="shared" si="6"/>
        <v xml:space="preserve"> </v>
      </c>
      <c r="G352" s="86" t="str">
        <f>Input!G365</f>
        <v xml:space="preserve"> </v>
      </c>
      <c r="H352" s="85">
        <f>Input!H365</f>
        <v>0</v>
      </c>
      <c r="I352" s="85" t="str">
        <f t="shared" si="7"/>
        <v xml:space="preserve"> </v>
      </c>
      <c r="J352" s="87" t="str">
        <f>IF(Input!J365=0, " ",Input!J365)</f>
        <v xml:space="preserve"> </v>
      </c>
      <c r="K352" s="88" t="str">
        <f>IF(Input!K365=0,"0",Input!K365)</f>
        <v>0</v>
      </c>
      <c r="L352" s="88">
        <f>IF(Input!L365=0,"0",Input!L365)</f>
        <v>335.87</v>
      </c>
      <c r="M352" s="89">
        <f>IF(Input!N365=0," ",Input!N365)</f>
        <v>1</v>
      </c>
      <c r="N352" s="90">
        <f>IFERROR((L352*M352)*(Input!$D$11)+(K352*M352*Input!$D$10)," ")</f>
        <v>369.45700000000005</v>
      </c>
      <c r="O352" s="90">
        <f>IFERROR((L352*M352)*(Input!$D$23)+(K352*M352*Input!$D$22), " ")</f>
        <v>167.935</v>
      </c>
    </row>
    <row r="353" spans="3:15" ht="16" thickBot="1" x14ac:dyDescent="0.4">
      <c r="C353" s="84" t="str">
        <f>Input!C366</f>
        <v>PP340</v>
      </c>
      <c r="D353" s="85">
        <f>IF(Input!D366=0," ",Input!D366)</f>
        <v>74</v>
      </c>
      <c r="E353" s="85" t="str">
        <f>IF(Input!E366=0," ",Input!E366)</f>
        <v xml:space="preserve"> </v>
      </c>
      <c r="F353" s="85">
        <f t="shared" si="6"/>
        <v>74</v>
      </c>
      <c r="G353" s="86">
        <f>Input!G366</f>
        <v>3.8415493778013489E-2</v>
      </c>
      <c r="H353" s="85">
        <f>Input!H366</f>
        <v>1994</v>
      </c>
      <c r="I353" s="85">
        <f t="shared" si="7"/>
        <v>28</v>
      </c>
      <c r="J353" s="87">
        <f>IF(Input!J366=0, " ",Input!J366)</f>
        <v>69700.06</v>
      </c>
      <c r="K353" s="88" t="str">
        <f>IF(Input!K366=0,"0",Input!K366)</f>
        <v>0</v>
      </c>
      <c r="L353" s="88">
        <f>IF(Input!L366=0,"0",Input!L366)</f>
        <v>342.36</v>
      </c>
      <c r="M353" s="89">
        <f>IF(Input!N366=0," ",Input!N366)</f>
        <v>1</v>
      </c>
      <c r="N353" s="90">
        <f>IFERROR((L353*M353)*(Input!$D$11)+(K353*M353*Input!$D$10)," ")</f>
        <v>376.59600000000006</v>
      </c>
      <c r="O353" s="90">
        <f>IFERROR((L353*M353)*(Input!$D$23)+(K353*M353*Input!$D$22), " ")</f>
        <v>171.18</v>
      </c>
    </row>
    <row r="354" spans="3:15" ht="16" thickBot="1" x14ac:dyDescent="0.4">
      <c r="C354" s="84" t="str">
        <f>Input!C367</f>
        <v>PP341</v>
      </c>
      <c r="D354" s="85">
        <f>IF(Input!D367=0," ",Input!D367)</f>
        <v>67</v>
      </c>
      <c r="E354" s="85" t="str">
        <f>IF(Input!E367=0," ",Input!E367)</f>
        <v xml:space="preserve"> </v>
      </c>
      <c r="F354" s="85">
        <f t="shared" si="6"/>
        <v>67</v>
      </c>
      <c r="G354" s="86">
        <f>Input!G367</f>
        <v>0.19816732228994605</v>
      </c>
      <c r="H354" s="85">
        <f>Input!H367</f>
        <v>2012</v>
      </c>
      <c r="I354" s="85">
        <f t="shared" si="7"/>
        <v>10</v>
      </c>
      <c r="J354" s="87">
        <f>IF(Input!J367=0, " ",Input!J367)</f>
        <v>397114.45</v>
      </c>
      <c r="K354" s="88" t="str">
        <f>IF(Input!K367=0,"0",Input!K367)</f>
        <v>0</v>
      </c>
      <c r="L354" s="88">
        <f>IF(Input!L367=0,"0",Input!L367)</f>
        <v>344.54</v>
      </c>
      <c r="M354" s="89">
        <f>IF(Input!N367=0," ",Input!N367)</f>
        <v>1</v>
      </c>
      <c r="N354" s="90">
        <f>IFERROR((L354*M354)*(Input!$D$11)+(K354*M354*Input!$D$10)," ")</f>
        <v>378.99400000000003</v>
      </c>
      <c r="O354" s="90">
        <f>IFERROR((L354*M354)*(Input!$D$23)+(K354*M354*Input!$D$22), " ")</f>
        <v>172.27</v>
      </c>
    </row>
    <row r="355" spans="3:15" ht="16" thickBot="1" x14ac:dyDescent="0.4">
      <c r="C355" s="84" t="str">
        <f>Input!C368</f>
        <v>PP342</v>
      </c>
      <c r="D355" s="85">
        <f>IF(Input!D368=0," ",Input!D368)</f>
        <v>53</v>
      </c>
      <c r="E355" s="85" t="str">
        <f>IF(Input!E368=0," ",Input!E368)</f>
        <v xml:space="preserve"> </v>
      </c>
      <c r="F355" s="85">
        <f t="shared" si="6"/>
        <v>53</v>
      </c>
      <c r="G355" s="86">
        <f>Input!G368</f>
        <v>2.4369981612465583E-3</v>
      </c>
      <c r="H355" s="85">
        <f>Input!H368</f>
        <v>2022</v>
      </c>
      <c r="I355" s="85">
        <f t="shared" si="7"/>
        <v>0</v>
      </c>
      <c r="J355" s="87">
        <f>IF(Input!J368=0, " ",Input!J368)</f>
        <v>6173.59</v>
      </c>
      <c r="K355" s="88" t="str">
        <f>IF(Input!K368=0,"0",Input!K368)</f>
        <v>0</v>
      </c>
      <c r="L355" s="88">
        <f>IF(Input!L368=0,"0",Input!L368)</f>
        <v>346.68</v>
      </c>
      <c r="M355" s="89">
        <f>IF(Input!N368=0," ",Input!N368)</f>
        <v>1</v>
      </c>
      <c r="N355" s="90">
        <f>IFERROR((L355*M355)*(Input!$D$11)+(K355*M355*Input!$D$10)," ")</f>
        <v>381.34800000000001</v>
      </c>
      <c r="O355" s="90">
        <f>IFERROR((L355*M355)*(Input!$D$23)+(K355*M355*Input!$D$22), " ")</f>
        <v>173.34</v>
      </c>
    </row>
    <row r="356" spans="3:15" ht="16" thickBot="1" x14ac:dyDescent="0.4">
      <c r="C356" s="84" t="str">
        <f>Input!C369</f>
        <v>PP343</v>
      </c>
      <c r="D356" s="85">
        <f>IF(Input!D369=0," ",Input!D369)</f>
        <v>13</v>
      </c>
      <c r="E356" s="85" t="str">
        <f>IF(Input!E369=0," ",Input!E369)</f>
        <v xml:space="preserve"> </v>
      </c>
      <c r="F356" s="85">
        <f t="shared" si="6"/>
        <v>13</v>
      </c>
      <c r="G356" s="86">
        <f>Input!G369</f>
        <v>1.5085665693475123E-2</v>
      </c>
      <c r="H356" s="85">
        <f>Input!H369</f>
        <v>2017</v>
      </c>
      <c r="I356" s="85">
        <f t="shared" si="7"/>
        <v>5</v>
      </c>
      <c r="J356" s="87">
        <f>IF(Input!J369=0, " ",Input!J369)</f>
        <v>155804.35</v>
      </c>
      <c r="K356" s="88" t="str">
        <f>IF(Input!K369=0,"0",Input!K369)</f>
        <v>0</v>
      </c>
      <c r="L356" s="88">
        <f>IF(Input!L369=0,"0",Input!L369)</f>
        <v>348.09</v>
      </c>
      <c r="M356" s="89">
        <f>IF(Input!N369=0," ",Input!N369)</f>
        <v>1</v>
      </c>
      <c r="N356" s="90">
        <f>IFERROR((L356*M356)*(Input!$D$11)+(K356*M356*Input!$D$10)," ")</f>
        <v>382.899</v>
      </c>
      <c r="O356" s="90">
        <f>IFERROR((L356*M356)*(Input!$D$23)+(K356*M356*Input!$D$22), " ")</f>
        <v>174.04499999999999</v>
      </c>
    </row>
    <row r="357" spans="3:15" ht="16" thickBot="1" x14ac:dyDescent="0.4">
      <c r="C357" s="84" t="str">
        <f>Input!C370</f>
        <v>PP344</v>
      </c>
      <c r="D357" s="85">
        <f>IF(Input!D370=0," ",Input!D370)</f>
        <v>17</v>
      </c>
      <c r="E357" s="85" t="str">
        <f>IF(Input!E370=0," ",Input!E370)</f>
        <v xml:space="preserve"> </v>
      </c>
      <c r="F357" s="85">
        <f t="shared" si="6"/>
        <v>17</v>
      </c>
      <c r="G357" s="86">
        <f>Input!G370</f>
        <v>1.9727386192796497E-2</v>
      </c>
      <c r="H357" s="85">
        <f>Input!H370</f>
        <v>2017</v>
      </c>
      <c r="I357" s="85">
        <f t="shared" si="7"/>
        <v>5</v>
      </c>
      <c r="J357" s="87">
        <f>IF(Input!J370=0, " ",Input!J370)</f>
        <v>155804.17000000001</v>
      </c>
      <c r="K357" s="88" t="str">
        <f>IF(Input!K370=0,"0",Input!K370)</f>
        <v>0</v>
      </c>
      <c r="L357" s="88">
        <f>IF(Input!L370=0,"0",Input!L370)</f>
        <v>348.09</v>
      </c>
      <c r="M357" s="89">
        <f>IF(Input!N370=0," ",Input!N370)</f>
        <v>1</v>
      </c>
      <c r="N357" s="90">
        <f>IFERROR((L357*M357)*(Input!$D$11)+(K357*M357*Input!$D$10)," ")</f>
        <v>382.899</v>
      </c>
      <c r="O357" s="90">
        <f>IFERROR((L357*M357)*(Input!$D$23)+(K357*M357*Input!$D$22), " ")</f>
        <v>174.04499999999999</v>
      </c>
    </row>
    <row r="358" spans="3:15" ht="16" thickBot="1" x14ac:dyDescent="0.4">
      <c r="C358" s="84" t="str">
        <f>Input!C371</f>
        <v>PP345</v>
      </c>
      <c r="D358" s="85">
        <f>IF(Input!D371=0," ",Input!D371)</f>
        <v>21</v>
      </c>
      <c r="E358" s="85" t="str">
        <f>IF(Input!E371=0," ",Input!E371)</f>
        <v xml:space="preserve"> </v>
      </c>
      <c r="F358" s="85">
        <f t="shared" si="6"/>
        <v>21</v>
      </c>
      <c r="G358" s="86">
        <f>Input!G371</f>
        <v>2.4369152274075198E-2</v>
      </c>
      <c r="H358" s="85">
        <f>Input!H371</f>
        <v>2017</v>
      </c>
      <c r="I358" s="85">
        <f t="shared" si="7"/>
        <v>5</v>
      </c>
      <c r="J358" s="87">
        <f>IF(Input!J371=0, " ",Input!J371)</f>
        <v>155804.35</v>
      </c>
      <c r="K358" s="88" t="str">
        <f>IF(Input!K371=0,"0",Input!K371)</f>
        <v>0</v>
      </c>
      <c r="L358" s="88">
        <f>IF(Input!L371=0,"0",Input!L371)</f>
        <v>348.09</v>
      </c>
      <c r="M358" s="89">
        <f>IF(Input!N371=0," ",Input!N371)</f>
        <v>1</v>
      </c>
      <c r="N358" s="90">
        <f>IFERROR((L358*M358)*(Input!$D$11)+(K358*M358*Input!$D$10)," ")</f>
        <v>382.899</v>
      </c>
      <c r="O358" s="90">
        <f>IFERROR((L358*M358)*(Input!$D$23)+(K358*M358*Input!$D$22), " ")</f>
        <v>174.04499999999999</v>
      </c>
    </row>
    <row r="359" spans="3:15" ht="16" thickBot="1" x14ac:dyDescent="0.4">
      <c r="C359" s="84" t="str">
        <f>Input!C372</f>
        <v>PP346</v>
      </c>
      <c r="D359" s="85" t="str">
        <f>IF(Input!D372=0," ",Input!D372)</f>
        <v xml:space="preserve"> </v>
      </c>
      <c r="E359" s="85" t="str">
        <f>IF(Input!E372=0," ",Input!E372)</f>
        <v xml:space="preserve"> </v>
      </c>
      <c r="F359" s="85" t="str">
        <f t="shared" si="6"/>
        <v xml:space="preserve"> </v>
      </c>
      <c r="G359" s="86">
        <f>Input!G372</f>
        <v>0</v>
      </c>
      <c r="H359" s="85">
        <f>Input!H372</f>
        <v>0</v>
      </c>
      <c r="I359" s="85" t="str">
        <f t="shared" si="7"/>
        <v xml:space="preserve"> </v>
      </c>
      <c r="J359" s="87">
        <f>IF(Input!J372=0, " ",Input!J372)</f>
        <v>74169.59</v>
      </c>
      <c r="K359" s="88" t="str">
        <f>IF(Input!K372=0,"0",Input!K372)</f>
        <v>0</v>
      </c>
      <c r="L359" s="88">
        <f>IF(Input!L372=0,"0",Input!L372)</f>
        <v>348.98</v>
      </c>
      <c r="M359" s="89">
        <f>IF(Input!N372=0," ",Input!N372)</f>
        <v>1</v>
      </c>
      <c r="N359" s="90">
        <f>IFERROR((L359*M359)*(Input!$D$11)+(K359*M359*Input!$D$10)," ")</f>
        <v>383.87800000000004</v>
      </c>
      <c r="O359" s="90">
        <f>IFERROR((L359*M359)*(Input!$D$23)+(K359*M359*Input!$D$22), " ")</f>
        <v>174.49</v>
      </c>
    </row>
    <row r="360" spans="3:15" ht="16" thickBot="1" x14ac:dyDescent="0.4">
      <c r="C360" s="84" t="str">
        <f>Input!C373</f>
        <v>PP347</v>
      </c>
      <c r="D360" s="85">
        <f>IF(Input!D373=0," ",Input!D373)</f>
        <v>41</v>
      </c>
      <c r="E360" s="85" t="str">
        <f>IF(Input!E373=0," ",Input!E373)</f>
        <v xml:space="preserve"> </v>
      </c>
      <c r="F360" s="85">
        <f t="shared" si="6"/>
        <v>41</v>
      </c>
      <c r="G360" s="86">
        <f>Input!G373</f>
        <v>3.5183483717390288E-2</v>
      </c>
      <c r="H360" s="85">
        <f>Input!H373</f>
        <v>2017</v>
      </c>
      <c r="I360" s="85">
        <f t="shared" si="7"/>
        <v>5</v>
      </c>
      <c r="J360" s="87">
        <f>IF(Input!J373=0, " ",Input!J373)</f>
        <v>115216.17</v>
      </c>
      <c r="K360" s="88" t="str">
        <f>IF(Input!K373=0,"0",Input!K373)</f>
        <v>0</v>
      </c>
      <c r="L360" s="88">
        <f>IF(Input!L373=0,"0",Input!L373)</f>
        <v>350.04</v>
      </c>
      <c r="M360" s="89">
        <f>IF(Input!N373=0," ",Input!N373)</f>
        <v>1</v>
      </c>
      <c r="N360" s="90">
        <f>IFERROR((L360*M360)*(Input!$D$11)+(K360*M360*Input!$D$10)," ")</f>
        <v>385.04400000000004</v>
      </c>
      <c r="O360" s="90">
        <f>IFERROR((L360*M360)*(Input!$D$23)+(K360*M360*Input!$D$22), " ")</f>
        <v>175.02</v>
      </c>
    </row>
    <row r="361" spans="3:15" ht="16" thickBot="1" x14ac:dyDescent="0.4">
      <c r="C361" s="84" t="str">
        <f>Input!C374</f>
        <v>PP348</v>
      </c>
      <c r="D361" s="85">
        <f>IF(Input!D374=0," ",Input!D374)</f>
        <v>68</v>
      </c>
      <c r="E361" s="85" t="str">
        <f>IF(Input!E374=0," ",Input!E374)</f>
        <v xml:space="preserve"> </v>
      </c>
      <c r="F361" s="85">
        <f t="shared" si="6"/>
        <v>68</v>
      </c>
      <c r="G361" s="86">
        <f>Input!G374</f>
        <v>3.5550584043686157E-3</v>
      </c>
      <c r="H361" s="85">
        <f>Input!H374</f>
        <v>2022</v>
      </c>
      <c r="I361" s="85">
        <f t="shared" si="7"/>
        <v>0</v>
      </c>
      <c r="J361" s="87">
        <f>IF(Input!J374=0, " ",Input!J374)</f>
        <v>7019.34</v>
      </c>
      <c r="K361" s="88" t="str">
        <f>IF(Input!K374=0,"0",Input!K374)</f>
        <v>0</v>
      </c>
      <c r="L361" s="88">
        <f>IF(Input!L374=0,"0",Input!L374)</f>
        <v>355</v>
      </c>
      <c r="M361" s="89">
        <f>IF(Input!N374=0," ",Input!N374)</f>
        <v>1</v>
      </c>
      <c r="N361" s="90">
        <f>IFERROR((L361*M361)*(Input!$D$11)+(K361*M361*Input!$D$10)," ")</f>
        <v>390.50000000000006</v>
      </c>
      <c r="O361" s="90">
        <f>IFERROR((L361*M361)*(Input!$D$23)+(K361*M361*Input!$D$22), " ")</f>
        <v>177.5</v>
      </c>
    </row>
    <row r="362" spans="3:15" ht="16" thickBot="1" x14ac:dyDescent="0.4">
      <c r="C362" s="84" t="str">
        <f>Input!C375</f>
        <v>PP349</v>
      </c>
      <c r="D362" s="85">
        <f>IF(Input!D375=0," ",Input!D375)</f>
        <v>79</v>
      </c>
      <c r="E362" s="85" t="str">
        <f>IF(Input!E375=0," ",Input!E375)</f>
        <v xml:space="preserve"> </v>
      </c>
      <c r="F362" s="85">
        <f t="shared" si="6"/>
        <v>79</v>
      </c>
      <c r="G362" s="86">
        <f>Input!G375</f>
        <v>8.7561746268097818E-2</v>
      </c>
      <c r="H362" s="85">
        <f>Input!H375</f>
        <v>1997</v>
      </c>
      <c r="I362" s="85">
        <f t="shared" si="7"/>
        <v>25</v>
      </c>
      <c r="J362" s="87">
        <f>IF(Input!J375=0, " ",Input!J375)</f>
        <v>148814.68</v>
      </c>
      <c r="K362" s="88" t="str">
        <f>IF(Input!K375=0,"0",Input!K375)</f>
        <v>0</v>
      </c>
      <c r="L362" s="88">
        <f>IF(Input!L375=0,"0",Input!L375)</f>
        <v>358.84</v>
      </c>
      <c r="M362" s="89">
        <f>IF(Input!N375=0," ",Input!N375)</f>
        <v>1</v>
      </c>
      <c r="N362" s="90">
        <f>IFERROR((L362*M362)*(Input!$D$11)+(K362*M362*Input!$D$10)," ")</f>
        <v>394.72399999999999</v>
      </c>
      <c r="O362" s="90">
        <f>IFERROR((L362*M362)*(Input!$D$23)+(K362*M362*Input!$D$22), " ")</f>
        <v>179.42</v>
      </c>
    </row>
    <row r="363" spans="3:15" ht="16" thickBot="1" x14ac:dyDescent="0.4">
      <c r="C363" s="84" t="str">
        <f>Input!C376</f>
        <v>PP350</v>
      </c>
      <c r="D363" s="85">
        <f>IF(Input!D376=0," ",Input!D376)</f>
        <v>87</v>
      </c>
      <c r="E363" s="85" t="str">
        <f>IF(Input!E376=0," ",Input!E376)</f>
        <v xml:space="preserve"> </v>
      </c>
      <c r="F363" s="85">
        <f t="shared" si="6"/>
        <v>87</v>
      </c>
      <c r="G363" s="86">
        <f>Input!G376</f>
        <v>0.10941446763840514</v>
      </c>
      <c r="H363" s="85">
        <f>Input!H376</f>
        <v>2014</v>
      </c>
      <c r="I363" s="85">
        <f t="shared" si="7"/>
        <v>8</v>
      </c>
      <c r="J363" s="87">
        <f>IF(Input!J376=0, " ",Input!J376)</f>
        <v>168855.01</v>
      </c>
      <c r="K363" s="88" t="str">
        <f>IF(Input!K376=0,"0",Input!K376)</f>
        <v>0</v>
      </c>
      <c r="L363" s="88">
        <f>IF(Input!L376=0,"0",Input!L376)</f>
        <v>531.58000000000004</v>
      </c>
      <c r="M363" s="89">
        <f>IF(Input!N376=0," ",Input!N376)</f>
        <v>1</v>
      </c>
      <c r="N363" s="90">
        <f>IFERROR((L363*M363)*(Input!$D$11)+(K363*M363*Input!$D$10)," ")</f>
        <v>584.73800000000006</v>
      </c>
      <c r="O363" s="90">
        <f>IFERROR((L363*M363)*(Input!$D$23)+(K363*M363*Input!$D$22), " ")</f>
        <v>265.79000000000002</v>
      </c>
    </row>
    <row r="364" spans="3:15" ht="16" thickBot="1" x14ac:dyDescent="0.4">
      <c r="C364" s="84" t="str">
        <f>Input!C377</f>
        <v>PP351</v>
      </c>
      <c r="D364" s="85">
        <f>IF(Input!D377=0," ",Input!D377)</f>
        <v>84</v>
      </c>
      <c r="E364" s="85" t="str">
        <f>IF(Input!E377=0," ",Input!E377)</f>
        <v xml:space="preserve"> </v>
      </c>
      <c r="F364" s="85">
        <f t="shared" si="6"/>
        <v>84</v>
      </c>
      <c r="G364" s="86">
        <f>Input!G377</f>
        <v>7.1395531005252394E-2</v>
      </c>
      <c r="H364" s="85">
        <f>Input!H377</f>
        <v>2017</v>
      </c>
      <c r="I364" s="85">
        <f t="shared" si="7"/>
        <v>5</v>
      </c>
      <c r="J364" s="87">
        <f>IF(Input!J377=0, " ",Input!J377)</f>
        <v>114116.96</v>
      </c>
      <c r="K364" s="88" t="str">
        <f>IF(Input!K377=0,"0",Input!K377)</f>
        <v>0</v>
      </c>
      <c r="L364" s="88">
        <f>IF(Input!L377=0,"0",Input!L377)</f>
        <v>366.88</v>
      </c>
      <c r="M364" s="89">
        <f>IF(Input!N377=0," ",Input!N377)</f>
        <v>1</v>
      </c>
      <c r="N364" s="90">
        <f>IFERROR((L364*M364)*(Input!$D$11)+(K364*M364*Input!$D$10)," ")</f>
        <v>403.56800000000004</v>
      </c>
      <c r="O364" s="90">
        <f>IFERROR((L364*M364)*(Input!$D$23)+(K364*M364*Input!$D$22), " ")</f>
        <v>183.44</v>
      </c>
    </row>
    <row r="365" spans="3:15" ht="16" thickBot="1" x14ac:dyDescent="0.4">
      <c r="C365" s="84" t="str">
        <f>Input!C378</f>
        <v>PP352</v>
      </c>
      <c r="D365" s="85">
        <f>IF(Input!D378=0," ",Input!D378)</f>
        <v>76</v>
      </c>
      <c r="E365" s="85" t="str">
        <f>IF(Input!E378=0," ",Input!E378)</f>
        <v xml:space="preserve"> </v>
      </c>
      <c r="F365" s="85">
        <f t="shared" si="6"/>
        <v>76</v>
      </c>
      <c r="G365" s="86">
        <f>Input!G378</f>
        <v>0.37907980928337759</v>
      </c>
      <c r="H365" s="85">
        <f>Input!H378</f>
        <v>2007</v>
      </c>
      <c r="I365" s="85">
        <f t="shared" si="7"/>
        <v>15</v>
      </c>
      <c r="J365" s="87">
        <f>IF(Input!J378=0, " ",Input!J378)</f>
        <v>669692.62</v>
      </c>
      <c r="K365" s="88" t="str">
        <f>IF(Input!K378=0,"0",Input!K378)</f>
        <v>0</v>
      </c>
      <c r="L365" s="88">
        <f>IF(Input!L378=0,"0",Input!L378)</f>
        <v>366.22</v>
      </c>
      <c r="M365" s="89">
        <f>IF(Input!N378=0," ",Input!N378)</f>
        <v>1</v>
      </c>
      <c r="N365" s="90">
        <f>IFERROR((L365*M365)*(Input!$D$11)+(K365*M365*Input!$D$10)," ")</f>
        <v>402.84200000000004</v>
      </c>
      <c r="O365" s="90">
        <f>IFERROR((L365*M365)*(Input!$D$23)+(K365*M365*Input!$D$22), " ")</f>
        <v>183.11</v>
      </c>
    </row>
    <row r="366" spans="3:15" ht="16" thickBot="1" x14ac:dyDescent="0.4">
      <c r="C366" s="84" t="str">
        <f>Input!C379</f>
        <v>PP353</v>
      </c>
      <c r="D366" s="85">
        <f>IF(Input!D379=0," ",Input!D379)</f>
        <v>78</v>
      </c>
      <c r="E366" s="85" t="str">
        <f>IF(Input!E379=0," ",Input!E379)</f>
        <v xml:space="preserve"> </v>
      </c>
      <c r="F366" s="85">
        <f t="shared" si="6"/>
        <v>78</v>
      </c>
      <c r="G366" s="86">
        <f>Input!G379</f>
        <v>9.2737259045520201E-2</v>
      </c>
      <c r="H366" s="85">
        <f>Input!H379</f>
        <v>2017</v>
      </c>
      <c r="I366" s="85">
        <f t="shared" si="7"/>
        <v>5</v>
      </c>
      <c r="J366" s="87">
        <f>IF(Input!J379=0, " ",Input!J379)</f>
        <v>159631.32</v>
      </c>
      <c r="K366" s="88" t="str">
        <f>IF(Input!K379=0,"0",Input!K379)</f>
        <v>0</v>
      </c>
      <c r="L366" s="88">
        <f>IF(Input!L379=0,"0",Input!L379)</f>
        <v>369.6</v>
      </c>
      <c r="M366" s="89">
        <f>IF(Input!N379=0," ",Input!N379)</f>
        <v>1</v>
      </c>
      <c r="N366" s="90">
        <f>IFERROR((L366*M366)*(Input!$D$11)+(K366*M366*Input!$D$10)," ")</f>
        <v>406.56000000000006</v>
      </c>
      <c r="O366" s="90">
        <f>IFERROR((L366*M366)*(Input!$D$23)+(K366*M366*Input!$D$22), " ")</f>
        <v>184.8</v>
      </c>
    </row>
    <row r="367" spans="3:15" ht="16" thickBot="1" x14ac:dyDescent="0.4">
      <c r="C367" s="84" t="str">
        <f>Input!C380</f>
        <v>PP354</v>
      </c>
      <c r="D367" s="85">
        <f>IF(Input!D380=0," ",Input!D380)</f>
        <v>72</v>
      </c>
      <c r="E367" s="85" t="str">
        <f>IF(Input!E380=0," ",Input!E380)</f>
        <v xml:space="preserve"> </v>
      </c>
      <c r="F367" s="85">
        <f t="shared" si="6"/>
        <v>72</v>
      </c>
      <c r="G367" s="86">
        <f>Input!G380</f>
        <v>0.11153014234569369</v>
      </c>
      <c r="H367" s="85">
        <f>Input!H380</f>
        <v>2017</v>
      </c>
      <c r="I367" s="85">
        <f t="shared" si="7"/>
        <v>5</v>
      </c>
      <c r="J367" s="87">
        <f>IF(Input!J380=0, " ",Input!J380)</f>
        <v>207978.39</v>
      </c>
      <c r="K367" s="88" t="str">
        <f>IF(Input!K380=0,"0",Input!K380)</f>
        <v>0</v>
      </c>
      <c r="L367" s="88">
        <f>IF(Input!L380=0,"0",Input!L380)</f>
        <v>378.49</v>
      </c>
      <c r="M367" s="89">
        <f>IF(Input!N380=0," ",Input!N380)</f>
        <v>1</v>
      </c>
      <c r="N367" s="90">
        <f>IFERROR((L367*M367)*(Input!$D$11)+(K367*M367*Input!$D$10)," ")</f>
        <v>416.33900000000006</v>
      </c>
      <c r="O367" s="90">
        <f>IFERROR((L367*M367)*(Input!$D$23)+(K367*M367*Input!$D$22), " ")</f>
        <v>189.245</v>
      </c>
    </row>
    <row r="368" spans="3:15" ht="16" thickBot="1" x14ac:dyDescent="0.4">
      <c r="C368" s="84" t="str">
        <f>Input!C381</f>
        <v>PP355</v>
      </c>
      <c r="D368" s="85">
        <f>IF(Input!D381=0," ",Input!D381)</f>
        <v>71</v>
      </c>
      <c r="E368" s="85" t="str">
        <f>IF(Input!E381=0," ",Input!E381)</f>
        <v xml:space="preserve"> </v>
      </c>
      <c r="F368" s="85">
        <f t="shared" si="6"/>
        <v>71</v>
      </c>
      <c r="G368" s="86">
        <f>Input!G381</f>
        <v>0.16499437864421401</v>
      </c>
      <c r="H368" s="85">
        <f>Input!H381</f>
        <v>2010</v>
      </c>
      <c r="I368" s="85">
        <f t="shared" si="7"/>
        <v>12</v>
      </c>
      <c r="J368" s="87">
        <f>IF(Input!J381=0, " ",Input!J381)</f>
        <v>312010.53000000003</v>
      </c>
      <c r="K368" s="88" t="str">
        <f>IF(Input!K381=0,"0",Input!K381)</f>
        <v>0</v>
      </c>
      <c r="L368" s="88">
        <f>IF(Input!L381=0,"0",Input!L381)</f>
        <v>382.73</v>
      </c>
      <c r="M368" s="89">
        <f>IF(Input!N381=0," ",Input!N381)</f>
        <v>1</v>
      </c>
      <c r="N368" s="90">
        <f>IFERROR((L368*M368)*(Input!$D$11)+(K368*M368*Input!$D$10)," ")</f>
        <v>421.00300000000004</v>
      </c>
      <c r="O368" s="90">
        <f>IFERROR((L368*M368)*(Input!$D$23)+(K368*M368*Input!$D$22), " ")</f>
        <v>191.36500000000001</v>
      </c>
    </row>
    <row r="369" spans="3:15" ht="16" thickBot="1" x14ac:dyDescent="0.4">
      <c r="C369" s="84" t="str">
        <f>Input!C382</f>
        <v>PP356</v>
      </c>
      <c r="D369" s="85">
        <f>IF(Input!D382=0," ",Input!D382)</f>
        <v>56</v>
      </c>
      <c r="E369" s="85" t="str">
        <f>IF(Input!E382=0," ",Input!E382)</f>
        <v xml:space="preserve"> </v>
      </c>
      <c r="F369" s="85">
        <f t="shared" si="6"/>
        <v>56</v>
      </c>
      <c r="G369" s="86">
        <f>Input!G382</f>
        <v>4.1818983832450279E-2</v>
      </c>
      <c r="H369" s="85">
        <f>Input!H382</f>
        <v>2008</v>
      </c>
      <c r="I369" s="85">
        <f t="shared" si="7"/>
        <v>14</v>
      </c>
      <c r="J369" s="87">
        <f>IF(Input!J382=0, " ",Input!J382)</f>
        <v>100263.74</v>
      </c>
      <c r="K369" s="88" t="str">
        <f>IF(Input!K382=0,"0",Input!K382)</f>
        <v>0</v>
      </c>
      <c r="L369" s="88">
        <f>IF(Input!L382=0,"0",Input!L382)</f>
        <v>383.31</v>
      </c>
      <c r="M369" s="89">
        <f>IF(Input!N382=0," ",Input!N382)</f>
        <v>1</v>
      </c>
      <c r="N369" s="90">
        <f>IFERROR((L369*M369)*(Input!$D$11)+(K369*M369*Input!$D$10)," ")</f>
        <v>421.64100000000002</v>
      </c>
      <c r="O369" s="90">
        <f>IFERROR((L369*M369)*(Input!$D$23)+(K369*M369*Input!$D$22), " ")</f>
        <v>191.655</v>
      </c>
    </row>
    <row r="370" spans="3:15" ht="16" thickBot="1" x14ac:dyDescent="0.4">
      <c r="C370" s="84" t="str">
        <f>Input!C383</f>
        <v>PP357</v>
      </c>
      <c r="D370" s="85">
        <f>IF(Input!D383=0," ",Input!D383)</f>
        <v>72</v>
      </c>
      <c r="E370" s="85" t="str">
        <f>IF(Input!E383=0," ",Input!E383)</f>
        <v xml:space="preserve"> </v>
      </c>
      <c r="F370" s="85">
        <f t="shared" si="6"/>
        <v>72</v>
      </c>
      <c r="G370" s="86">
        <f>Input!G383</f>
        <v>8.3620374221054783E-2</v>
      </c>
      <c r="H370" s="85">
        <f>Input!H383</f>
        <v>2018</v>
      </c>
      <c r="I370" s="85">
        <f t="shared" si="7"/>
        <v>4</v>
      </c>
      <c r="J370" s="87">
        <f>IF(Input!J383=0, " ",Input!J383)</f>
        <v>155933.01</v>
      </c>
      <c r="K370" s="88" t="str">
        <f>IF(Input!K383=0,"0",Input!K383)</f>
        <v>0</v>
      </c>
      <c r="L370" s="88">
        <f>IF(Input!L383=0,"0",Input!L383)</f>
        <v>384.72</v>
      </c>
      <c r="M370" s="89">
        <f>IF(Input!N383=0," ",Input!N383)</f>
        <v>1</v>
      </c>
      <c r="N370" s="90">
        <f>IFERROR((L370*M370)*(Input!$D$11)+(K370*M370*Input!$D$10)," ")</f>
        <v>423.19200000000006</v>
      </c>
      <c r="O370" s="90">
        <f>IFERROR((L370*M370)*(Input!$D$23)+(K370*M370*Input!$D$22), " ")</f>
        <v>192.36</v>
      </c>
    </row>
    <row r="371" spans="3:15" ht="16" thickBot="1" x14ac:dyDescent="0.4">
      <c r="C371" s="84" t="str">
        <f>Input!C384</f>
        <v>PP358</v>
      </c>
      <c r="D371" s="85">
        <f>IF(Input!D384=0," ",Input!D384)</f>
        <v>63</v>
      </c>
      <c r="E371" s="85" t="str">
        <f>IF(Input!E384=0," ",Input!E384)</f>
        <v xml:space="preserve"> </v>
      </c>
      <c r="F371" s="85">
        <f t="shared" si="6"/>
        <v>63</v>
      </c>
      <c r="G371" s="86">
        <f>Input!G384</f>
        <v>5.1963901927491736E-2</v>
      </c>
      <c r="H371" s="85">
        <f>Input!H384</f>
        <v>2018</v>
      </c>
      <c r="I371" s="85">
        <f t="shared" si="7"/>
        <v>4</v>
      </c>
      <c r="J371" s="87">
        <f>IF(Input!J384=0, " ",Input!J384)</f>
        <v>110743.86</v>
      </c>
      <c r="K371" s="88" t="str">
        <f>IF(Input!K384=0,"0",Input!K384)</f>
        <v>0</v>
      </c>
      <c r="L371" s="88">
        <f>IF(Input!L384=0,"0",Input!L384)</f>
        <v>384.74</v>
      </c>
      <c r="M371" s="89">
        <f>IF(Input!N384=0," ",Input!N384)</f>
        <v>1</v>
      </c>
      <c r="N371" s="90">
        <f>IFERROR((L371*M371)*(Input!$D$11)+(K371*M371*Input!$D$10)," ")</f>
        <v>423.21400000000006</v>
      </c>
      <c r="O371" s="90">
        <f>IFERROR((L371*M371)*(Input!$D$23)+(K371*M371*Input!$D$22), " ")</f>
        <v>192.37</v>
      </c>
    </row>
    <row r="372" spans="3:15" ht="16" thickBot="1" x14ac:dyDescent="0.4">
      <c r="C372" s="84" t="str">
        <f>Input!C385</f>
        <v>PP359</v>
      </c>
      <c r="D372" s="85">
        <f>IF(Input!D385=0," ",Input!D385)</f>
        <v>69</v>
      </c>
      <c r="E372" s="85" t="str">
        <f>IF(Input!E385=0," ",Input!E385)</f>
        <v xml:space="preserve"> </v>
      </c>
      <c r="F372" s="85">
        <f t="shared" si="6"/>
        <v>69</v>
      </c>
      <c r="G372" s="86">
        <f>Input!G385</f>
        <v>5.2395569766674185E-2</v>
      </c>
      <c r="H372" s="85">
        <f>Input!H385</f>
        <v>2007</v>
      </c>
      <c r="I372" s="85">
        <f t="shared" si="7"/>
        <v>15</v>
      </c>
      <c r="J372" s="87">
        <f>IF(Input!J385=0, " ",Input!J385)</f>
        <v>101953.92</v>
      </c>
      <c r="K372" s="88" t="str">
        <f>IF(Input!K385=0,"0",Input!K385)</f>
        <v>0</v>
      </c>
      <c r="L372" s="88">
        <f>IF(Input!L385=0,"0",Input!L385)</f>
        <v>385.6</v>
      </c>
      <c r="M372" s="89">
        <f>IF(Input!N385=0," ",Input!N385)</f>
        <v>1</v>
      </c>
      <c r="N372" s="90">
        <f>IFERROR((L372*M372)*(Input!$D$11)+(K372*M372*Input!$D$10)," ")</f>
        <v>424.16000000000008</v>
      </c>
      <c r="O372" s="90">
        <f>IFERROR((L372*M372)*(Input!$D$23)+(K372*M372*Input!$D$22), " ")</f>
        <v>192.8</v>
      </c>
    </row>
    <row r="373" spans="3:15" ht="16" thickBot="1" x14ac:dyDescent="0.4">
      <c r="C373" s="84" t="str">
        <f>Input!C386</f>
        <v>PP360</v>
      </c>
      <c r="D373" s="85">
        <f>IF(Input!D386=0," ",Input!D386)</f>
        <v>57</v>
      </c>
      <c r="E373" s="85" t="str">
        <f>IF(Input!E386=0," ",Input!E386)</f>
        <v xml:space="preserve"> </v>
      </c>
      <c r="F373" s="85">
        <f t="shared" si="6"/>
        <v>57</v>
      </c>
      <c r="G373" s="86">
        <f>Input!G386</f>
        <v>5.99161925440196E-2</v>
      </c>
      <c r="H373" s="85">
        <f>Input!H386</f>
        <v>2010</v>
      </c>
      <c r="I373" s="85">
        <f t="shared" si="7"/>
        <v>12</v>
      </c>
      <c r="J373" s="87">
        <f>IF(Input!J386=0, " ",Input!J386)</f>
        <v>141132.75</v>
      </c>
      <c r="K373" s="88" t="str">
        <f>IF(Input!K386=0,"0",Input!K386)</f>
        <v>0</v>
      </c>
      <c r="L373" s="88">
        <f>IF(Input!L386=0,"0",Input!L386)</f>
        <v>386.65</v>
      </c>
      <c r="M373" s="89">
        <f>IF(Input!N386=0," ",Input!N386)</f>
        <v>1</v>
      </c>
      <c r="N373" s="90">
        <f>IFERROR((L373*M373)*(Input!$D$11)+(K373*M373*Input!$D$10)," ")</f>
        <v>425.315</v>
      </c>
      <c r="O373" s="90">
        <f>IFERROR((L373*M373)*(Input!$D$23)+(K373*M373*Input!$D$22), " ")</f>
        <v>193.32499999999999</v>
      </c>
    </row>
    <row r="374" spans="3:15" ht="16" thickBot="1" x14ac:dyDescent="0.4">
      <c r="C374" s="84" t="str">
        <f>Input!C387</f>
        <v>PP361</v>
      </c>
      <c r="D374" s="85">
        <f>IF(Input!D387=0," ",Input!D387)</f>
        <v>74</v>
      </c>
      <c r="E374" s="85" t="str">
        <f>IF(Input!E387=0," ",Input!E387)</f>
        <v xml:space="preserve"> </v>
      </c>
      <c r="F374" s="85">
        <f t="shared" si="6"/>
        <v>74</v>
      </c>
      <c r="G374" s="86">
        <f>Input!G387</f>
        <v>6.5916080417618178E-2</v>
      </c>
      <c r="H374" s="85">
        <f>Input!H387</f>
        <v>2006</v>
      </c>
      <c r="I374" s="85">
        <f t="shared" si="7"/>
        <v>16</v>
      </c>
      <c r="J374" s="87">
        <f>IF(Input!J387=0, " ",Input!J387)</f>
        <v>119596.4</v>
      </c>
      <c r="K374" s="88" t="str">
        <f>IF(Input!K387=0,"0",Input!K387)</f>
        <v>0</v>
      </c>
      <c r="L374" s="88">
        <f>IF(Input!L387=0,"0",Input!L387)</f>
        <v>388.76</v>
      </c>
      <c r="M374" s="89">
        <f>IF(Input!N387=0," ",Input!N387)</f>
        <v>1</v>
      </c>
      <c r="N374" s="90">
        <f>IFERROR((L374*M374)*(Input!$D$11)+(K374*M374*Input!$D$10)," ")</f>
        <v>427.63600000000002</v>
      </c>
      <c r="O374" s="90">
        <f>IFERROR((L374*M374)*(Input!$D$23)+(K374*M374*Input!$D$22), " ")</f>
        <v>194.38</v>
      </c>
    </row>
    <row r="375" spans="3:15" ht="16" thickBot="1" x14ac:dyDescent="0.4">
      <c r="C375" s="84" t="str">
        <f>Input!C388</f>
        <v>PP362</v>
      </c>
      <c r="D375" s="85" t="str">
        <f>IF(Input!D388=0," ",Input!D388)</f>
        <v xml:space="preserve"> </v>
      </c>
      <c r="E375" s="85" t="str">
        <f>IF(Input!E388=0," ",Input!E388)</f>
        <v xml:space="preserve"> </v>
      </c>
      <c r="F375" s="85" t="str">
        <f t="shared" si="6"/>
        <v xml:space="preserve"> </v>
      </c>
      <c r="G375" s="86" t="str">
        <f>Input!G388</f>
        <v xml:space="preserve"> </v>
      </c>
      <c r="H375" s="85">
        <f>Input!H388</f>
        <v>0</v>
      </c>
      <c r="I375" s="85" t="str">
        <f t="shared" si="7"/>
        <v xml:space="preserve"> </v>
      </c>
      <c r="J375" s="87" t="str">
        <f>IF(Input!J388=0, " ",Input!J388)</f>
        <v xml:space="preserve"> </v>
      </c>
      <c r="K375" s="88" t="str">
        <f>IF(Input!K388=0,"0",Input!K388)</f>
        <v>0</v>
      </c>
      <c r="L375" s="88">
        <f>IF(Input!L388=0,"0",Input!L388)</f>
        <v>390.3</v>
      </c>
      <c r="M375" s="89">
        <f>IF(Input!N388=0," ",Input!N388)</f>
        <v>1</v>
      </c>
      <c r="N375" s="90">
        <f>IFERROR((L375*M375)*(Input!$D$11)+(K375*M375*Input!$D$10)," ")</f>
        <v>429.33000000000004</v>
      </c>
      <c r="O375" s="90">
        <f>IFERROR((L375*M375)*(Input!$D$23)+(K375*M375*Input!$D$22), " ")</f>
        <v>195.15</v>
      </c>
    </row>
    <row r="376" spans="3:15" ht="16" thickBot="1" x14ac:dyDescent="0.4">
      <c r="C376" s="84" t="str">
        <f>Input!C389</f>
        <v>PP363</v>
      </c>
      <c r="D376" s="85">
        <f>IF(Input!D389=0," ",Input!D389)</f>
        <v>82</v>
      </c>
      <c r="E376" s="85" t="str">
        <f>IF(Input!E389=0," ",Input!E389)</f>
        <v xml:space="preserve"> </v>
      </c>
      <c r="F376" s="85">
        <f t="shared" si="6"/>
        <v>82</v>
      </c>
      <c r="G376" s="86">
        <f>Input!G389</f>
        <v>1.1418698449177991</v>
      </c>
      <c r="H376" s="85">
        <f>Input!H389</f>
        <v>2017</v>
      </c>
      <c r="I376" s="85">
        <f t="shared" si="7"/>
        <v>5</v>
      </c>
      <c r="J376" s="87">
        <f>IF(Input!J389=0, " ",Input!J389)</f>
        <v>1869653.83</v>
      </c>
      <c r="K376" s="88" t="str">
        <f>IF(Input!K389=0,"0",Input!K389)</f>
        <v>0</v>
      </c>
      <c r="L376" s="88">
        <f>IF(Input!L389=0,"0",Input!L389)</f>
        <v>390.71000000000004</v>
      </c>
      <c r="M376" s="89">
        <f>IF(Input!N389=0," ",Input!N389)</f>
        <v>1</v>
      </c>
      <c r="N376" s="90">
        <f>IFERROR((L376*M376)*(Input!$D$11)+(K376*M376*Input!$D$10)," ")</f>
        <v>429.78100000000006</v>
      </c>
      <c r="O376" s="90">
        <f>IFERROR((L376*M376)*(Input!$D$23)+(K376*M376*Input!$D$22), " ")</f>
        <v>195.35500000000002</v>
      </c>
    </row>
    <row r="377" spans="3:15" ht="16" thickBot="1" x14ac:dyDescent="0.4">
      <c r="C377" s="84" t="str">
        <f>Input!C390</f>
        <v>PP364</v>
      </c>
      <c r="D377" s="85">
        <f>IF(Input!D390=0," ",Input!D390)</f>
        <v>59</v>
      </c>
      <c r="E377" s="85" t="str">
        <f>IF(Input!E390=0," ",Input!E390)</f>
        <v xml:space="preserve"> </v>
      </c>
      <c r="F377" s="85">
        <f t="shared" si="6"/>
        <v>59</v>
      </c>
      <c r="G377" s="86">
        <f>Input!G390</f>
        <v>6.9427014742484222E-2</v>
      </c>
      <c r="H377" s="85">
        <f>Input!H390</f>
        <v>2017</v>
      </c>
      <c r="I377" s="85">
        <f t="shared" si="7"/>
        <v>5</v>
      </c>
      <c r="J377" s="87">
        <f>IF(Input!J390=0, " ",Input!J390)</f>
        <v>157991.94</v>
      </c>
      <c r="K377" s="88" t="str">
        <f>IF(Input!K390=0,"0",Input!K390)</f>
        <v>0</v>
      </c>
      <c r="L377" s="88">
        <f>IF(Input!L390=0,"0",Input!L390)</f>
        <v>391.8</v>
      </c>
      <c r="M377" s="89">
        <f>IF(Input!N390=0," ",Input!N390)</f>
        <v>1</v>
      </c>
      <c r="N377" s="90">
        <f>IFERROR((L377*M377)*(Input!$D$11)+(K377*M377*Input!$D$10)," ")</f>
        <v>430.98000000000008</v>
      </c>
      <c r="O377" s="90">
        <f>IFERROR((L377*M377)*(Input!$D$23)+(K377*M377*Input!$D$22), " ")</f>
        <v>195.9</v>
      </c>
    </row>
    <row r="378" spans="3:15" ht="16" thickBot="1" x14ac:dyDescent="0.4">
      <c r="C378" s="84" t="str">
        <f>Input!C391</f>
        <v>PP365</v>
      </c>
      <c r="D378" s="85" t="str">
        <f>IF(Input!D391=0," ",Input!D391)</f>
        <v xml:space="preserve"> </v>
      </c>
      <c r="E378" s="85" t="str">
        <f>IF(Input!E391=0," ",Input!E391)</f>
        <v xml:space="preserve"> </v>
      </c>
      <c r="F378" s="85" t="str">
        <f t="shared" si="6"/>
        <v xml:space="preserve"> </v>
      </c>
      <c r="G378" s="86" t="str">
        <f>Input!G391</f>
        <v xml:space="preserve"> </v>
      </c>
      <c r="H378" s="85">
        <f>Input!H391</f>
        <v>0</v>
      </c>
      <c r="I378" s="85" t="str">
        <f t="shared" si="7"/>
        <v xml:space="preserve"> </v>
      </c>
      <c r="J378" s="87" t="str">
        <f>IF(Input!J391=0, " ",Input!J391)</f>
        <v xml:space="preserve"> </v>
      </c>
      <c r="K378" s="88" t="str">
        <f>IF(Input!K391=0,"0",Input!K391)</f>
        <v>0</v>
      </c>
      <c r="L378" s="88">
        <f>IF(Input!L391=0,"0",Input!L391)</f>
        <v>629.48</v>
      </c>
      <c r="M378" s="89">
        <f>IF(Input!N391=0," ",Input!N391)</f>
        <v>1</v>
      </c>
      <c r="N378" s="90">
        <f>IFERROR((L378*M378)*(Input!$D$11)+(K378*M378*Input!$D$10)," ")</f>
        <v>692.42800000000011</v>
      </c>
      <c r="O378" s="90">
        <f>IFERROR((L378*M378)*(Input!$D$23)+(K378*M378*Input!$D$22), " ")</f>
        <v>314.74</v>
      </c>
    </row>
    <row r="379" spans="3:15" ht="16" thickBot="1" x14ac:dyDescent="0.4">
      <c r="C379" s="84" t="str">
        <f>Input!C392</f>
        <v>PP366</v>
      </c>
      <c r="D379" s="85">
        <f>IF(Input!D392=0," ",Input!D392)</f>
        <v>88</v>
      </c>
      <c r="E379" s="85" t="str">
        <f>IF(Input!E392=0," ",Input!E392)</f>
        <v xml:space="preserve"> </v>
      </c>
      <c r="F379" s="85">
        <f t="shared" si="6"/>
        <v>88</v>
      </c>
      <c r="G379" s="86">
        <f>Input!G392</f>
        <v>6.6824705196689288E-2</v>
      </c>
      <c r="H379" s="85">
        <f>Input!H392</f>
        <v>2009</v>
      </c>
      <c r="I379" s="85">
        <f t="shared" si="7"/>
        <v>13</v>
      </c>
      <c r="J379" s="87">
        <f>IF(Input!J392=0, " ",Input!J392)</f>
        <v>101956.01</v>
      </c>
      <c r="K379" s="88" t="str">
        <f>IF(Input!K392=0,"0",Input!K392)</f>
        <v>0</v>
      </c>
      <c r="L379" s="88">
        <f>IF(Input!L392=0,"0",Input!L392)</f>
        <v>399.2</v>
      </c>
      <c r="M379" s="89">
        <f>IF(Input!N392=0," ",Input!N392)</f>
        <v>1</v>
      </c>
      <c r="N379" s="90">
        <f>IFERROR((L379*M379)*(Input!$D$11)+(K379*M379*Input!$D$10)," ")</f>
        <v>439.12</v>
      </c>
      <c r="O379" s="90">
        <f>IFERROR((L379*M379)*(Input!$D$23)+(K379*M379*Input!$D$22), " ")</f>
        <v>199.6</v>
      </c>
    </row>
    <row r="380" spans="3:15" ht="16" thickBot="1" x14ac:dyDescent="0.4">
      <c r="C380" s="84" t="str">
        <f>Input!C393</f>
        <v>PP367</v>
      </c>
      <c r="D380" s="85">
        <f>IF(Input!D393=0," ",Input!D393)</f>
        <v>53</v>
      </c>
      <c r="E380" s="85" t="str">
        <f>IF(Input!E393=0," ",Input!E393)</f>
        <v xml:space="preserve"> </v>
      </c>
      <c r="F380" s="85">
        <f t="shared" si="6"/>
        <v>53</v>
      </c>
      <c r="G380" s="86">
        <f>Input!G393</f>
        <v>9.3407256021600486E-3</v>
      </c>
      <c r="H380" s="85">
        <f>Input!H393</f>
        <v>2018</v>
      </c>
      <c r="I380" s="85">
        <f t="shared" si="7"/>
        <v>4</v>
      </c>
      <c r="J380" s="87">
        <f>IF(Input!J393=0, " ",Input!J393)</f>
        <v>23662.639999999999</v>
      </c>
      <c r="K380" s="88" t="str">
        <f>IF(Input!K393=0,"0",Input!K393)</f>
        <v>0</v>
      </c>
      <c r="L380" s="88">
        <f>IF(Input!L393=0,"0",Input!L393)</f>
        <v>400.08</v>
      </c>
      <c r="M380" s="89">
        <f>IF(Input!N393=0," ",Input!N393)</f>
        <v>1</v>
      </c>
      <c r="N380" s="90">
        <f>IFERROR((L380*M380)*(Input!$D$11)+(K380*M380*Input!$D$10)," ")</f>
        <v>440.08800000000002</v>
      </c>
      <c r="O380" s="90">
        <f>IFERROR((L380*M380)*(Input!$D$23)+(K380*M380*Input!$D$22), " ")</f>
        <v>200.04</v>
      </c>
    </row>
    <row r="381" spans="3:15" ht="16" thickBot="1" x14ac:dyDescent="0.4">
      <c r="C381" s="84" t="str">
        <f>Input!C394</f>
        <v>PP368</v>
      </c>
      <c r="D381" s="85">
        <f>IF(Input!D394=0," ",Input!D394)</f>
        <v>26</v>
      </c>
      <c r="E381" s="85" t="str">
        <f>IF(Input!E394=0," ",Input!E394)</f>
        <v xml:space="preserve"> </v>
      </c>
      <c r="F381" s="85">
        <f t="shared" si="6"/>
        <v>26</v>
      </c>
      <c r="G381" s="86">
        <f>Input!G394</f>
        <v>3.9527622184815356E-2</v>
      </c>
      <c r="H381" s="85">
        <f>Input!H394</f>
        <v>2022</v>
      </c>
      <c r="I381" s="85">
        <f t="shared" si="7"/>
        <v>0</v>
      </c>
      <c r="J381" s="87">
        <f>IF(Input!J394=0, " ",Input!J394)</f>
        <v>204120.11</v>
      </c>
      <c r="K381" s="88" t="str">
        <f>IF(Input!K394=0,"0",Input!K394)</f>
        <v>0</v>
      </c>
      <c r="L381" s="88">
        <f>IF(Input!L394=0,"0",Input!L394)</f>
        <v>401.05</v>
      </c>
      <c r="M381" s="89">
        <f>IF(Input!N394=0," ",Input!N394)</f>
        <v>1</v>
      </c>
      <c r="N381" s="90">
        <f>IFERROR((L381*M381)*(Input!$D$11)+(K381*M381*Input!$D$10)," ")</f>
        <v>441.15500000000003</v>
      </c>
      <c r="O381" s="90">
        <f>IFERROR((L381*M381)*(Input!$D$23)+(K381*M381*Input!$D$22), " ")</f>
        <v>200.52500000000001</v>
      </c>
    </row>
    <row r="382" spans="3:15" ht="16" thickBot="1" x14ac:dyDescent="0.4">
      <c r="C382" s="84" t="str">
        <f>Input!C395</f>
        <v>PP369</v>
      </c>
      <c r="D382" s="85">
        <f>IF(Input!D395=0," ",Input!D395)</f>
        <v>69</v>
      </c>
      <c r="E382" s="85" t="str">
        <f>IF(Input!E395=0," ",Input!E395)</f>
        <v xml:space="preserve"> </v>
      </c>
      <c r="F382" s="85">
        <f t="shared" si="6"/>
        <v>69</v>
      </c>
      <c r="G382" s="86">
        <f>Input!G395</f>
        <v>4.1915841171926434E-2</v>
      </c>
      <c r="H382" s="85">
        <f>Input!H395</f>
        <v>2008</v>
      </c>
      <c r="I382" s="85">
        <f t="shared" si="7"/>
        <v>14</v>
      </c>
      <c r="J382" s="87">
        <f>IF(Input!J395=0, " ",Input!J395)</f>
        <v>81561.94</v>
      </c>
      <c r="K382" s="88" t="str">
        <f>IF(Input!K395=0,"0",Input!K395)</f>
        <v>0</v>
      </c>
      <c r="L382" s="88">
        <f>IF(Input!L395=0,"0",Input!L395)</f>
        <v>405.31</v>
      </c>
      <c r="M382" s="89">
        <f>IF(Input!N395=0," ",Input!N395)</f>
        <v>1</v>
      </c>
      <c r="N382" s="90">
        <f>IFERROR((L382*M382)*(Input!$D$11)+(K382*M382*Input!$D$10)," ")</f>
        <v>445.84100000000007</v>
      </c>
      <c r="O382" s="90">
        <f>IFERROR((L382*M382)*(Input!$D$23)+(K382*M382*Input!$D$22), " ")</f>
        <v>202.655</v>
      </c>
    </row>
    <row r="383" spans="3:15" ht="16" thickBot="1" x14ac:dyDescent="0.4">
      <c r="C383" s="84" t="str">
        <f>Input!C396</f>
        <v>PP370</v>
      </c>
      <c r="D383" s="85">
        <f>IF(Input!D396=0," ",Input!D396)</f>
        <v>76</v>
      </c>
      <c r="E383" s="85" t="str">
        <f>IF(Input!E396=0," ",Input!E396)</f>
        <v xml:space="preserve"> </v>
      </c>
      <c r="F383" s="85">
        <f t="shared" si="6"/>
        <v>76</v>
      </c>
      <c r="G383" s="86">
        <f>Input!G396</f>
        <v>0.17536435415301715</v>
      </c>
      <c r="H383" s="85">
        <f>Input!H396</f>
        <v>2017</v>
      </c>
      <c r="I383" s="85">
        <f t="shared" si="7"/>
        <v>5</v>
      </c>
      <c r="J383" s="87">
        <f>IF(Input!J396=0, " ",Input!J396)</f>
        <v>309803.40000000002</v>
      </c>
      <c r="K383" s="88" t="str">
        <f>IF(Input!K396=0,"0",Input!K396)</f>
        <v>0</v>
      </c>
      <c r="L383" s="88">
        <f>IF(Input!L396=0,"0",Input!L396)</f>
        <v>407.34</v>
      </c>
      <c r="M383" s="89">
        <f>IF(Input!N396=0," ",Input!N396)</f>
        <v>1</v>
      </c>
      <c r="N383" s="90">
        <f>IFERROR((L383*M383)*(Input!$D$11)+(K383*M383*Input!$D$10)," ")</f>
        <v>448.07400000000001</v>
      </c>
      <c r="O383" s="90">
        <f>IFERROR((L383*M383)*(Input!$D$23)+(K383*M383*Input!$D$22), " ")</f>
        <v>203.67</v>
      </c>
    </row>
    <row r="384" spans="3:15" ht="16" thickBot="1" x14ac:dyDescent="0.4">
      <c r="C384" s="84" t="str">
        <f>Input!C397</f>
        <v>PP371</v>
      </c>
      <c r="D384" s="85">
        <f>IF(Input!D397=0," ",Input!D397)</f>
        <v>49</v>
      </c>
      <c r="E384" s="85" t="str">
        <f>IF(Input!E397=0," ",Input!E397)</f>
        <v xml:space="preserve"> </v>
      </c>
      <c r="F384" s="85">
        <f t="shared" si="6"/>
        <v>49</v>
      </c>
      <c r="G384" s="86">
        <f>Input!G397</f>
        <v>6.4375202087226149E-2</v>
      </c>
      <c r="H384" s="85">
        <f>Input!H397</f>
        <v>2006</v>
      </c>
      <c r="I384" s="85">
        <f t="shared" si="7"/>
        <v>16</v>
      </c>
      <c r="J384" s="87">
        <f>IF(Input!J397=0, " ",Input!J397)</f>
        <v>176392.85</v>
      </c>
      <c r="K384" s="88" t="str">
        <f>IF(Input!K397=0,"0",Input!K397)</f>
        <v>0</v>
      </c>
      <c r="L384" s="88">
        <f>IF(Input!L397=0,"0",Input!L397)</f>
        <v>409.7</v>
      </c>
      <c r="M384" s="89">
        <f>IF(Input!N397=0," ",Input!N397)</f>
        <v>1</v>
      </c>
      <c r="N384" s="90">
        <f>IFERROR((L384*M384)*(Input!$D$11)+(K384*M384*Input!$D$10)," ")</f>
        <v>450.67</v>
      </c>
      <c r="O384" s="90">
        <f>IFERROR((L384*M384)*(Input!$D$23)+(K384*M384*Input!$D$22), " ")</f>
        <v>204.85</v>
      </c>
    </row>
    <row r="385" spans="3:15" ht="16" thickBot="1" x14ac:dyDescent="0.4">
      <c r="C385" s="84" t="str">
        <f>Input!C398</f>
        <v>PP372</v>
      </c>
      <c r="D385" s="85">
        <f>IF(Input!D398=0," ",Input!D398)</f>
        <v>44</v>
      </c>
      <c r="E385" s="85" t="str">
        <f>IF(Input!E398=0," ",Input!E398)</f>
        <v xml:space="preserve"> </v>
      </c>
      <c r="F385" s="85">
        <f t="shared" si="6"/>
        <v>44</v>
      </c>
      <c r="G385" s="86">
        <f>Input!G398</f>
        <v>1.5846618411722285E-2</v>
      </c>
      <c r="H385" s="85">
        <f>Input!H398</f>
        <v>2018</v>
      </c>
      <c r="I385" s="85">
        <f t="shared" si="7"/>
        <v>4</v>
      </c>
      <c r="J385" s="87">
        <f>IF(Input!J398=0, " ",Input!J398)</f>
        <v>48355.11</v>
      </c>
      <c r="K385" s="88" t="str">
        <f>IF(Input!K398=0,"0",Input!K398)</f>
        <v>0</v>
      </c>
      <c r="L385" s="88">
        <f>IF(Input!L398=0,"0",Input!L398)</f>
        <v>409.3</v>
      </c>
      <c r="M385" s="89">
        <f>IF(Input!N398=0," ",Input!N398)</f>
        <v>1</v>
      </c>
      <c r="N385" s="90">
        <f>IFERROR((L385*M385)*(Input!$D$11)+(K385*M385*Input!$D$10)," ")</f>
        <v>450.23000000000008</v>
      </c>
      <c r="O385" s="90">
        <f>IFERROR((L385*M385)*(Input!$D$23)+(K385*M385*Input!$D$22), " ")</f>
        <v>204.65</v>
      </c>
    </row>
    <row r="386" spans="3:15" ht="16" thickBot="1" x14ac:dyDescent="0.4">
      <c r="C386" s="84" t="str">
        <f>Input!C399</f>
        <v>PP373</v>
      </c>
      <c r="D386" s="85">
        <f>IF(Input!D399=0," ",Input!D399)</f>
        <v>39</v>
      </c>
      <c r="E386" s="85" t="str">
        <f>IF(Input!E399=0," ",Input!E399)</f>
        <v xml:space="preserve"> </v>
      </c>
      <c r="F386" s="85">
        <f t="shared" si="6"/>
        <v>39</v>
      </c>
      <c r="G386" s="86">
        <f>Input!G399</f>
        <v>2.7143200930725479E-2</v>
      </c>
      <c r="H386" s="85">
        <f>Input!H399</f>
        <v>2015</v>
      </c>
      <c r="I386" s="85">
        <f t="shared" si="7"/>
        <v>7</v>
      </c>
      <c r="J386" s="87">
        <f>IF(Input!J399=0, " ",Input!J399)</f>
        <v>93444.75</v>
      </c>
      <c r="K386" s="88" t="str">
        <f>IF(Input!K399=0,"0",Input!K399)</f>
        <v>0</v>
      </c>
      <c r="L386" s="88">
        <f>IF(Input!L399=0,"0",Input!L399)</f>
        <v>411.5</v>
      </c>
      <c r="M386" s="89">
        <f>IF(Input!N399=0," ",Input!N399)</f>
        <v>1</v>
      </c>
      <c r="N386" s="90">
        <f>IFERROR((L386*M386)*(Input!$D$11)+(K386*M386*Input!$D$10)," ")</f>
        <v>452.65000000000003</v>
      </c>
      <c r="O386" s="90">
        <f>IFERROR((L386*M386)*(Input!$D$23)+(K386*M386*Input!$D$22), " ")</f>
        <v>205.75</v>
      </c>
    </row>
    <row r="387" spans="3:15" ht="16" thickBot="1" x14ac:dyDescent="0.4">
      <c r="C387" s="84" t="str">
        <f>Input!C400</f>
        <v>PP374</v>
      </c>
      <c r="D387" s="85" t="str">
        <f>IF(Input!D400=0," ",Input!D400)</f>
        <v xml:space="preserve"> </v>
      </c>
      <c r="E387" s="85" t="str">
        <f>IF(Input!E400=0," ",Input!E400)</f>
        <v xml:space="preserve"> </v>
      </c>
      <c r="F387" s="85" t="str">
        <f t="shared" si="6"/>
        <v xml:space="preserve"> </v>
      </c>
      <c r="G387" s="86">
        <f>Input!G400</f>
        <v>0</v>
      </c>
      <c r="H387" s="85">
        <f>Input!H400</f>
        <v>0</v>
      </c>
      <c r="I387" s="85" t="str">
        <f t="shared" si="7"/>
        <v xml:space="preserve"> </v>
      </c>
      <c r="J387" s="87">
        <f>IF(Input!J400=0, " ",Input!J400)</f>
        <v>259351.92</v>
      </c>
      <c r="K387" s="88" t="str">
        <f>IF(Input!K400=0,"0",Input!K400)</f>
        <v>0</v>
      </c>
      <c r="L387" s="88">
        <f>IF(Input!L400=0,"0",Input!L400)</f>
        <v>412.1</v>
      </c>
      <c r="M387" s="89">
        <f>IF(Input!N400=0," ",Input!N400)</f>
        <v>1</v>
      </c>
      <c r="N387" s="90">
        <f>IFERROR((L387*M387)*(Input!$D$11)+(K387*M387*Input!$D$10)," ")</f>
        <v>453.31000000000006</v>
      </c>
      <c r="O387" s="90">
        <f>IFERROR((L387*M387)*(Input!$D$23)+(K387*M387*Input!$D$22), " ")</f>
        <v>206.05</v>
      </c>
    </row>
    <row r="388" spans="3:15" ht="16" thickBot="1" x14ac:dyDescent="0.4">
      <c r="C388" s="84" t="str">
        <f>Input!C401</f>
        <v>PP375</v>
      </c>
      <c r="D388" s="85">
        <f>IF(Input!D401=0," ",Input!D401)</f>
        <v>60</v>
      </c>
      <c r="E388" s="85" t="str">
        <f>IF(Input!E401=0," ",Input!E401)</f>
        <v xml:space="preserve"> </v>
      </c>
      <c r="F388" s="85">
        <f t="shared" si="6"/>
        <v>60</v>
      </c>
      <c r="G388" s="86">
        <f>Input!G401</f>
        <v>6.7714795100638978E-2</v>
      </c>
      <c r="H388" s="85">
        <f>Input!H401</f>
        <v>2017</v>
      </c>
      <c r="I388" s="85">
        <f t="shared" si="7"/>
        <v>5</v>
      </c>
      <c r="J388" s="87">
        <f>IF(Input!J401=0, " ",Input!J401)</f>
        <v>151527.26</v>
      </c>
      <c r="K388" s="88" t="str">
        <f>IF(Input!K401=0,"0",Input!K401)</f>
        <v>0</v>
      </c>
      <c r="L388" s="88">
        <f>IF(Input!L401=0,"0",Input!L401)</f>
        <v>425.72</v>
      </c>
      <c r="M388" s="89">
        <f>IF(Input!N401=0," ",Input!N401)</f>
        <v>1</v>
      </c>
      <c r="N388" s="90">
        <f>IFERROR((L388*M388)*(Input!$D$11)+(K388*M388*Input!$D$10)," ")</f>
        <v>468.29200000000009</v>
      </c>
      <c r="O388" s="90">
        <f>IFERROR((L388*M388)*(Input!$D$23)+(K388*M388*Input!$D$22), " ")</f>
        <v>212.86</v>
      </c>
    </row>
    <row r="389" spans="3:15" ht="16" thickBot="1" x14ac:dyDescent="0.4">
      <c r="C389" s="84" t="str">
        <f>Input!C402</f>
        <v>PP376</v>
      </c>
      <c r="D389" s="85">
        <f>IF(Input!D402=0," ",Input!D402)</f>
        <v>48</v>
      </c>
      <c r="E389" s="85" t="str">
        <f>IF(Input!E402=0," ",Input!E402)</f>
        <v xml:space="preserve"> </v>
      </c>
      <c r="F389" s="85">
        <f t="shared" si="6"/>
        <v>48</v>
      </c>
      <c r="G389" s="86">
        <f>Input!G402</f>
        <v>6.2426217320773997E-2</v>
      </c>
      <c r="H389" s="85">
        <f>Input!H402</f>
        <v>2000</v>
      </c>
      <c r="I389" s="85">
        <f t="shared" si="7"/>
        <v>22</v>
      </c>
      <c r="J389" s="87">
        <f>IF(Input!J402=0, " ",Input!J402)</f>
        <v>174616.08</v>
      </c>
      <c r="K389" s="88" t="str">
        <f>IF(Input!K402=0,"0",Input!K402)</f>
        <v>0</v>
      </c>
      <c r="L389" s="88">
        <f>IF(Input!L402=0,"0",Input!L402)</f>
        <v>434.8</v>
      </c>
      <c r="M389" s="89">
        <f>IF(Input!N402=0," ",Input!N402)</f>
        <v>1</v>
      </c>
      <c r="N389" s="90">
        <f>IFERROR((L389*M389)*(Input!$D$11)+(K389*M389*Input!$D$10)," ")</f>
        <v>478.28000000000003</v>
      </c>
      <c r="O389" s="90">
        <f>IFERROR((L389*M389)*(Input!$D$23)+(K389*M389*Input!$D$22), " ")</f>
        <v>217.4</v>
      </c>
    </row>
    <row r="390" spans="3:15" ht="16" thickBot="1" x14ac:dyDescent="0.4">
      <c r="C390" s="84" t="str">
        <f>Input!C403</f>
        <v>PP377</v>
      </c>
      <c r="D390" s="85">
        <f>IF(Input!D403=0," ",Input!D403)</f>
        <v>70</v>
      </c>
      <c r="E390" s="85" t="str">
        <f>IF(Input!E403=0," ",Input!E403)</f>
        <v xml:space="preserve"> </v>
      </c>
      <c r="F390" s="85">
        <f t="shared" si="6"/>
        <v>70</v>
      </c>
      <c r="G390" s="86">
        <f>Input!G403</f>
        <v>0.19784063185843326</v>
      </c>
      <c r="H390" s="85">
        <f>Input!H403</f>
        <v>2014</v>
      </c>
      <c r="I390" s="85">
        <f t="shared" si="7"/>
        <v>8</v>
      </c>
      <c r="J390" s="87">
        <f>IF(Input!J403=0, " ",Input!J403)</f>
        <v>379468.65</v>
      </c>
      <c r="K390" s="88" t="str">
        <f>IF(Input!K403=0,"0",Input!K403)</f>
        <v>0</v>
      </c>
      <c r="L390" s="88">
        <f>IF(Input!L403=0,"0",Input!L403)</f>
        <v>524.98</v>
      </c>
      <c r="M390" s="89">
        <f>IF(Input!N403=0," ",Input!N403)</f>
        <v>1</v>
      </c>
      <c r="N390" s="90">
        <f>IFERROR((L390*M390)*(Input!$D$11)+(K390*M390*Input!$D$10)," ")</f>
        <v>577.47800000000007</v>
      </c>
      <c r="O390" s="90">
        <f>IFERROR((L390*M390)*(Input!$D$23)+(K390*M390*Input!$D$22), " ")</f>
        <v>262.49</v>
      </c>
    </row>
    <row r="391" spans="3:15" ht="16" thickBot="1" x14ac:dyDescent="0.4">
      <c r="C391" s="84" t="str">
        <f>Input!C404</f>
        <v>PP378</v>
      </c>
      <c r="D391" s="85">
        <f>IF(Input!D404=0," ",Input!D404)</f>
        <v>62</v>
      </c>
      <c r="E391" s="85" t="str">
        <f>IF(Input!E404=0," ",Input!E404)</f>
        <v xml:space="preserve"> </v>
      </c>
      <c r="F391" s="85">
        <f t="shared" si="6"/>
        <v>62</v>
      </c>
      <c r="G391" s="86">
        <f>Input!G404</f>
        <v>2.1582293821248568E-2</v>
      </c>
      <c r="H391" s="85">
        <f>Input!H404</f>
        <v>2013</v>
      </c>
      <c r="I391" s="85">
        <f t="shared" si="7"/>
        <v>9</v>
      </c>
      <c r="J391" s="87">
        <f>IF(Input!J404=0, " ",Input!J404)</f>
        <v>46737.38</v>
      </c>
      <c r="K391" s="88" t="str">
        <f>IF(Input!K404=0,"0",Input!K404)</f>
        <v>0</v>
      </c>
      <c r="L391" s="88">
        <f>IF(Input!L404=0,"0",Input!L404)</f>
        <v>446.41999999999996</v>
      </c>
      <c r="M391" s="89">
        <f>IF(Input!N404=0," ",Input!N404)</f>
        <v>1</v>
      </c>
      <c r="N391" s="90">
        <f>IFERROR((L391*M391)*(Input!$D$11)+(K391*M391*Input!$D$10)," ")</f>
        <v>491.06200000000001</v>
      </c>
      <c r="O391" s="90">
        <f>IFERROR((L391*M391)*(Input!$D$23)+(K391*M391*Input!$D$22), " ")</f>
        <v>223.20999999999998</v>
      </c>
    </row>
    <row r="392" spans="3:15" ht="16" thickBot="1" x14ac:dyDescent="0.4">
      <c r="C392" s="84" t="str">
        <f>Input!C405</f>
        <v>PP379</v>
      </c>
      <c r="D392" s="85">
        <f>IF(Input!D405=0," ",Input!D405)</f>
        <v>34</v>
      </c>
      <c r="E392" s="85" t="str">
        <f>IF(Input!E405=0," ",Input!E405)</f>
        <v xml:space="preserve"> </v>
      </c>
      <c r="F392" s="85">
        <f t="shared" si="6"/>
        <v>34</v>
      </c>
      <c r="G392" s="86">
        <f>Input!G405</f>
        <v>2.6494360760557532E-2</v>
      </c>
      <c r="H392" s="85">
        <f>Input!H405</f>
        <v>2016</v>
      </c>
      <c r="I392" s="85">
        <f t="shared" si="7"/>
        <v>6</v>
      </c>
      <c r="J392" s="87">
        <f>IF(Input!J405=0, " ",Input!J405)</f>
        <v>104624.4</v>
      </c>
      <c r="K392" s="88" t="str">
        <f>IF(Input!K405=0,"0",Input!K405)</f>
        <v>0</v>
      </c>
      <c r="L392" s="88">
        <f>IF(Input!L405=0,"0",Input!L405)</f>
        <v>447.16</v>
      </c>
      <c r="M392" s="89">
        <f>IF(Input!N405=0," ",Input!N405)</f>
        <v>1</v>
      </c>
      <c r="N392" s="90">
        <f>IFERROR((L392*M392)*(Input!$D$11)+(K392*M392*Input!$D$10)," ")</f>
        <v>491.87600000000009</v>
      </c>
      <c r="O392" s="90">
        <f>IFERROR((L392*M392)*(Input!$D$23)+(K392*M392*Input!$D$22), " ")</f>
        <v>223.58</v>
      </c>
    </row>
    <row r="393" spans="3:15" ht="16" thickBot="1" x14ac:dyDescent="0.4">
      <c r="C393" s="84" t="str">
        <f>Input!C406</f>
        <v>PP380</v>
      </c>
      <c r="D393" s="85">
        <f>IF(Input!D406=0," ",Input!D406)</f>
        <v>74</v>
      </c>
      <c r="E393" s="85" t="str">
        <f>IF(Input!E406=0," ",Input!E406)</f>
        <v xml:space="preserve"> </v>
      </c>
      <c r="F393" s="85">
        <f t="shared" si="6"/>
        <v>74</v>
      </c>
      <c r="G393" s="86">
        <f>Input!G406</f>
        <v>0.10008475328159513</v>
      </c>
      <c r="H393" s="85">
        <f>Input!H406</f>
        <v>2017</v>
      </c>
      <c r="I393" s="85">
        <f t="shared" si="7"/>
        <v>5</v>
      </c>
      <c r="J393" s="87">
        <f>IF(Input!J406=0, " ",Input!J406)</f>
        <v>181591.14</v>
      </c>
      <c r="K393" s="88" t="str">
        <f>IF(Input!K406=0,"0",Input!K406)</f>
        <v>0</v>
      </c>
      <c r="L393" s="88">
        <f>IF(Input!L406=0,"0",Input!L406)</f>
        <v>452.86</v>
      </c>
      <c r="M393" s="89">
        <f>IF(Input!N406=0," ",Input!N406)</f>
        <v>1</v>
      </c>
      <c r="N393" s="90">
        <f>IFERROR((L393*M393)*(Input!$D$11)+(K393*M393*Input!$D$10)," ")</f>
        <v>498.14600000000007</v>
      </c>
      <c r="O393" s="90">
        <f>IFERROR((L393*M393)*(Input!$D$23)+(K393*M393*Input!$D$22), " ")</f>
        <v>226.43</v>
      </c>
    </row>
    <row r="394" spans="3:15" ht="16" thickBot="1" x14ac:dyDescent="0.4">
      <c r="C394" s="84" t="str">
        <f>Input!C407</f>
        <v>PP381</v>
      </c>
      <c r="D394" s="85">
        <f>IF(Input!D407=0," ",Input!D407)</f>
        <v>66</v>
      </c>
      <c r="E394" s="85" t="str">
        <f>IF(Input!E407=0," ",Input!E407)</f>
        <v xml:space="preserve"> </v>
      </c>
      <c r="F394" s="85">
        <f t="shared" si="6"/>
        <v>66</v>
      </c>
      <c r="G394" s="86">
        <f>Input!G407</f>
        <v>4.5359323882379989E-2</v>
      </c>
      <c r="H394" s="85">
        <f>Input!H407</f>
        <v>2018</v>
      </c>
      <c r="I394" s="85">
        <f t="shared" si="7"/>
        <v>4</v>
      </c>
      <c r="J394" s="87">
        <f>IF(Input!J407=0, " ",Input!J407)</f>
        <v>92274.37</v>
      </c>
      <c r="K394" s="88" t="str">
        <f>IF(Input!K407=0,"0",Input!K407)</f>
        <v>0</v>
      </c>
      <c r="L394" s="88">
        <f>IF(Input!L407=0,"0",Input!L407)</f>
        <v>457.82000000000005</v>
      </c>
      <c r="M394" s="89">
        <f>IF(Input!N407=0," ",Input!N407)</f>
        <v>1</v>
      </c>
      <c r="N394" s="90">
        <f>IFERROR((L394*M394)*(Input!$D$11)+(K394*M394*Input!$D$10)," ")</f>
        <v>503.60200000000009</v>
      </c>
      <c r="O394" s="90">
        <f>IFERROR((L394*M394)*(Input!$D$23)+(K394*M394*Input!$D$22), " ")</f>
        <v>228.91000000000003</v>
      </c>
    </row>
    <row r="395" spans="3:15" ht="16" thickBot="1" x14ac:dyDescent="0.4">
      <c r="C395" s="84" t="str">
        <f>Input!C408</f>
        <v>PP382</v>
      </c>
      <c r="D395" s="85">
        <f>IF(Input!D408=0," ",Input!D408)</f>
        <v>58</v>
      </c>
      <c r="E395" s="85" t="str">
        <f>IF(Input!E408=0," ",Input!E408)</f>
        <v xml:space="preserve"> </v>
      </c>
      <c r="F395" s="85">
        <f t="shared" si="6"/>
        <v>58</v>
      </c>
      <c r="G395" s="86">
        <f>Input!G408</f>
        <v>2.9195946468780206E-2</v>
      </c>
      <c r="H395" s="85">
        <f>Input!H408</f>
        <v>2017</v>
      </c>
      <c r="I395" s="85">
        <f t="shared" si="7"/>
        <v>5</v>
      </c>
      <c r="J395" s="87">
        <f>IF(Input!J408=0, " ",Input!J408)</f>
        <v>67585.42</v>
      </c>
      <c r="K395" s="88" t="str">
        <f>IF(Input!K408=0,"0",Input!K408)</f>
        <v>0</v>
      </c>
      <c r="L395" s="88">
        <f>IF(Input!L408=0,"0",Input!L408)</f>
        <v>461.59999999999997</v>
      </c>
      <c r="M395" s="89">
        <f>IF(Input!N408=0," ",Input!N408)</f>
        <v>1</v>
      </c>
      <c r="N395" s="90">
        <f>IFERROR((L395*M395)*(Input!$D$11)+(K395*M395*Input!$D$10)," ")</f>
        <v>507.76</v>
      </c>
      <c r="O395" s="90">
        <f>IFERROR((L395*M395)*(Input!$D$23)+(K395*M395*Input!$D$22), " ")</f>
        <v>230.79999999999998</v>
      </c>
    </row>
    <row r="396" spans="3:15" ht="16" thickBot="1" x14ac:dyDescent="0.4">
      <c r="C396" s="84" t="str">
        <f>Input!C409</f>
        <v>PP383</v>
      </c>
      <c r="D396" s="85">
        <f>IF(Input!D409=0," ",Input!D409)</f>
        <v>67</v>
      </c>
      <c r="E396" s="85" t="str">
        <f>IF(Input!E409=0," ",Input!E409)</f>
        <v xml:space="preserve"> </v>
      </c>
      <c r="F396" s="85">
        <f t="shared" si="6"/>
        <v>67</v>
      </c>
      <c r="G396" s="86">
        <f>Input!G409</f>
        <v>2.6896420139238621E-2</v>
      </c>
      <c r="H396" s="85">
        <f>Input!H409</f>
        <v>2022</v>
      </c>
      <c r="I396" s="85">
        <f t="shared" si="7"/>
        <v>0</v>
      </c>
      <c r="J396" s="87">
        <f>IF(Input!J409=0, " ",Input!J409)</f>
        <v>53898.68</v>
      </c>
      <c r="K396" s="88" t="str">
        <f>IF(Input!K409=0,"0",Input!K409)</f>
        <v>0</v>
      </c>
      <c r="L396" s="88">
        <f>IF(Input!L409=0,"0",Input!L409)</f>
        <v>578.94000000000005</v>
      </c>
      <c r="M396" s="89">
        <f>IF(Input!N409=0," ",Input!N409)</f>
        <v>1</v>
      </c>
      <c r="N396" s="90">
        <f>IFERROR((L396*M396)*(Input!$D$11)+(K396*M396*Input!$D$10)," ")</f>
        <v>636.83400000000006</v>
      </c>
      <c r="O396" s="90">
        <f>IFERROR((L396*M396)*(Input!$D$23)+(K396*M396*Input!$D$22), " ")</f>
        <v>289.47000000000003</v>
      </c>
    </row>
    <row r="397" spans="3:15" ht="16" thickBot="1" x14ac:dyDescent="0.4">
      <c r="C397" s="84" t="str">
        <f>Input!C410</f>
        <v>PP384</v>
      </c>
      <c r="D397" s="85">
        <f>IF(Input!D410=0," ",Input!D410)</f>
        <v>44</v>
      </c>
      <c r="E397" s="85" t="str">
        <f>IF(Input!E410=0," ",Input!E410)</f>
        <v xml:space="preserve"> </v>
      </c>
      <c r="F397" s="85">
        <f t="shared" si="6"/>
        <v>44</v>
      </c>
      <c r="G397" s="86">
        <f>Input!G410</f>
        <v>1.5431330136090467E-2</v>
      </c>
      <c r="H397" s="85">
        <f>Input!H410</f>
        <v>2018</v>
      </c>
      <c r="I397" s="85">
        <f t="shared" si="7"/>
        <v>4</v>
      </c>
      <c r="J397" s="87">
        <f>IF(Input!J410=0, " ",Input!J410)</f>
        <v>47087.88</v>
      </c>
      <c r="K397" s="88" t="str">
        <f>IF(Input!K410=0,"0",Input!K410)</f>
        <v>0</v>
      </c>
      <c r="L397" s="88">
        <f>IF(Input!L410=0,"0",Input!L410)</f>
        <v>463.52</v>
      </c>
      <c r="M397" s="89">
        <f>IF(Input!N410=0," ",Input!N410)</f>
        <v>1</v>
      </c>
      <c r="N397" s="90">
        <f>IFERROR((L397*M397)*(Input!$D$11)+(K397*M397*Input!$D$10)," ")</f>
        <v>509.87200000000001</v>
      </c>
      <c r="O397" s="90">
        <f>IFERROR((L397*M397)*(Input!$D$23)+(K397*M397*Input!$D$22), " ")</f>
        <v>231.76</v>
      </c>
    </row>
    <row r="398" spans="3:15" ht="16" thickBot="1" x14ac:dyDescent="0.4">
      <c r="C398" s="84" t="str">
        <f>Input!C411</f>
        <v>PP385</v>
      </c>
      <c r="D398" s="85">
        <f>IF(Input!D411=0," ",Input!D411)</f>
        <v>71</v>
      </c>
      <c r="E398" s="85" t="str">
        <f>IF(Input!E411=0," ",Input!E411)</f>
        <v xml:space="preserve"> </v>
      </c>
      <c r="F398" s="85">
        <f t="shared" ref="F398:F461" si="8">IF(D398=" "," ",AVERAGE(D398:E398))</f>
        <v>71</v>
      </c>
      <c r="G398" s="86">
        <f>Input!G411</f>
        <v>5.4679020933742946E-2</v>
      </c>
      <c r="H398" s="85">
        <f>Input!H411</f>
        <v>2014</v>
      </c>
      <c r="I398" s="85">
        <f t="shared" ref="I398:I461" si="9">IF(H398=0," ",SUM(2022-H398))</f>
        <v>8</v>
      </c>
      <c r="J398" s="87">
        <f>IF(Input!J411=0, " ",Input!J411)</f>
        <v>103400.07</v>
      </c>
      <c r="K398" s="88" t="str">
        <f>IF(Input!K411=0,"0",Input!K411)</f>
        <v>0</v>
      </c>
      <c r="L398" s="88">
        <f>IF(Input!L411=0,"0",Input!L411)</f>
        <v>464.13</v>
      </c>
      <c r="M398" s="89">
        <f>IF(Input!N411=0," ",Input!N411)</f>
        <v>1</v>
      </c>
      <c r="N398" s="90">
        <f>IFERROR((L398*M398)*(Input!$D$11)+(K398*M398*Input!$D$10)," ")</f>
        <v>510.54300000000006</v>
      </c>
      <c r="O398" s="90">
        <f>IFERROR((L398*M398)*(Input!$D$23)+(K398*M398*Input!$D$22), " ")</f>
        <v>232.065</v>
      </c>
    </row>
    <row r="399" spans="3:15" ht="16" thickBot="1" x14ac:dyDescent="0.4">
      <c r="C399" s="84" t="str">
        <f>Input!C412</f>
        <v>PP386</v>
      </c>
      <c r="D399" s="85">
        <f>IF(Input!D412=0," ",Input!D412)</f>
        <v>47</v>
      </c>
      <c r="E399" s="85" t="str">
        <f>IF(Input!E412=0," ",Input!E412)</f>
        <v xml:space="preserve"> </v>
      </c>
      <c r="F399" s="85">
        <f t="shared" si="8"/>
        <v>47</v>
      </c>
      <c r="G399" s="86">
        <f>Input!G412</f>
        <v>5.1234543985465113E-2</v>
      </c>
      <c r="H399" s="85">
        <f>Input!H412</f>
        <v>2016</v>
      </c>
      <c r="I399" s="85">
        <f t="shared" si="9"/>
        <v>6</v>
      </c>
      <c r="J399" s="87">
        <f>IF(Input!J412=0, " ",Input!J412)</f>
        <v>146360.35999999999</v>
      </c>
      <c r="K399" s="88" t="str">
        <f>IF(Input!K412=0,"0",Input!K412)</f>
        <v>0</v>
      </c>
      <c r="L399" s="88">
        <f>IF(Input!L412=0,"0",Input!L412)</f>
        <v>471.88</v>
      </c>
      <c r="M399" s="89">
        <f>IF(Input!N412=0," ",Input!N412)</f>
        <v>1</v>
      </c>
      <c r="N399" s="90">
        <f>IFERROR((L399*M399)*(Input!$D$11)+(K399*M399*Input!$D$10)," ")</f>
        <v>519.06799999999998</v>
      </c>
      <c r="O399" s="90">
        <f>IFERROR((L399*M399)*(Input!$D$23)+(K399*M399*Input!$D$22), " ")</f>
        <v>235.94</v>
      </c>
    </row>
    <row r="400" spans="3:15" ht="16" thickBot="1" x14ac:dyDescent="0.4">
      <c r="C400" s="84" t="str">
        <f>Input!C413</f>
        <v>PP387</v>
      </c>
      <c r="D400" s="85">
        <f>IF(Input!D413=0," ",Input!D413)</f>
        <v>64</v>
      </c>
      <c r="E400" s="85" t="str">
        <f>IF(Input!E413=0," ",Input!E413)</f>
        <v xml:space="preserve"> </v>
      </c>
      <c r="F400" s="85">
        <f t="shared" si="8"/>
        <v>64</v>
      </c>
      <c r="G400" s="86">
        <f>Input!G413</f>
        <v>1.9729086653038151E-2</v>
      </c>
      <c r="H400" s="85">
        <f>Input!H413</f>
        <v>2017</v>
      </c>
      <c r="I400" s="85">
        <f t="shared" si="9"/>
        <v>5</v>
      </c>
      <c r="J400" s="87">
        <f>IF(Input!J413=0, " ",Input!J413)</f>
        <v>41389.050000000003</v>
      </c>
      <c r="K400" s="88" t="str">
        <f>IF(Input!K413=0,"0",Input!K413)</f>
        <v>0</v>
      </c>
      <c r="L400" s="88">
        <f>IF(Input!L413=0,"0",Input!L413)</f>
        <v>472.53999999999996</v>
      </c>
      <c r="M400" s="89">
        <f>IF(Input!N413=0," ",Input!N413)</f>
        <v>1</v>
      </c>
      <c r="N400" s="90">
        <f>IFERROR((L400*M400)*(Input!$D$11)+(K400*M400*Input!$D$10)," ")</f>
        <v>519.79399999999998</v>
      </c>
      <c r="O400" s="90">
        <f>IFERROR((L400*M400)*(Input!$D$23)+(K400*M400*Input!$D$22), " ")</f>
        <v>236.26999999999998</v>
      </c>
    </row>
    <row r="401" spans="3:15" ht="16" thickBot="1" x14ac:dyDescent="0.4">
      <c r="C401" s="84" t="str">
        <f>Input!C414</f>
        <v>PP388</v>
      </c>
      <c r="D401" s="85" t="str">
        <f>IF(Input!D414=0," ",Input!D414)</f>
        <v xml:space="preserve"> </v>
      </c>
      <c r="E401" s="85" t="str">
        <f>IF(Input!E414=0," ",Input!E414)</f>
        <v xml:space="preserve"> </v>
      </c>
      <c r="F401" s="85" t="str">
        <f t="shared" si="8"/>
        <v xml:space="preserve"> </v>
      </c>
      <c r="G401" s="86">
        <f>Input!G414</f>
        <v>0</v>
      </c>
      <c r="H401" s="85">
        <f>Input!H414</f>
        <v>0</v>
      </c>
      <c r="I401" s="85" t="str">
        <f t="shared" si="9"/>
        <v xml:space="preserve"> </v>
      </c>
      <c r="J401" s="87">
        <f>IF(Input!J414=0, " ",Input!J414)</f>
        <v>131924.99</v>
      </c>
      <c r="K401" s="88" t="str">
        <f>IF(Input!K414=0,"0",Input!K414)</f>
        <v>0</v>
      </c>
      <c r="L401" s="88">
        <f>IF(Input!L414=0,"0",Input!L414)</f>
        <v>477.22</v>
      </c>
      <c r="M401" s="89">
        <f>IF(Input!N414=0," ",Input!N414)</f>
        <v>1</v>
      </c>
      <c r="N401" s="90">
        <f>IFERROR((L401*M401)*(Input!$D$11)+(K401*M401*Input!$D$10)," ")</f>
        <v>524.94200000000012</v>
      </c>
      <c r="O401" s="90">
        <f>IFERROR((L401*M401)*(Input!$D$23)+(K401*M401*Input!$D$22), " ")</f>
        <v>238.61</v>
      </c>
    </row>
    <row r="402" spans="3:15" ht="16" thickBot="1" x14ac:dyDescent="0.4">
      <c r="C402" s="84" t="str">
        <f>Input!C415</f>
        <v>PP389</v>
      </c>
      <c r="D402" s="85">
        <f>IF(Input!D415=0," ",Input!D415)</f>
        <v>64</v>
      </c>
      <c r="E402" s="85" t="str">
        <f>IF(Input!E415=0," ",Input!E415)</f>
        <v xml:space="preserve"> </v>
      </c>
      <c r="F402" s="85">
        <f t="shared" si="8"/>
        <v>64</v>
      </c>
      <c r="G402" s="86">
        <f>Input!G415</f>
        <v>7.9312948966569069E-2</v>
      </c>
      <c r="H402" s="85">
        <f>Input!H415</f>
        <v>2010</v>
      </c>
      <c r="I402" s="85">
        <f t="shared" si="9"/>
        <v>12</v>
      </c>
      <c r="J402" s="87">
        <f>IF(Input!J415=0, " ",Input!J415)</f>
        <v>166388.22</v>
      </c>
      <c r="K402" s="88" t="str">
        <f>IF(Input!K415=0,"0",Input!K415)</f>
        <v>0</v>
      </c>
      <c r="L402" s="88">
        <f>IF(Input!L415=0,"0",Input!L415)</f>
        <v>478.54</v>
      </c>
      <c r="M402" s="89">
        <f>IF(Input!N415=0," ",Input!N415)</f>
        <v>1</v>
      </c>
      <c r="N402" s="90">
        <f>IFERROR((L402*M402)*(Input!$D$11)+(K402*M402*Input!$D$10)," ")</f>
        <v>526.39400000000012</v>
      </c>
      <c r="O402" s="90">
        <f>IFERROR((L402*M402)*(Input!$D$23)+(K402*M402*Input!$D$22), " ")</f>
        <v>239.27</v>
      </c>
    </row>
    <row r="403" spans="3:15" ht="16" thickBot="1" x14ac:dyDescent="0.4">
      <c r="C403" s="84" t="str">
        <f>Input!C416</f>
        <v>PP390</v>
      </c>
      <c r="D403" s="85">
        <f>IF(Input!D416=0," ",Input!D416)</f>
        <v>53</v>
      </c>
      <c r="E403" s="85" t="str">
        <f>IF(Input!E416=0," ",Input!E416)</f>
        <v xml:space="preserve"> </v>
      </c>
      <c r="F403" s="85">
        <f t="shared" si="8"/>
        <v>53</v>
      </c>
      <c r="G403" s="86">
        <f>Input!G416</f>
        <v>9.6517915367350479E-2</v>
      </c>
      <c r="H403" s="85">
        <f>Input!H416</f>
        <v>2017</v>
      </c>
      <c r="I403" s="85">
        <f t="shared" si="9"/>
        <v>5</v>
      </c>
      <c r="J403" s="87">
        <f>IF(Input!J416=0, " ",Input!J416)</f>
        <v>244506.56</v>
      </c>
      <c r="K403" s="88" t="str">
        <f>IF(Input!K416=0,"0",Input!K416)</f>
        <v>0</v>
      </c>
      <c r="L403" s="88">
        <f>IF(Input!L416=0,"0",Input!L416)</f>
        <v>480.92</v>
      </c>
      <c r="M403" s="89">
        <f>IF(Input!N416=0," ",Input!N416)</f>
        <v>1</v>
      </c>
      <c r="N403" s="90">
        <f>IFERROR((L403*M403)*(Input!$D$11)+(K403*M403*Input!$D$10)," ")</f>
        <v>529.01200000000006</v>
      </c>
      <c r="O403" s="90">
        <f>IFERROR((L403*M403)*(Input!$D$23)+(K403*M403*Input!$D$22), " ")</f>
        <v>240.46</v>
      </c>
    </row>
    <row r="404" spans="3:15" ht="16" thickBot="1" x14ac:dyDescent="0.4">
      <c r="C404" s="84" t="str">
        <f>Input!C417</f>
        <v>PP391</v>
      </c>
      <c r="D404" s="85">
        <f>IF(Input!D417=0," ",Input!D417)</f>
        <v>61</v>
      </c>
      <c r="E404" s="85" t="str">
        <f>IF(Input!E417=0," ",Input!E417)</f>
        <v xml:space="preserve"> </v>
      </c>
      <c r="F404" s="85">
        <f t="shared" si="8"/>
        <v>61</v>
      </c>
      <c r="G404" s="86">
        <f>Input!G417</f>
        <v>4.3621083348204734E-2</v>
      </c>
      <c r="H404" s="85">
        <f>Input!H417</f>
        <v>2012</v>
      </c>
      <c r="I404" s="85">
        <f t="shared" si="9"/>
        <v>10</v>
      </c>
      <c r="J404" s="87">
        <f>IF(Input!J417=0, " ",Input!J417)</f>
        <v>96011.9</v>
      </c>
      <c r="K404" s="88" t="str">
        <f>IF(Input!K417=0,"0",Input!K417)</f>
        <v>0</v>
      </c>
      <c r="L404" s="88">
        <f>IF(Input!L417=0,"0",Input!L417)</f>
        <v>484.26</v>
      </c>
      <c r="M404" s="89">
        <f>IF(Input!N417=0," ",Input!N417)</f>
        <v>1</v>
      </c>
      <c r="N404" s="90">
        <f>IFERROR((L404*M404)*(Input!$D$11)+(K404*M404*Input!$D$10)," ")</f>
        <v>532.68600000000004</v>
      </c>
      <c r="O404" s="90">
        <f>IFERROR((L404*M404)*(Input!$D$23)+(K404*M404*Input!$D$22), " ")</f>
        <v>242.13</v>
      </c>
    </row>
    <row r="405" spans="3:15" ht="16" thickBot="1" x14ac:dyDescent="0.4">
      <c r="C405" s="84" t="str">
        <f>Input!C418</f>
        <v>PP392</v>
      </c>
      <c r="D405" s="85">
        <f>IF(Input!D418=0," ",Input!D418)</f>
        <v>48</v>
      </c>
      <c r="E405" s="85" t="str">
        <f>IF(Input!E418=0," ",Input!E418)</f>
        <v xml:space="preserve"> </v>
      </c>
      <c r="F405" s="85">
        <f t="shared" si="8"/>
        <v>48</v>
      </c>
      <c r="G405" s="86">
        <f>Input!G418</f>
        <v>6.9763346577256719E-2</v>
      </c>
      <c r="H405" s="85">
        <f>Input!H418</f>
        <v>2012</v>
      </c>
      <c r="I405" s="85">
        <f t="shared" si="9"/>
        <v>10</v>
      </c>
      <c r="J405" s="87">
        <f>IF(Input!J418=0, " ",Input!J418)</f>
        <v>195139.20000000001</v>
      </c>
      <c r="K405" s="88" t="str">
        <f>IF(Input!K418=0,"0",Input!K418)</f>
        <v>0</v>
      </c>
      <c r="L405" s="88">
        <f>IF(Input!L418=0,"0",Input!L418)</f>
        <v>485.88</v>
      </c>
      <c r="M405" s="89">
        <f>IF(Input!N418=0," ",Input!N418)</f>
        <v>1</v>
      </c>
      <c r="N405" s="90">
        <f>IFERROR((L405*M405)*(Input!$D$11)+(K405*M405*Input!$D$10)," ")</f>
        <v>534.46800000000007</v>
      </c>
      <c r="O405" s="90">
        <f>IFERROR((L405*M405)*(Input!$D$23)+(K405*M405*Input!$D$22), " ")</f>
        <v>242.94</v>
      </c>
    </row>
    <row r="406" spans="3:15" ht="16" thickBot="1" x14ac:dyDescent="0.4">
      <c r="C406" s="84" t="str">
        <f>Input!C419</f>
        <v>PP393</v>
      </c>
      <c r="D406" s="85">
        <f>IF(Input!D419=0," ",Input!D419)</f>
        <v>70</v>
      </c>
      <c r="E406" s="85" t="str">
        <f>IF(Input!E419=0," ",Input!E419)</f>
        <v xml:space="preserve"> </v>
      </c>
      <c r="F406" s="85">
        <f t="shared" si="8"/>
        <v>70</v>
      </c>
      <c r="G406" s="86">
        <f>Input!G419</f>
        <v>7.3244264885296978E-2</v>
      </c>
      <c r="H406" s="85">
        <f>Input!H419</f>
        <v>2012</v>
      </c>
      <c r="I406" s="85">
        <f t="shared" si="9"/>
        <v>10</v>
      </c>
      <c r="J406" s="87">
        <f>IF(Input!J419=0, " ",Input!J419)</f>
        <v>140486.32</v>
      </c>
      <c r="K406" s="88" t="str">
        <f>IF(Input!K419=0,"0",Input!K419)</f>
        <v>0</v>
      </c>
      <c r="L406" s="88">
        <f>IF(Input!L419=0,"0",Input!L419)</f>
        <v>490.91999999999996</v>
      </c>
      <c r="M406" s="89">
        <f>IF(Input!N419=0," ",Input!N419)</f>
        <v>1</v>
      </c>
      <c r="N406" s="90">
        <f>IFERROR((L406*M406)*(Input!$D$11)+(K406*M406*Input!$D$10)," ")</f>
        <v>540.01199999999994</v>
      </c>
      <c r="O406" s="90">
        <f>IFERROR((L406*M406)*(Input!$D$23)+(K406*M406*Input!$D$22), " ")</f>
        <v>245.45999999999998</v>
      </c>
    </row>
    <row r="407" spans="3:15" ht="16" thickBot="1" x14ac:dyDescent="0.4">
      <c r="C407" s="84" t="str">
        <f>Input!C420</f>
        <v>PP394</v>
      </c>
      <c r="D407" s="85">
        <f>IF(Input!D420=0," ",Input!D420)</f>
        <v>68</v>
      </c>
      <c r="E407" s="85" t="str">
        <f>IF(Input!E420=0," ",Input!E420)</f>
        <v xml:space="preserve"> </v>
      </c>
      <c r="F407" s="85">
        <f t="shared" si="8"/>
        <v>68</v>
      </c>
      <c r="G407" s="86">
        <f>Input!G420</f>
        <v>4.9968055855206972E-2</v>
      </c>
      <c r="H407" s="85">
        <f>Input!H420</f>
        <v>2020</v>
      </c>
      <c r="I407" s="85">
        <f t="shared" si="9"/>
        <v>2</v>
      </c>
      <c r="J407" s="87">
        <f>IF(Input!J420=0, " ",Input!J420)</f>
        <v>98660.2</v>
      </c>
      <c r="K407" s="88" t="str">
        <f>IF(Input!K420=0,"0",Input!K420)</f>
        <v>0</v>
      </c>
      <c r="L407" s="88">
        <f>IF(Input!L420=0,"0",Input!L420)</f>
        <v>499.88</v>
      </c>
      <c r="M407" s="89">
        <f>IF(Input!N420=0," ",Input!N420)</f>
        <v>1</v>
      </c>
      <c r="N407" s="90">
        <f>IFERROR((L407*M407)*(Input!$D$11)+(K407*M407*Input!$D$10)," ")</f>
        <v>549.86800000000005</v>
      </c>
      <c r="O407" s="90">
        <f>IFERROR((L407*M407)*(Input!$D$23)+(K407*M407*Input!$D$22), " ")</f>
        <v>249.94</v>
      </c>
    </row>
    <row r="408" spans="3:15" ht="16" thickBot="1" x14ac:dyDescent="0.4">
      <c r="C408" s="84" t="str">
        <f>Input!C421</f>
        <v>PP395</v>
      </c>
      <c r="D408" s="85">
        <f>IF(Input!D421=0," ",Input!D421)</f>
        <v>71</v>
      </c>
      <c r="E408" s="85" t="str">
        <f>IF(Input!E421=0," ",Input!E421)</f>
        <v xml:space="preserve"> </v>
      </c>
      <c r="F408" s="85">
        <f t="shared" si="8"/>
        <v>71</v>
      </c>
      <c r="G408" s="86">
        <f>Input!G421</f>
        <v>8.8266253105738698E-2</v>
      </c>
      <c r="H408" s="85">
        <f>Input!H421</f>
        <v>2011</v>
      </c>
      <c r="I408" s="85">
        <f t="shared" si="9"/>
        <v>11</v>
      </c>
      <c r="J408" s="87">
        <f>IF(Input!J421=0, " ",Input!J421)</f>
        <v>166914.78</v>
      </c>
      <c r="K408" s="88" t="str">
        <f>IF(Input!K421=0,"0",Input!K421)</f>
        <v>0</v>
      </c>
      <c r="L408" s="88">
        <f>IF(Input!L421=0,"0",Input!L421)</f>
        <v>500.56</v>
      </c>
      <c r="M408" s="89">
        <f>IF(Input!N421=0," ",Input!N421)</f>
        <v>1</v>
      </c>
      <c r="N408" s="90">
        <f>IFERROR((L408*M408)*(Input!$D$11)+(K408*M408*Input!$D$10)," ")</f>
        <v>550.6160000000001</v>
      </c>
      <c r="O408" s="90">
        <f>IFERROR((L408*M408)*(Input!$D$23)+(K408*M408*Input!$D$22), " ")</f>
        <v>250.28</v>
      </c>
    </row>
    <row r="409" spans="3:15" ht="16" thickBot="1" x14ac:dyDescent="0.4">
      <c r="C409" s="84" t="str">
        <f>Input!C422</f>
        <v>PP396</v>
      </c>
      <c r="D409" s="85" t="str">
        <f>IF(Input!D422=0," ",Input!D422)</f>
        <v xml:space="preserve"> </v>
      </c>
      <c r="E409" s="85" t="str">
        <f>IF(Input!E422=0," ",Input!E422)</f>
        <v xml:space="preserve"> </v>
      </c>
      <c r="F409" s="85" t="str">
        <f t="shared" si="8"/>
        <v xml:space="preserve"> </v>
      </c>
      <c r="G409" s="86">
        <f>Input!G422</f>
        <v>0</v>
      </c>
      <c r="H409" s="85">
        <f>Input!H422</f>
        <v>2017</v>
      </c>
      <c r="I409" s="85">
        <f t="shared" si="9"/>
        <v>5</v>
      </c>
      <c r="J409" s="87">
        <f>IF(Input!J422=0, " ",Input!J422)</f>
        <v>1348472.63</v>
      </c>
      <c r="K409" s="88" t="str">
        <f>IF(Input!K422=0,"0",Input!K422)</f>
        <v>0</v>
      </c>
      <c r="L409" s="88">
        <f>IF(Input!L422=0,"0",Input!L422)</f>
        <v>567.46</v>
      </c>
      <c r="M409" s="89">
        <f>IF(Input!N422=0," ",Input!N422)</f>
        <v>1</v>
      </c>
      <c r="N409" s="90">
        <f>IFERROR((L409*M409)*(Input!$D$11)+(K409*M409*Input!$D$10)," ")</f>
        <v>624.20600000000013</v>
      </c>
      <c r="O409" s="90">
        <f>IFERROR((L409*M409)*(Input!$D$23)+(K409*M409*Input!$D$22), " ")</f>
        <v>283.73</v>
      </c>
    </row>
    <row r="410" spans="3:15" ht="16" thickBot="1" x14ac:dyDescent="0.4">
      <c r="C410" s="84" t="str">
        <f>Input!C423</f>
        <v>PP397</v>
      </c>
      <c r="D410" s="85">
        <f>IF(Input!D423=0," ",Input!D423)</f>
        <v>44</v>
      </c>
      <c r="E410" s="85" t="str">
        <f>IF(Input!E423=0," ",Input!E423)</f>
        <v xml:space="preserve"> </v>
      </c>
      <c r="F410" s="85">
        <f t="shared" si="8"/>
        <v>44</v>
      </c>
      <c r="G410" s="86">
        <f>Input!G423</f>
        <v>2.4461850259944615E-2</v>
      </c>
      <c r="H410" s="85">
        <f>Input!H423</f>
        <v>2017</v>
      </c>
      <c r="I410" s="85">
        <f t="shared" si="9"/>
        <v>5</v>
      </c>
      <c r="J410" s="87">
        <f>IF(Input!J423=0, " ",Input!J423)</f>
        <v>74644.03</v>
      </c>
      <c r="K410" s="88" t="str">
        <f>IF(Input!K423=0,"0",Input!K423)</f>
        <v>0</v>
      </c>
      <c r="L410" s="88">
        <f>IF(Input!L423=0,"0",Input!L423)</f>
        <v>515.79999999999995</v>
      </c>
      <c r="M410" s="89">
        <f>IF(Input!N423=0," ",Input!N423)</f>
        <v>1</v>
      </c>
      <c r="N410" s="90">
        <f>IFERROR((L410*M410)*(Input!$D$11)+(K410*M410*Input!$D$10)," ")</f>
        <v>567.38</v>
      </c>
      <c r="O410" s="90">
        <f>IFERROR((L410*M410)*(Input!$D$23)+(K410*M410*Input!$D$22), " ")</f>
        <v>257.89999999999998</v>
      </c>
    </row>
    <row r="411" spans="3:15" ht="16" thickBot="1" x14ac:dyDescent="0.4">
      <c r="C411" s="84" t="str">
        <f>Input!C424</f>
        <v>PP398</v>
      </c>
      <c r="D411" s="85">
        <f>IF(Input!D424=0," ",Input!D424)</f>
        <v>63</v>
      </c>
      <c r="E411" s="85" t="str">
        <f>IF(Input!E424=0," ",Input!E424)</f>
        <v xml:space="preserve"> </v>
      </c>
      <c r="F411" s="85">
        <f t="shared" si="8"/>
        <v>63</v>
      </c>
      <c r="G411" s="86">
        <f>Input!G424</f>
        <v>7.4682301382304694E-2</v>
      </c>
      <c r="H411" s="85">
        <f>Input!H424</f>
        <v>2002</v>
      </c>
      <c r="I411" s="85">
        <f t="shared" si="9"/>
        <v>20</v>
      </c>
      <c r="J411" s="87">
        <f>IF(Input!J424=0, " ",Input!J424)</f>
        <v>159160.60999999999</v>
      </c>
      <c r="K411" s="88" t="str">
        <f>IF(Input!K424=0,"0",Input!K424)</f>
        <v>0</v>
      </c>
      <c r="L411" s="88">
        <f>IF(Input!L424=0,"0",Input!L424)</f>
        <v>539.29999999999995</v>
      </c>
      <c r="M411" s="89">
        <f>IF(Input!N424=0," ",Input!N424)</f>
        <v>1</v>
      </c>
      <c r="N411" s="90">
        <f>IFERROR((L411*M411)*(Input!$D$11)+(K411*M411*Input!$D$10)," ")</f>
        <v>593.23</v>
      </c>
      <c r="O411" s="90">
        <f>IFERROR((L411*M411)*(Input!$D$23)+(K411*M411*Input!$D$22), " ")</f>
        <v>269.64999999999998</v>
      </c>
    </row>
    <row r="412" spans="3:15" ht="16" thickBot="1" x14ac:dyDescent="0.4">
      <c r="C412" s="84" t="str">
        <f>Input!C425</f>
        <v>PP399</v>
      </c>
      <c r="D412" s="85">
        <f>IF(Input!D425=0," ",Input!D425)</f>
        <v>64</v>
      </c>
      <c r="E412" s="85" t="str">
        <f>IF(Input!E425=0," ",Input!E425)</f>
        <v xml:space="preserve"> </v>
      </c>
      <c r="F412" s="85">
        <f t="shared" si="8"/>
        <v>64</v>
      </c>
      <c r="G412" s="86">
        <f>Input!G425</f>
        <v>4.5318747449595936E-2</v>
      </c>
      <c r="H412" s="85">
        <f>Input!H425</f>
        <v>2021</v>
      </c>
      <c r="I412" s="85">
        <f t="shared" si="9"/>
        <v>1</v>
      </c>
      <c r="J412" s="87">
        <f>IF(Input!J425=0, " ",Input!J425)</f>
        <v>95072.82</v>
      </c>
      <c r="K412" s="88" t="str">
        <f>IF(Input!K425=0,"0",Input!K425)</f>
        <v>0</v>
      </c>
      <c r="L412" s="88">
        <f>IF(Input!L425=0,"0",Input!L425)</f>
        <v>523.58000000000004</v>
      </c>
      <c r="M412" s="89">
        <f>IF(Input!N425=0," ",Input!N425)</f>
        <v>1</v>
      </c>
      <c r="N412" s="90">
        <f>IFERROR((L412*M412)*(Input!$D$11)+(K412*M412*Input!$D$10)," ")</f>
        <v>575.9380000000001</v>
      </c>
      <c r="O412" s="90">
        <f>IFERROR((L412*M412)*(Input!$D$23)+(K412*M412*Input!$D$22), " ")</f>
        <v>261.79000000000002</v>
      </c>
    </row>
    <row r="413" spans="3:15" ht="16" thickBot="1" x14ac:dyDescent="0.4">
      <c r="C413" s="84" t="str">
        <f>Input!C426</f>
        <v>PP400</v>
      </c>
      <c r="D413" s="85">
        <f>IF(Input!D426=0," ",Input!D426)</f>
        <v>75</v>
      </c>
      <c r="E413" s="85" t="str">
        <f>IF(Input!E426=0," ",Input!E426)</f>
        <v xml:space="preserve"> </v>
      </c>
      <c r="F413" s="85">
        <f t="shared" si="8"/>
        <v>75</v>
      </c>
      <c r="G413" s="86">
        <f>Input!G426</f>
        <v>0.14108886615389463</v>
      </c>
      <c r="H413" s="85">
        <f>Input!H426</f>
        <v>2011</v>
      </c>
      <c r="I413" s="85">
        <f t="shared" si="9"/>
        <v>11</v>
      </c>
      <c r="J413" s="87">
        <f>IF(Input!J426=0, " ",Input!J426)</f>
        <v>252574.75</v>
      </c>
      <c r="K413" s="88" t="str">
        <f>IF(Input!K426=0,"0",Input!K426)</f>
        <v>0</v>
      </c>
      <c r="L413" s="88">
        <f>IF(Input!L426=0,"0",Input!L426)</f>
        <v>532.96</v>
      </c>
      <c r="M413" s="89">
        <f>IF(Input!N426=0," ",Input!N426)</f>
        <v>1</v>
      </c>
      <c r="N413" s="90">
        <f>IFERROR((L413*M413)*(Input!$D$11)+(K413*M413*Input!$D$10)," ")</f>
        <v>586.25600000000009</v>
      </c>
      <c r="O413" s="90">
        <f>IFERROR((L413*M413)*(Input!$D$23)+(K413*M413*Input!$D$22), " ")</f>
        <v>266.48</v>
      </c>
    </row>
    <row r="414" spans="3:15" ht="16" thickBot="1" x14ac:dyDescent="0.4">
      <c r="C414" s="84" t="str">
        <f>Input!C427</f>
        <v>PP401</v>
      </c>
      <c r="D414" s="85">
        <f>IF(Input!D427=0," ",Input!D427)</f>
        <v>68</v>
      </c>
      <c r="E414" s="85" t="str">
        <f>IF(Input!E427=0," ",Input!E427)</f>
        <v xml:space="preserve"> </v>
      </c>
      <c r="F414" s="85">
        <f t="shared" si="8"/>
        <v>68</v>
      </c>
      <c r="G414" s="86">
        <f>Input!G427</f>
        <v>6.3010360531254972E-2</v>
      </c>
      <c r="H414" s="85">
        <f>Input!H427</f>
        <v>2014</v>
      </c>
      <c r="I414" s="85">
        <f t="shared" si="9"/>
        <v>8</v>
      </c>
      <c r="J414" s="87">
        <f>IF(Input!J427=0, " ",Input!J427)</f>
        <v>124411.78</v>
      </c>
      <c r="K414" s="88" t="str">
        <f>IF(Input!K427=0,"0",Input!K427)</f>
        <v>0</v>
      </c>
      <c r="L414" s="88">
        <f>IF(Input!L427=0,"0",Input!L427)</f>
        <v>541.20000000000005</v>
      </c>
      <c r="M414" s="89">
        <f>IF(Input!N427=0," ",Input!N427)</f>
        <v>1</v>
      </c>
      <c r="N414" s="90">
        <f>IFERROR((L414*M414)*(Input!$D$11)+(K414*M414*Input!$D$10)," ")</f>
        <v>595.32000000000005</v>
      </c>
      <c r="O414" s="90">
        <f>IFERROR((L414*M414)*(Input!$D$23)+(K414*M414*Input!$D$22), " ")</f>
        <v>270.60000000000002</v>
      </c>
    </row>
    <row r="415" spans="3:15" ht="16" thickBot="1" x14ac:dyDescent="0.4">
      <c r="C415" s="84" t="str">
        <f>Input!C428</f>
        <v>PP402</v>
      </c>
      <c r="D415" s="85">
        <f>IF(Input!D428=0," ",Input!D428)</f>
        <v>79</v>
      </c>
      <c r="E415" s="85" t="str">
        <f>IF(Input!E428=0," ",Input!E428)</f>
        <v xml:space="preserve"> </v>
      </c>
      <c r="F415" s="85">
        <f t="shared" si="8"/>
        <v>79</v>
      </c>
      <c r="G415" s="86">
        <f>Input!G428</f>
        <v>0.23607553669919859</v>
      </c>
      <c r="H415" s="85">
        <f>Input!H428</f>
        <v>2009</v>
      </c>
      <c r="I415" s="85">
        <f t="shared" si="9"/>
        <v>13</v>
      </c>
      <c r="J415" s="87">
        <f>IF(Input!J428=0, " ",Input!J428)</f>
        <v>401219.79</v>
      </c>
      <c r="K415" s="88" t="str">
        <f>IF(Input!K428=0,"0",Input!K428)</f>
        <v>0</v>
      </c>
      <c r="L415" s="88">
        <f>IF(Input!L428=0,"0",Input!L428)</f>
        <v>546.54999999999995</v>
      </c>
      <c r="M415" s="89">
        <f>IF(Input!N428=0," ",Input!N428)</f>
        <v>1</v>
      </c>
      <c r="N415" s="90">
        <f>IFERROR((L415*M415)*(Input!$D$11)+(K415*M415*Input!$D$10)," ")</f>
        <v>601.20500000000004</v>
      </c>
      <c r="O415" s="90">
        <f>IFERROR((L415*M415)*(Input!$D$23)+(K415*M415*Input!$D$22), " ")</f>
        <v>273.27499999999998</v>
      </c>
    </row>
    <row r="416" spans="3:15" ht="16" thickBot="1" x14ac:dyDescent="0.4">
      <c r="C416" s="84" t="str">
        <f>Input!C429</f>
        <v>PP403</v>
      </c>
      <c r="D416" s="85">
        <f>IF(Input!D429=0," ",Input!D429)</f>
        <v>68</v>
      </c>
      <c r="E416" s="85" t="str">
        <f>IF(Input!E429=0," ",Input!E429)</f>
        <v xml:space="preserve"> </v>
      </c>
      <c r="F416" s="85">
        <f t="shared" si="8"/>
        <v>68</v>
      </c>
      <c r="G416" s="86">
        <f>Input!G429</f>
        <v>0.36553827730622773</v>
      </c>
      <c r="H416" s="85">
        <f>Input!H429</f>
        <v>2019</v>
      </c>
      <c r="I416" s="85">
        <f t="shared" si="9"/>
        <v>3</v>
      </c>
      <c r="J416" s="87">
        <f>IF(Input!J429=0, " ",Input!J429)</f>
        <v>721742.7</v>
      </c>
      <c r="K416" s="88" t="str">
        <f>IF(Input!K429=0,"0",Input!K429)</f>
        <v>0</v>
      </c>
      <c r="L416" s="88">
        <f>IF(Input!L429=0,"0",Input!L429)</f>
        <v>641.59</v>
      </c>
      <c r="M416" s="89">
        <f>IF(Input!N429=0," ",Input!N429)</f>
        <v>1</v>
      </c>
      <c r="N416" s="90">
        <f>IFERROR((L416*M416)*(Input!$D$11)+(K416*M416*Input!$D$10)," ")</f>
        <v>705.74900000000014</v>
      </c>
      <c r="O416" s="90">
        <f>IFERROR((L416*M416)*(Input!$D$23)+(K416*M416*Input!$D$22), " ")</f>
        <v>320.79500000000002</v>
      </c>
    </row>
    <row r="417" spans="3:15" ht="16" thickBot="1" x14ac:dyDescent="0.4">
      <c r="C417" s="84" t="str">
        <f>Input!C430</f>
        <v>PP404</v>
      </c>
      <c r="D417" s="85">
        <f>IF(Input!D430=0," ",Input!D430)</f>
        <v>43</v>
      </c>
      <c r="E417" s="85" t="str">
        <f>IF(Input!E430=0," ",Input!E430)</f>
        <v xml:space="preserve"> </v>
      </c>
      <c r="F417" s="85">
        <f t="shared" si="8"/>
        <v>43</v>
      </c>
      <c r="G417" s="86">
        <f>Input!G430</f>
        <v>2.392809671161128E-2</v>
      </c>
      <c r="H417" s="85">
        <f>Input!H430</f>
        <v>2012</v>
      </c>
      <c r="I417" s="85">
        <f t="shared" si="9"/>
        <v>10</v>
      </c>
      <c r="J417" s="87">
        <f>IF(Input!J430=0, " ",Input!J430)</f>
        <v>74713.34</v>
      </c>
      <c r="K417" s="88" t="str">
        <f>IF(Input!K430=0,"0",Input!K430)</f>
        <v>0</v>
      </c>
      <c r="L417" s="88">
        <f>IF(Input!L430=0,"0",Input!L430)</f>
        <v>566.66000000000008</v>
      </c>
      <c r="M417" s="89">
        <f>IF(Input!N430=0," ",Input!N430)</f>
        <v>1</v>
      </c>
      <c r="N417" s="90">
        <f>IFERROR((L417*M417)*(Input!$D$11)+(K417*M417*Input!$D$10)," ")</f>
        <v>623.32600000000014</v>
      </c>
      <c r="O417" s="90">
        <f>IFERROR((L417*M417)*(Input!$D$23)+(K417*M417*Input!$D$22), " ")</f>
        <v>283.33000000000004</v>
      </c>
    </row>
    <row r="418" spans="3:15" ht="16" thickBot="1" x14ac:dyDescent="0.4">
      <c r="C418" s="84" t="str">
        <f>Input!C431</f>
        <v>PP405</v>
      </c>
      <c r="D418" s="85">
        <f>IF(Input!D431=0," ",Input!D431)</f>
        <v>42</v>
      </c>
      <c r="E418" s="85" t="str">
        <f>IF(Input!E431=0," ",Input!E431)</f>
        <v xml:space="preserve"> </v>
      </c>
      <c r="F418" s="85">
        <f t="shared" si="8"/>
        <v>42</v>
      </c>
      <c r="G418" s="86">
        <f>Input!G431</f>
        <v>6.6043435661606281E-2</v>
      </c>
      <c r="H418" s="85">
        <f>Input!H431</f>
        <v>2016</v>
      </c>
      <c r="I418" s="85">
        <f t="shared" si="9"/>
        <v>6</v>
      </c>
      <c r="J418" s="87">
        <f>IF(Input!J431=0, " ",Input!J431)</f>
        <v>211124.59</v>
      </c>
      <c r="K418" s="88" t="str">
        <f>IF(Input!K431=0,"0",Input!K431)</f>
        <v>0</v>
      </c>
      <c r="L418" s="88">
        <f>IF(Input!L431=0,"0",Input!L431)</f>
        <v>567.79</v>
      </c>
      <c r="M418" s="89">
        <f>IF(Input!N431=0," ",Input!N431)</f>
        <v>1</v>
      </c>
      <c r="N418" s="90">
        <f>IFERROR((L418*M418)*(Input!$D$11)+(K418*M418*Input!$D$10)," ")</f>
        <v>624.56899999999996</v>
      </c>
      <c r="O418" s="90">
        <f>IFERROR((L418*M418)*(Input!$D$23)+(K418*M418*Input!$D$22), " ")</f>
        <v>283.89499999999998</v>
      </c>
    </row>
    <row r="419" spans="3:15" ht="16" thickBot="1" x14ac:dyDescent="0.4">
      <c r="C419" s="84" t="str">
        <f>Input!C432</f>
        <v>PP406</v>
      </c>
      <c r="D419" s="85">
        <f>IF(Input!D432=0," ",Input!D432)</f>
        <v>42</v>
      </c>
      <c r="E419" s="85" t="str">
        <f>IF(Input!E432=0," ",Input!E432)</f>
        <v xml:space="preserve"> </v>
      </c>
      <c r="F419" s="85">
        <f t="shared" si="8"/>
        <v>42</v>
      </c>
      <c r="G419" s="86">
        <f>Input!G432</f>
        <v>3.6074747952583891E-2</v>
      </c>
      <c r="H419" s="85">
        <f>Input!H432</f>
        <v>2007</v>
      </c>
      <c r="I419" s="85">
        <f t="shared" si="9"/>
        <v>15</v>
      </c>
      <c r="J419" s="87">
        <f>IF(Input!J432=0, " ",Input!J432)</f>
        <v>115322.08</v>
      </c>
      <c r="K419" s="88" t="str">
        <f>IF(Input!K432=0,"0",Input!K432)</f>
        <v>0</v>
      </c>
      <c r="L419" s="88">
        <f>IF(Input!L432=0,"0",Input!L432)</f>
        <v>583.39</v>
      </c>
      <c r="M419" s="89">
        <f>IF(Input!N432=0," ",Input!N432)</f>
        <v>1</v>
      </c>
      <c r="N419" s="90">
        <f>IFERROR((L419*M419)*(Input!$D$11)+(K419*M419*Input!$D$10)," ")</f>
        <v>641.72900000000004</v>
      </c>
      <c r="O419" s="90">
        <f>IFERROR((L419*M419)*(Input!$D$23)+(K419*M419*Input!$D$22), " ")</f>
        <v>291.69499999999999</v>
      </c>
    </row>
    <row r="420" spans="3:15" ht="16" thickBot="1" x14ac:dyDescent="0.4">
      <c r="C420" s="84" t="str">
        <f>Input!C433</f>
        <v>PP407</v>
      </c>
      <c r="D420" s="85">
        <f>IF(Input!D433=0," ",Input!D433)</f>
        <v>85</v>
      </c>
      <c r="E420" s="85" t="str">
        <f>IF(Input!E433=0," ",Input!E433)</f>
        <v xml:space="preserve"> </v>
      </c>
      <c r="F420" s="85">
        <f t="shared" si="8"/>
        <v>85</v>
      </c>
      <c r="G420" s="86">
        <f>Input!G433</f>
        <v>4.3081248853945681E-2</v>
      </c>
      <c r="H420" s="85">
        <f>Input!H433</f>
        <v>2014</v>
      </c>
      <c r="I420" s="85">
        <f t="shared" si="9"/>
        <v>8</v>
      </c>
      <c r="J420" s="87">
        <f>IF(Input!J433=0, " ",Input!J433)</f>
        <v>68049.95</v>
      </c>
      <c r="K420" s="88" t="str">
        <f>IF(Input!K433=0,"0",Input!K433)</f>
        <v>0</v>
      </c>
      <c r="L420" s="88">
        <f>IF(Input!L433=0,"0",Input!L433)</f>
        <v>613.21</v>
      </c>
      <c r="M420" s="89">
        <f>IF(Input!N433=0," ",Input!N433)</f>
        <v>1</v>
      </c>
      <c r="N420" s="90">
        <f>IFERROR((L420*M420)*(Input!$D$11)+(K420*M420*Input!$D$10)," ")</f>
        <v>674.53100000000006</v>
      </c>
      <c r="O420" s="90">
        <f>IFERROR((L420*M420)*(Input!$D$23)+(K420*M420*Input!$D$22), " ")</f>
        <v>306.60500000000002</v>
      </c>
    </row>
    <row r="421" spans="3:15" ht="16" thickBot="1" x14ac:dyDescent="0.4">
      <c r="C421" s="84" t="str">
        <f>Input!C434</f>
        <v>PP408</v>
      </c>
      <c r="D421" s="85">
        <f>IF(Input!D434=0," ",Input!D434)</f>
        <v>61</v>
      </c>
      <c r="E421" s="85" t="str">
        <f>IF(Input!E434=0," ",Input!E434)</f>
        <v xml:space="preserve"> </v>
      </c>
      <c r="F421" s="85">
        <f t="shared" si="8"/>
        <v>61</v>
      </c>
      <c r="G421" s="86">
        <f>Input!G434</f>
        <v>0.16529976234092539</v>
      </c>
      <c r="H421" s="85">
        <f>Input!H434</f>
        <v>2017</v>
      </c>
      <c r="I421" s="85">
        <f t="shared" si="9"/>
        <v>5</v>
      </c>
      <c r="J421" s="87">
        <f>IF(Input!J434=0, " ",Input!J434)</f>
        <v>363831.96</v>
      </c>
      <c r="K421" s="88" t="str">
        <f>IF(Input!K434=0,"0",Input!K434)</f>
        <v>0</v>
      </c>
      <c r="L421" s="88">
        <f>IF(Input!L434=0,"0",Input!L434)</f>
        <v>601.80999999999995</v>
      </c>
      <c r="M421" s="89">
        <f>IF(Input!N434=0," ",Input!N434)</f>
        <v>1</v>
      </c>
      <c r="N421" s="90">
        <f>IFERROR((L421*M421)*(Input!$D$11)+(K421*M421*Input!$D$10)," ")</f>
        <v>661.99099999999999</v>
      </c>
      <c r="O421" s="90">
        <f>IFERROR((L421*M421)*(Input!$D$23)+(K421*M421*Input!$D$22), " ")</f>
        <v>300.90499999999997</v>
      </c>
    </row>
    <row r="422" spans="3:15" ht="16" thickBot="1" x14ac:dyDescent="0.4">
      <c r="C422" s="84" t="str">
        <f>Input!C435</f>
        <v>PP409</v>
      </c>
      <c r="D422" s="85">
        <f>IF(Input!D435=0," ",Input!D435)</f>
        <v>32</v>
      </c>
      <c r="E422" s="85" t="str">
        <f>IF(Input!E435=0," ",Input!E435)</f>
        <v xml:space="preserve"> </v>
      </c>
      <c r="F422" s="85">
        <f t="shared" si="8"/>
        <v>32</v>
      </c>
      <c r="G422" s="86">
        <f>Input!G435</f>
        <v>1.6353083114716369E-2</v>
      </c>
      <c r="H422" s="85">
        <f>Input!H435</f>
        <v>2015</v>
      </c>
      <c r="I422" s="85">
        <f t="shared" si="9"/>
        <v>7</v>
      </c>
      <c r="J422" s="87">
        <f>IF(Input!J435=0, " ",Input!J435)</f>
        <v>68613.27</v>
      </c>
      <c r="K422" s="88" t="str">
        <f>IF(Input!K435=0,"0",Input!K435)</f>
        <v>0</v>
      </c>
      <c r="L422" s="88">
        <f>IF(Input!L435=0,"0",Input!L435)</f>
        <v>608.88</v>
      </c>
      <c r="M422" s="89">
        <f>IF(Input!N435=0," ",Input!N435)</f>
        <v>1</v>
      </c>
      <c r="N422" s="90">
        <f>IFERROR((L422*M422)*(Input!$D$11)+(K422*M422*Input!$D$10)," ")</f>
        <v>669.76800000000003</v>
      </c>
      <c r="O422" s="90">
        <f>IFERROR((L422*M422)*(Input!$D$23)+(K422*M422*Input!$D$22), " ")</f>
        <v>304.44</v>
      </c>
    </row>
    <row r="423" spans="3:15" ht="16" thickBot="1" x14ac:dyDescent="0.4">
      <c r="C423" s="84" t="str">
        <f>Input!C436</f>
        <v>PP410</v>
      </c>
      <c r="D423" s="85">
        <f>IF(Input!D436=0," ",Input!D436)</f>
        <v>84</v>
      </c>
      <c r="E423" s="85" t="str">
        <f>IF(Input!E436=0," ",Input!E436)</f>
        <v xml:space="preserve"> </v>
      </c>
      <c r="F423" s="85">
        <f t="shared" si="8"/>
        <v>84</v>
      </c>
      <c r="G423" s="86">
        <f>Input!G436</f>
        <v>7.9777271809362019E-2</v>
      </c>
      <c r="H423" s="85">
        <f>Input!H436</f>
        <v>2010</v>
      </c>
      <c r="I423" s="85">
        <f t="shared" si="9"/>
        <v>12</v>
      </c>
      <c r="J423" s="87">
        <f>IF(Input!J436=0, " ",Input!J436)</f>
        <v>127514.14</v>
      </c>
      <c r="K423" s="88" t="str">
        <f>IF(Input!K436=0,"0",Input!K436)</f>
        <v>0</v>
      </c>
      <c r="L423" s="88">
        <f>IF(Input!L436=0,"0",Input!L436)</f>
        <v>609.66</v>
      </c>
      <c r="M423" s="89">
        <f>IF(Input!N436=0," ",Input!N436)</f>
        <v>1</v>
      </c>
      <c r="N423" s="90">
        <f>IFERROR((L423*M423)*(Input!$D$11)+(K423*M423*Input!$D$10)," ")</f>
        <v>670.62599999999998</v>
      </c>
      <c r="O423" s="90">
        <f>IFERROR((L423*M423)*(Input!$D$23)+(K423*M423*Input!$D$22), " ")</f>
        <v>304.83</v>
      </c>
    </row>
    <row r="424" spans="3:15" ht="16" thickBot="1" x14ac:dyDescent="0.4">
      <c r="C424" s="84" t="str">
        <f>Input!C437</f>
        <v>PP411</v>
      </c>
      <c r="D424" s="85">
        <f>IF(Input!D437=0," ",Input!D437)</f>
        <v>50</v>
      </c>
      <c r="E424" s="85" t="str">
        <f>IF(Input!E437=0," ",Input!E437)</f>
        <v xml:space="preserve"> </v>
      </c>
      <c r="F424" s="85">
        <f t="shared" si="8"/>
        <v>50</v>
      </c>
      <c r="G424" s="86">
        <f>Input!G437</f>
        <v>9.9998103917191494E-2</v>
      </c>
      <c r="H424" s="85">
        <f>Input!H437</f>
        <v>2006</v>
      </c>
      <c r="I424" s="85">
        <f t="shared" si="9"/>
        <v>16</v>
      </c>
      <c r="J424" s="87">
        <f>IF(Input!J437=0, " ",Input!J437)</f>
        <v>268522.21000000002</v>
      </c>
      <c r="K424" s="88" t="str">
        <f>IF(Input!K437=0,"0",Input!K437)</f>
        <v>0</v>
      </c>
      <c r="L424" s="88">
        <f>IF(Input!L437=0,"0",Input!L437)</f>
        <v>615.17999999999995</v>
      </c>
      <c r="M424" s="89">
        <f>IF(Input!N437=0," ",Input!N437)</f>
        <v>1</v>
      </c>
      <c r="N424" s="90">
        <f>IFERROR((L424*M424)*(Input!$D$11)+(K424*M424*Input!$D$10)," ")</f>
        <v>676.69799999999998</v>
      </c>
      <c r="O424" s="90">
        <f>IFERROR((L424*M424)*(Input!$D$23)+(K424*M424*Input!$D$22), " ")</f>
        <v>307.58999999999997</v>
      </c>
    </row>
    <row r="425" spans="3:15" ht="16" thickBot="1" x14ac:dyDescent="0.4">
      <c r="C425" s="84" t="str">
        <f>Input!C438</f>
        <v>PP412</v>
      </c>
      <c r="D425" s="85">
        <f>IF(Input!D438=0," ",Input!D438)</f>
        <v>72</v>
      </c>
      <c r="E425" s="85" t="str">
        <f>IF(Input!E438=0," ",Input!E438)</f>
        <v xml:space="preserve"> </v>
      </c>
      <c r="F425" s="85">
        <f t="shared" si="8"/>
        <v>72</v>
      </c>
      <c r="G425" s="86">
        <f>Input!G438</f>
        <v>0.15057976546194879</v>
      </c>
      <c r="H425" s="85">
        <f>Input!H438</f>
        <v>2005</v>
      </c>
      <c r="I425" s="85">
        <f t="shared" si="9"/>
        <v>17</v>
      </c>
      <c r="J425" s="87">
        <f>IF(Input!J438=0, " ",Input!J438)</f>
        <v>280797.07</v>
      </c>
      <c r="K425" s="88" t="str">
        <f>IF(Input!K438=0,"0",Input!K438)</f>
        <v>0</v>
      </c>
      <c r="L425" s="88">
        <f>IF(Input!L438=0,"0",Input!L438)</f>
        <v>619.09</v>
      </c>
      <c r="M425" s="89">
        <f>IF(Input!N438=0," ",Input!N438)</f>
        <v>1</v>
      </c>
      <c r="N425" s="90">
        <f>IFERROR((L425*M425)*(Input!$D$11)+(K425*M425*Input!$D$10)," ")</f>
        <v>680.99900000000014</v>
      </c>
      <c r="O425" s="90">
        <f>IFERROR((L425*M425)*(Input!$D$23)+(K425*M425*Input!$D$22), " ")</f>
        <v>309.54500000000002</v>
      </c>
    </row>
    <row r="426" spans="3:15" ht="16" thickBot="1" x14ac:dyDescent="0.4">
      <c r="C426" s="84" t="str">
        <f>Input!C439</f>
        <v>PP413</v>
      </c>
      <c r="D426" s="85">
        <f>IF(Input!D439=0," ",Input!D439)</f>
        <v>67</v>
      </c>
      <c r="E426" s="85" t="str">
        <f>IF(Input!E439=0," ",Input!E439)</f>
        <v xml:space="preserve"> </v>
      </c>
      <c r="F426" s="85">
        <f t="shared" si="8"/>
        <v>67</v>
      </c>
      <c r="G426" s="86">
        <f>Input!G439</f>
        <v>0.11409453410829441</v>
      </c>
      <c r="H426" s="85">
        <f>Input!H439</f>
        <v>2017</v>
      </c>
      <c r="I426" s="85">
        <f t="shared" si="9"/>
        <v>5</v>
      </c>
      <c r="J426" s="87">
        <f>IF(Input!J439=0, " ",Input!J439)</f>
        <v>228638.04</v>
      </c>
      <c r="K426" s="88" t="str">
        <f>IF(Input!K439=0,"0",Input!K439)</f>
        <v>0</v>
      </c>
      <c r="L426" s="88">
        <f>IF(Input!L439=0,"0",Input!L439)</f>
        <v>634.68000000000006</v>
      </c>
      <c r="M426" s="89">
        <f>IF(Input!N439=0," ",Input!N439)</f>
        <v>1</v>
      </c>
      <c r="N426" s="90">
        <f>IFERROR((L426*M426)*(Input!$D$11)+(K426*M426*Input!$D$10)," ")</f>
        <v>698.14800000000014</v>
      </c>
      <c r="O426" s="90">
        <f>IFERROR((L426*M426)*(Input!$D$23)+(K426*M426*Input!$D$22), " ")</f>
        <v>317.34000000000003</v>
      </c>
    </row>
    <row r="427" spans="3:15" ht="16" thickBot="1" x14ac:dyDescent="0.4">
      <c r="C427" s="84" t="str">
        <f>Input!C440</f>
        <v>PP414</v>
      </c>
      <c r="D427" s="85">
        <f>IF(Input!D440=0," ",Input!D440)</f>
        <v>81</v>
      </c>
      <c r="E427" s="85" t="str">
        <f>IF(Input!E440=0," ",Input!E440)</f>
        <v xml:space="preserve"> </v>
      </c>
      <c r="F427" s="85">
        <f t="shared" si="8"/>
        <v>81</v>
      </c>
      <c r="G427" s="86">
        <f>Input!G440</f>
        <v>0.17863765014597596</v>
      </c>
      <c r="H427" s="85">
        <f>Input!H440</f>
        <v>1995</v>
      </c>
      <c r="I427" s="85">
        <f t="shared" si="9"/>
        <v>27</v>
      </c>
      <c r="J427" s="87">
        <f>IF(Input!J440=0, " ",Input!J440)</f>
        <v>296105.46999999997</v>
      </c>
      <c r="K427" s="88" t="str">
        <f>IF(Input!K440=0,"0",Input!K440)</f>
        <v>0</v>
      </c>
      <c r="L427" s="88">
        <f>IF(Input!L440=0,"0",Input!L440)</f>
        <v>635.97</v>
      </c>
      <c r="M427" s="89">
        <f>IF(Input!N440=0," ",Input!N440)</f>
        <v>1</v>
      </c>
      <c r="N427" s="90">
        <f>IFERROR((L427*M427)*(Input!$D$11)+(K427*M427*Input!$D$10)," ")</f>
        <v>699.56700000000012</v>
      </c>
      <c r="O427" s="90">
        <f>IFERROR((L427*M427)*(Input!$D$23)+(K427*M427*Input!$D$22), " ")</f>
        <v>317.98500000000001</v>
      </c>
    </row>
    <row r="428" spans="3:15" ht="16" thickBot="1" x14ac:dyDescent="0.4">
      <c r="C428" s="84" t="str">
        <f>Input!C441</f>
        <v>PP415</v>
      </c>
      <c r="D428" s="85">
        <f>IF(Input!D441=0," ",Input!D441)</f>
        <v>75</v>
      </c>
      <c r="E428" s="85" t="str">
        <f>IF(Input!E441=0," ",Input!E441)</f>
        <v xml:space="preserve"> </v>
      </c>
      <c r="F428" s="85">
        <f t="shared" si="8"/>
        <v>75</v>
      </c>
      <c r="G428" s="86">
        <f>Input!G441</f>
        <v>0.12274183785368285</v>
      </c>
      <c r="H428" s="85">
        <f>Input!H441</f>
        <v>2017</v>
      </c>
      <c r="I428" s="85">
        <f t="shared" si="9"/>
        <v>5</v>
      </c>
      <c r="J428" s="87">
        <f>IF(Input!J441=0, " ",Input!J441)</f>
        <v>219730.23</v>
      </c>
      <c r="K428" s="88" t="str">
        <f>IF(Input!K441=0,"0",Input!K441)</f>
        <v>0</v>
      </c>
      <c r="L428" s="88">
        <f>IF(Input!L441=0,"0",Input!L441)</f>
        <v>638.66</v>
      </c>
      <c r="M428" s="89">
        <f>IF(Input!N441=0," ",Input!N441)</f>
        <v>1</v>
      </c>
      <c r="N428" s="90">
        <f>IFERROR((L428*M428)*(Input!$D$11)+(K428*M428*Input!$D$10)," ")</f>
        <v>702.52600000000007</v>
      </c>
      <c r="O428" s="90">
        <f>IFERROR((L428*M428)*(Input!$D$23)+(K428*M428*Input!$D$22), " ")</f>
        <v>319.33</v>
      </c>
    </row>
    <row r="429" spans="3:15" ht="16" thickBot="1" x14ac:dyDescent="0.4">
      <c r="C429" s="84" t="str">
        <f>Input!C442</f>
        <v>PP416</v>
      </c>
      <c r="D429" s="85">
        <f>IF(Input!D442=0," ",Input!D442)</f>
        <v>69</v>
      </c>
      <c r="E429" s="85" t="str">
        <f>IF(Input!E442=0," ",Input!E442)</f>
        <v xml:space="preserve"> </v>
      </c>
      <c r="F429" s="85">
        <f t="shared" si="8"/>
        <v>69</v>
      </c>
      <c r="G429" s="86">
        <f>Input!G442</f>
        <v>7.7253210247599374E-2</v>
      </c>
      <c r="H429" s="85">
        <f>Input!H442</f>
        <v>2007</v>
      </c>
      <c r="I429" s="85">
        <f t="shared" si="9"/>
        <v>15</v>
      </c>
      <c r="J429" s="87">
        <f>IF(Input!J442=0, " ",Input!J442)</f>
        <v>150323.16</v>
      </c>
      <c r="K429" s="88" t="str">
        <f>IF(Input!K442=0,"0",Input!K442)</f>
        <v>0</v>
      </c>
      <c r="L429" s="88">
        <f>IF(Input!L442=0,"0",Input!L442)</f>
        <v>644.07999999999993</v>
      </c>
      <c r="M429" s="89">
        <f>IF(Input!N442=0," ",Input!N442)</f>
        <v>1</v>
      </c>
      <c r="N429" s="90">
        <f>IFERROR((L429*M429)*(Input!$D$11)+(K429*M429*Input!$D$10)," ")</f>
        <v>708.48799999999994</v>
      </c>
      <c r="O429" s="90">
        <f>IFERROR((L429*M429)*(Input!$D$23)+(K429*M429*Input!$D$22), " ")</f>
        <v>322.03999999999996</v>
      </c>
    </row>
    <row r="430" spans="3:15" ht="16" thickBot="1" x14ac:dyDescent="0.4">
      <c r="C430" s="84" t="str">
        <f>Input!C443</f>
        <v>PP417</v>
      </c>
      <c r="D430" s="85">
        <f>IF(Input!D443=0," ",Input!D443)</f>
        <v>69</v>
      </c>
      <c r="E430" s="85" t="str">
        <f>IF(Input!E443=0," ",Input!E443)</f>
        <v xml:space="preserve"> </v>
      </c>
      <c r="F430" s="85">
        <f t="shared" si="8"/>
        <v>69</v>
      </c>
      <c r="G430" s="86">
        <f>Input!G443</f>
        <v>4.2432623038145725E-2</v>
      </c>
      <c r="H430" s="85">
        <f>Input!H443</f>
        <v>2021</v>
      </c>
      <c r="I430" s="85">
        <f t="shared" si="9"/>
        <v>1</v>
      </c>
      <c r="J430" s="87">
        <f>IF(Input!J443=0, " ",Input!J443)</f>
        <v>82567.520000000004</v>
      </c>
      <c r="K430" s="88" t="str">
        <f>IF(Input!K443=0,"0",Input!K443)</f>
        <v>0</v>
      </c>
      <c r="L430" s="88">
        <f>IF(Input!L443=0,"0",Input!L443)</f>
        <v>643.62</v>
      </c>
      <c r="M430" s="89">
        <f>IF(Input!N443=0," ",Input!N443)</f>
        <v>1</v>
      </c>
      <c r="N430" s="90">
        <f>IFERROR((L430*M430)*(Input!$D$11)+(K430*M430*Input!$D$10)," ")</f>
        <v>707.98200000000008</v>
      </c>
      <c r="O430" s="90">
        <f>IFERROR((L430*M430)*(Input!$D$23)+(K430*M430*Input!$D$22), " ")</f>
        <v>321.81</v>
      </c>
    </row>
    <row r="431" spans="3:15" ht="16" thickBot="1" x14ac:dyDescent="0.4">
      <c r="C431" s="84" t="str">
        <f>Input!C444</f>
        <v>PP418</v>
      </c>
      <c r="D431" s="85">
        <f>IF(Input!D444=0," ",Input!D444)</f>
        <v>76</v>
      </c>
      <c r="E431" s="85" t="str">
        <f>IF(Input!E444=0," ",Input!E444)</f>
        <v xml:space="preserve"> </v>
      </c>
      <c r="F431" s="85">
        <f t="shared" si="8"/>
        <v>76</v>
      </c>
      <c r="G431" s="86">
        <f>Input!G444</f>
        <v>0.13720362150959911</v>
      </c>
      <c r="H431" s="85">
        <f>Input!H444</f>
        <v>2011</v>
      </c>
      <c r="I431" s="85">
        <f t="shared" si="9"/>
        <v>11</v>
      </c>
      <c r="J431" s="87">
        <f>IF(Input!J444=0, " ",Input!J444)</f>
        <v>242387.62</v>
      </c>
      <c r="K431" s="88" t="str">
        <f>IF(Input!K444=0,"0",Input!K444)</f>
        <v>0</v>
      </c>
      <c r="L431" s="88">
        <f>IF(Input!L444=0,"0",Input!L444)</f>
        <v>655.7</v>
      </c>
      <c r="M431" s="89">
        <f>IF(Input!N444=0," ",Input!N444)</f>
        <v>1</v>
      </c>
      <c r="N431" s="90">
        <f>IFERROR((L431*M431)*(Input!$D$11)+(K431*M431*Input!$D$10)," ")</f>
        <v>721.2700000000001</v>
      </c>
      <c r="O431" s="90">
        <f>IFERROR((L431*M431)*(Input!$D$23)+(K431*M431*Input!$D$22), " ")</f>
        <v>327.85</v>
      </c>
    </row>
    <row r="432" spans="3:15" ht="16" thickBot="1" x14ac:dyDescent="0.4">
      <c r="C432" s="84" t="str">
        <f>Input!C445</f>
        <v>PP419</v>
      </c>
      <c r="D432" s="85">
        <f>IF(Input!D445=0," ",Input!D445)</f>
        <v>63</v>
      </c>
      <c r="E432" s="85" t="str">
        <f>IF(Input!E445=0," ",Input!E445)</f>
        <v xml:space="preserve"> </v>
      </c>
      <c r="F432" s="85">
        <f t="shared" si="8"/>
        <v>63</v>
      </c>
      <c r="G432" s="86">
        <f>Input!G445</f>
        <v>9.586124999658556E-2</v>
      </c>
      <c r="H432" s="85">
        <f>Input!H445</f>
        <v>2002</v>
      </c>
      <c r="I432" s="85">
        <f t="shared" si="9"/>
        <v>20</v>
      </c>
      <c r="J432" s="87">
        <f>IF(Input!J445=0, " ",Input!J445)</f>
        <v>204296.53</v>
      </c>
      <c r="K432" s="88" t="str">
        <f>IF(Input!K445=0,"0",Input!K445)</f>
        <v>0</v>
      </c>
      <c r="L432" s="88">
        <f>IF(Input!L445=0,"0",Input!L445)</f>
        <v>657.89</v>
      </c>
      <c r="M432" s="89">
        <f>IF(Input!N445=0," ",Input!N445)</f>
        <v>1</v>
      </c>
      <c r="N432" s="90">
        <f>IFERROR((L432*M432)*(Input!$D$11)+(K432*M432*Input!$D$10)," ")</f>
        <v>723.67900000000009</v>
      </c>
      <c r="O432" s="90">
        <f>IFERROR((L432*M432)*(Input!$D$23)+(K432*M432*Input!$D$22), " ")</f>
        <v>328.94499999999999</v>
      </c>
    </row>
    <row r="433" spans="3:15" ht="16" thickBot="1" x14ac:dyDescent="0.4">
      <c r="C433" s="84" t="str">
        <f>Input!C446</f>
        <v>PP420</v>
      </c>
      <c r="D433" s="85">
        <f>IF(Input!D446=0," ",Input!D446)</f>
        <v>79</v>
      </c>
      <c r="E433" s="85" t="str">
        <f>IF(Input!E446=0," ",Input!E446)</f>
        <v xml:space="preserve"> </v>
      </c>
      <c r="F433" s="85">
        <f t="shared" si="8"/>
        <v>79</v>
      </c>
      <c r="G433" s="86">
        <f>Input!G446</f>
        <v>0.41037808939513004</v>
      </c>
      <c r="H433" s="85">
        <f>Input!H446</f>
        <v>2002</v>
      </c>
      <c r="I433" s="85">
        <f t="shared" si="9"/>
        <v>20</v>
      </c>
      <c r="J433" s="87">
        <f>IF(Input!J446=0, " ",Input!J446)</f>
        <v>697453.93</v>
      </c>
      <c r="K433" s="88" t="str">
        <f>IF(Input!K446=0,"0",Input!K446)</f>
        <v>0</v>
      </c>
      <c r="L433" s="88">
        <f>IF(Input!L446=0,"0",Input!L446)</f>
        <v>679.29000000000008</v>
      </c>
      <c r="M433" s="89">
        <f>IF(Input!N446=0," ",Input!N446)</f>
        <v>1</v>
      </c>
      <c r="N433" s="90">
        <f>IFERROR((L433*M433)*(Input!$D$11)+(K433*M433*Input!$D$10)," ")</f>
        <v>747.21900000000016</v>
      </c>
      <c r="O433" s="90">
        <f>IFERROR((L433*M433)*(Input!$D$23)+(K433*M433*Input!$D$22), " ")</f>
        <v>339.64500000000004</v>
      </c>
    </row>
    <row r="434" spans="3:15" ht="16" thickBot="1" x14ac:dyDescent="0.4">
      <c r="C434" s="84" t="str">
        <f>Input!C447</f>
        <v>PP421</v>
      </c>
      <c r="D434" s="85">
        <f>IF(Input!D447=0," ",Input!D447)</f>
        <v>57</v>
      </c>
      <c r="E434" s="85" t="str">
        <f>IF(Input!E447=0," ",Input!E447)</f>
        <v xml:space="preserve"> </v>
      </c>
      <c r="F434" s="85">
        <f t="shared" si="8"/>
        <v>57</v>
      </c>
      <c r="G434" s="86">
        <f>Input!G447</f>
        <v>9.3187982824159896E-2</v>
      </c>
      <c r="H434" s="85">
        <f>Input!H447</f>
        <v>2017</v>
      </c>
      <c r="I434" s="85">
        <f t="shared" si="9"/>
        <v>5</v>
      </c>
      <c r="J434" s="87">
        <f>IF(Input!J447=0, " ",Input!J447)</f>
        <v>219504.54</v>
      </c>
      <c r="K434" s="88" t="str">
        <f>IF(Input!K447=0,"0",Input!K447)</f>
        <v>0</v>
      </c>
      <c r="L434" s="88">
        <f>IF(Input!L447=0,"0",Input!L447)</f>
        <v>669.06</v>
      </c>
      <c r="M434" s="89">
        <f>IF(Input!N447=0," ",Input!N447)</f>
        <v>1</v>
      </c>
      <c r="N434" s="90">
        <f>IFERROR((L434*M434)*(Input!$D$11)+(K434*M434*Input!$D$10)," ")</f>
        <v>735.96600000000001</v>
      </c>
      <c r="O434" s="90">
        <f>IFERROR((L434*M434)*(Input!$D$23)+(K434*M434*Input!$D$22), " ")</f>
        <v>334.53</v>
      </c>
    </row>
    <row r="435" spans="3:15" ht="16" thickBot="1" x14ac:dyDescent="0.4">
      <c r="C435" s="84" t="str">
        <f>Input!C448</f>
        <v>PP422</v>
      </c>
      <c r="D435" s="85">
        <f>IF(Input!D448=0," ",Input!D448)</f>
        <v>76</v>
      </c>
      <c r="E435" s="85" t="str">
        <f>IF(Input!E448=0," ",Input!E448)</f>
        <v xml:space="preserve"> </v>
      </c>
      <c r="F435" s="85">
        <f t="shared" si="8"/>
        <v>76</v>
      </c>
      <c r="G435" s="86">
        <f>Input!G448</f>
        <v>9.6178673586380214E-2</v>
      </c>
      <c r="H435" s="85">
        <f>Input!H448</f>
        <v>2010</v>
      </c>
      <c r="I435" s="85">
        <f t="shared" si="9"/>
        <v>12</v>
      </c>
      <c r="J435" s="87">
        <f>IF(Input!J448=0, " ",Input!J448)</f>
        <v>169911.84</v>
      </c>
      <c r="K435" s="88" t="str">
        <f>IF(Input!K448=0,"0",Input!K448)</f>
        <v>0</v>
      </c>
      <c r="L435" s="88">
        <f>IF(Input!L448=0,"0",Input!L448)</f>
        <v>673.64</v>
      </c>
      <c r="M435" s="89">
        <f>IF(Input!N448=0," ",Input!N448)</f>
        <v>1</v>
      </c>
      <c r="N435" s="90">
        <f>IFERROR((L435*M435)*(Input!$D$11)+(K435*M435*Input!$D$10)," ")</f>
        <v>741.00400000000002</v>
      </c>
      <c r="O435" s="90">
        <f>IFERROR((L435*M435)*(Input!$D$23)+(K435*M435*Input!$D$22), " ")</f>
        <v>336.82</v>
      </c>
    </row>
    <row r="436" spans="3:15" ht="16" thickBot="1" x14ac:dyDescent="0.4">
      <c r="C436" s="84" t="str">
        <f>Input!C449</f>
        <v>PP423</v>
      </c>
      <c r="D436" s="85">
        <f>IF(Input!D449=0," ",Input!D449)</f>
        <v>61</v>
      </c>
      <c r="E436" s="85" t="str">
        <f>IF(Input!E449=0," ",Input!E449)</f>
        <v xml:space="preserve"> </v>
      </c>
      <c r="F436" s="85">
        <f t="shared" si="8"/>
        <v>61</v>
      </c>
      <c r="G436" s="86">
        <f>Input!G449</f>
        <v>2.4018803391579909E-2</v>
      </c>
      <c r="H436" s="85">
        <f>Input!H449</f>
        <v>2006</v>
      </c>
      <c r="I436" s="85">
        <f t="shared" si="9"/>
        <v>16</v>
      </c>
      <c r="J436" s="87">
        <f>IF(Input!J449=0, " ",Input!J449)</f>
        <v>52866.43</v>
      </c>
      <c r="K436" s="88" t="str">
        <f>IF(Input!K449=0,"0",Input!K449)</f>
        <v>0</v>
      </c>
      <c r="L436" s="88">
        <f>IF(Input!L449=0,"0",Input!L449)</f>
        <v>673.68000000000006</v>
      </c>
      <c r="M436" s="89">
        <f>IF(Input!N449=0," ",Input!N449)</f>
        <v>1</v>
      </c>
      <c r="N436" s="90">
        <f>IFERROR((L436*M436)*(Input!$D$11)+(K436*M436*Input!$D$10)," ")</f>
        <v>741.04800000000012</v>
      </c>
      <c r="O436" s="90">
        <f>IFERROR((L436*M436)*(Input!$D$23)+(K436*M436*Input!$D$22), " ")</f>
        <v>336.84000000000003</v>
      </c>
    </row>
    <row r="437" spans="3:15" ht="16" thickBot="1" x14ac:dyDescent="0.4">
      <c r="C437" s="84" t="str">
        <f>Input!C450</f>
        <v>PP424</v>
      </c>
      <c r="D437" s="85">
        <f>IF(Input!D450=0," ",Input!D450)</f>
        <v>80</v>
      </c>
      <c r="E437" s="85" t="str">
        <f>IF(Input!E450=0," ",Input!E450)</f>
        <v xml:space="preserve"> </v>
      </c>
      <c r="F437" s="85">
        <f t="shared" si="8"/>
        <v>80</v>
      </c>
      <c r="G437" s="86">
        <f>Input!G450</f>
        <v>0.29607883129902163</v>
      </c>
      <c r="H437" s="85">
        <f>Input!H450</f>
        <v>1996</v>
      </c>
      <c r="I437" s="85">
        <f t="shared" si="9"/>
        <v>26</v>
      </c>
      <c r="J437" s="87">
        <f>IF(Input!J450=0, " ",Input!J450)</f>
        <v>496907.81</v>
      </c>
      <c r="K437" s="88" t="str">
        <f>IF(Input!K450=0,"0",Input!K450)</f>
        <v>0</v>
      </c>
      <c r="L437" s="88">
        <f>IF(Input!L450=0,"0",Input!L450)</f>
        <v>768.65</v>
      </c>
      <c r="M437" s="89">
        <f>IF(Input!N450=0," ",Input!N450)</f>
        <v>1</v>
      </c>
      <c r="N437" s="90">
        <f>IFERROR((L437*M437)*(Input!$D$11)+(K437*M437*Input!$D$10)," ")</f>
        <v>845.5150000000001</v>
      </c>
      <c r="O437" s="90">
        <f>IFERROR((L437*M437)*(Input!$D$23)+(K437*M437*Input!$D$22), " ")</f>
        <v>384.32499999999999</v>
      </c>
    </row>
    <row r="438" spans="3:15" ht="16" thickBot="1" x14ac:dyDescent="0.4">
      <c r="C438" s="84" t="str">
        <f>Input!C451</f>
        <v>PP425</v>
      </c>
      <c r="D438" s="85">
        <f>IF(Input!D451=0," ",Input!D451)</f>
        <v>71</v>
      </c>
      <c r="E438" s="85" t="str">
        <f>IF(Input!E451=0," ",Input!E451)</f>
        <v xml:space="preserve"> </v>
      </c>
      <c r="F438" s="85">
        <f t="shared" si="8"/>
        <v>71</v>
      </c>
      <c r="G438" s="86">
        <f>Input!G451</f>
        <v>0.12727592713696567</v>
      </c>
      <c r="H438" s="85">
        <f>Input!H451</f>
        <v>2014</v>
      </c>
      <c r="I438" s="85">
        <f t="shared" si="9"/>
        <v>8</v>
      </c>
      <c r="J438" s="87">
        <f>IF(Input!J451=0, " ",Input!J451)</f>
        <v>240683.53</v>
      </c>
      <c r="K438" s="88" t="str">
        <f>IF(Input!K451=0,"0",Input!K451)</f>
        <v>0</v>
      </c>
      <c r="L438" s="88">
        <f>IF(Input!L451=0,"0",Input!L451)</f>
        <v>711.68</v>
      </c>
      <c r="M438" s="89">
        <f>IF(Input!N451=0," ",Input!N451)</f>
        <v>1</v>
      </c>
      <c r="N438" s="90">
        <f>IFERROR((L438*M438)*(Input!$D$11)+(K438*M438*Input!$D$10)," ")</f>
        <v>782.84799999999996</v>
      </c>
      <c r="O438" s="90">
        <f>IFERROR((L438*M438)*(Input!$D$23)+(K438*M438*Input!$D$22), " ")</f>
        <v>355.84</v>
      </c>
    </row>
    <row r="439" spans="3:15" ht="16" thickBot="1" x14ac:dyDescent="0.4">
      <c r="C439" s="84" t="str">
        <f>Input!C452</f>
        <v>PP426</v>
      </c>
      <c r="D439" s="85">
        <f>IF(Input!D452=0," ",Input!D452)</f>
        <v>77</v>
      </c>
      <c r="E439" s="85" t="str">
        <f>IF(Input!E452=0," ",Input!E452)</f>
        <v xml:space="preserve"> </v>
      </c>
      <c r="F439" s="85">
        <f t="shared" si="8"/>
        <v>77</v>
      </c>
      <c r="G439" s="86">
        <f>Input!G452</f>
        <v>3.7114906321732068E-2</v>
      </c>
      <c r="H439" s="85">
        <f>Input!H452</f>
        <v>2004</v>
      </c>
      <c r="I439" s="85">
        <f t="shared" si="9"/>
        <v>18</v>
      </c>
      <c r="J439" s="87">
        <f>IF(Input!J452=0, " ",Input!J452)</f>
        <v>64716.66</v>
      </c>
      <c r="K439" s="88" t="str">
        <f>IF(Input!K452=0,"0",Input!K452)</f>
        <v>0</v>
      </c>
      <c r="L439" s="88">
        <f>IF(Input!L452=0,"0",Input!L452)</f>
        <v>729.52</v>
      </c>
      <c r="M439" s="89">
        <f>IF(Input!N452=0," ",Input!N452)</f>
        <v>1</v>
      </c>
      <c r="N439" s="90">
        <f>IFERROR((L439*M439)*(Input!$D$11)+(K439*M439*Input!$D$10)," ")</f>
        <v>802.47200000000009</v>
      </c>
      <c r="O439" s="90">
        <f>IFERROR((L439*M439)*(Input!$D$23)+(K439*M439*Input!$D$22), " ")</f>
        <v>364.76</v>
      </c>
    </row>
    <row r="440" spans="3:15" ht="16" thickBot="1" x14ac:dyDescent="0.4">
      <c r="C440" s="84" t="str">
        <f>Input!C453</f>
        <v>PP427</v>
      </c>
      <c r="D440" s="85">
        <f>IF(Input!D453=0," ",Input!D453)</f>
        <v>85</v>
      </c>
      <c r="E440" s="85" t="str">
        <f>IF(Input!E453=0," ",Input!E453)</f>
        <v xml:space="preserve"> </v>
      </c>
      <c r="F440" s="85">
        <f t="shared" si="8"/>
        <v>85</v>
      </c>
      <c r="G440" s="86">
        <f>Input!G453</f>
        <v>0.13707942430576284</v>
      </c>
      <c r="H440" s="85">
        <f>Input!H453</f>
        <v>2010</v>
      </c>
      <c r="I440" s="85">
        <f t="shared" si="9"/>
        <v>12</v>
      </c>
      <c r="J440" s="87">
        <f>IF(Input!J453=0, " ",Input!J453)</f>
        <v>216526.87</v>
      </c>
      <c r="K440" s="88" t="str">
        <f>IF(Input!K453=0,"0",Input!K453)</f>
        <v>0</v>
      </c>
      <c r="L440" s="88">
        <f>IF(Input!L453=0,"0",Input!L453)</f>
        <v>730.5</v>
      </c>
      <c r="M440" s="89">
        <f>IF(Input!N453=0," ",Input!N453)</f>
        <v>1</v>
      </c>
      <c r="N440" s="90">
        <f>IFERROR((L440*M440)*(Input!$D$11)+(K440*M440*Input!$D$10)," ")</f>
        <v>803.55000000000007</v>
      </c>
      <c r="O440" s="90">
        <f>IFERROR((L440*M440)*(Input!$D$23)+(K440*M440*Input!$D$22), " ")</f>
        <v>365.25</v>
      </c>
    </row>
    <row r="441" spans="3:15" ht="16" thickBot="1" x14ac:dyDescent="0.4">
      <c r="C441" s="84" t="str">
        <f>Input!C454</f>
        <v>PP428</v>
      </c>
      <c r="D441" s="85">
        <f>IF(Input!D454=0," ",Input!D454)</f>
        <v>37</v>
      </c>
      <c r="E441" s="85" t="str">
        <f>IF(Input!E454=0," ",Input!E454)</f>
        <v xml:space="preserve"> </v>
      </c>
      <c r="F441" s="85">
        <f t="shared" si="8"/>
        <v>37</v>
      </c>
      <c r="G441" s="86">
        <f>Input!G454</f>
        <v>2.1531722427114177E-2</v>
      </c>
      <c r="H441" s="85">
        <f>Input!H454</f>
        <v>2017</v>
      </c>
      <c r="I441" s="85">
        <f t="shared" si="9"/>
        <v>5</v>
      </c>
      <c r="J441" s="87">
        <f>IF(Input!J454=0, " ",Input!J454)</f>
        <v>78133.179999999993</v>
      </c>
      <c r="K441" s="88" t="str">
        <f>IF(Input!K454=0,"0",Input!K454)</f>
        <v>0</v>
      </c>
      <c r="L441" s="88">
        <f>IF(Input!L454=0,"0",Input!L454)</f>
        <v>737.18000000000006</v>
      </c>
      <c r="M441" s="89">
        <f>IF(Input!N454=0," ",Input!N454)</f>
        <v>1</v>
      </c>
      <c r="N441" s="90">
        <f>IFERROR((L441*M441)*(Input!$D$11)+(K441*M441*Input!$D$10)," ")</f>
        <v>810.89800000000014</v>
      </c>
      <c r="O441" s="90">
        <f>IFERROR((L441*M441)*(Input!$D$23)+(K441*M441*Input!$D$22), " ")</f>
        <v>368.59000000000003</v>
      </c>
    </row>
    <row r="442" spans="3:15" ht="16" thickBot="1" x14ac:dyDescent="0.4">
      <c r="C442" s="84" t="str">
        <f>Input!C455</f>
        <v>PP429</v>
      </c>
      <c r="D442" s="85">
        <f>IF(Input!D455=0," ",Input!D455)</f>
        <v>62</v>
      </c>
      <c r="E442" s="85" t="str">
        <f>IF(Input!E455=0," ",Input!E455)</f>
        <v xml:space="preserve"> </v>
      </c>
      <c r="F442" s="85">
        <f t="shared" si="8"/>
        <v>62</v>
      </c>
      <c r="G442" s="86">
        <f>Input!G455</f>
        <v>0.18036812215907966</v>
      </c>
      <c r="H442" s="85">
        <f>Input!H455</f>
        <v>2012</v>
      </c>
      <c r="I442" s="85">
        <f t="shared" si="9"/>
        <v>10</v>
      </c>
      <c r="J442" s="87">
        <f>IF(Input!J455=0, " ",Input!J455)</f>
        <v>390594.88</v>
      </c>
      <c r="K442" s="88" t="str">
        <f>IF(Input!K455=0,"0",Input!K455)</f>
        <v>0</v>
      </c>
      <c r="L442" s="88">
        <f>IF(Input!L455=0,"0",Input!L455)</f>
        <v>746.23</v>
      </c>
      <c r="M442" s="89">
        <f>IF(Input!N455=0," ",Input!N455)</f>
        <v>1</v>
      </c>
      <c r="N442" s="90">
        <f>IFERROR((L442*M442)*(Input!$D$11)+(K442*M442*Input!$D$10)," ")</f>
        <v>820.85300000000007</v>
      </c>
      <c r="O442" s="90">
        <f>IFERROR((L442*M442)*(Input!$D$23)+(K442*M442*Input!$D$22), " ")</f>
        <v>373.11500000000001</v>
      </c>
    </row>
    <row r="443" spans="3:15" ht="16" thickBot="1" x14ac:dyDescent="0.4">
      <c r="C443" s="84" t="str">
        <f>Input!C456</f>
        <v>PP430</v>
      </c>
      <c r="D443" s="85">
        <f>IF(Input!D456=0," ",Input!D456)</f>
        <v>73</v>
      </c>
      <c r="E443" s="85" t="str">
        <f>IF(Input!E456=0," ",Input!E456)</f>
        <v xml:space="preserve"> </v>
      </c>
      <c r="F443" s="85">
        <f t="shared" si="8"/>
        <v>73</v>
      </c>
      <c r="G443" s="86">
        <f>Input!G456</f>
        <v>0.17363887127879249</v>
      </c>
      <c r="H443" s="85">
        <f>Input!H456</f>
        <v>2008</v>
      </c>
      <c r="I443" s="85">
        <f t="shared" si="9"/>
        <v>14</v>
      </c>
      <c r="J443" s="87">
        <f>IF(Input!J456=0, " ",Input!J456)</f>
        <v>319361.49</v>
      </c>
      <c r="K443" s="88" t="str">
        <f>IF(Input!K456=0,"0",Input!K456)</f>
        <v>0</v>
      </c>
      <c r="L443" s="88">
        <f>IF(Input!L456=0,"0",Input!L456)</f>
        <v>748.9</v>
      </c>
      <c r="M443" s="89">
        <f>IF(Input!N456=0," ",Input!N456)</f>
        <v>1</v>
      </c>
      <c r="N443" s="90">
        <f>IFERROR((L443*M443)*(Input!$D$11)+(K443*M443*Input!$D$10)," ")</f>
        <v>823.79000000000008</v>
      </c>
      <c r="O443" s="90">
        <f>IFERROR((L443*M443)*(Input!$D$23)+(K443*M443*Input!$D$22), " ")</f>
        <v>374.45</v>
      </c>
    </row>
    <row r="444" spans="3:15" ht="16" thickBot="1" x14ac:dyDescent="0.4">
      <c r="C444" s="84" t="str">
        <f>Input!C457</f>
        <v>PP431</v>
      </c>
      <c r="D444" s="85">
        <f>IF(Input!D457=0," ",Input!D457)</f>
        <v>44</v>
      </c>
      <c r="E444" s="85" t="str">
        <f>IF(Input!E457=0," ",Input!E457)</f>
        <v xml:space="preserve"> </v>
      </c>
      <c r="F444" s="85">
        <f t="shared" si="8"/>
        <v>44</v>
      </c>
      <c r="G444" s="86">
        <f>Input!G457</f>
        <v>9.58009782107761E-2</v>
      </c>
      <c r="H444" s="85">
        <f>Input!H457</f>
        <v>2014</v>
      </c>
      <c r="I444" s="85">
        <f t="shared" si="9"/>
        <v>8</v>
      </c>
      <c r="J444" s="87">
        <f>IF(Input!J457=0, " ",Input!J457)</f>
        <v>292331.57</v>
      </c>
      <c r="K444" s="88" t="str">
        <f>IF(Input!K457=0,"0",Input!K457)</f>
        <v>0</v>
      </c>
      <c r="L444" s="88">
        <f>IF(Input!L457=0,"0",Input!L457)</f>
        <v>755.34</v>
      </c>
      <c r="M444" s="89">
        <f>IF(Input!N457=0," ",Input!N457)</f>
        <v>1</v>
      </c>
      <c r="N444" s="90">
        <f>IFERROR((L444*M444)*(Input!$D$11)+(K444*M444*Input!$D$10)," ")</f>
        <v>830.87400000000014</v>
      </c>
      <c r="O444" s="90">
        <f>IFERROR((L444*M444)*(Input!$D$23)+(K444*M444*Input!$D$22), " ")</f>
        <v>377.67</v>
      </c>
    </row>
    <row r="445" spans="3:15" ht="16" thickBot="1" x14ac:dyDescent="0.4">
      <c r="C445" s="84" t="str">
        <f>Input!C458</f>
        <v>PP432</v>
      </c>
      <c r="D445" s="85">
        <f>IF(Input!D458=0," ",Input!D458)</f>
        <v>87</v>
      </c>
      <c r="E445" s="85" t="str">
        <f>IF(Input!E458=0," ",Input!E458)</f>
        <v xml:space="preserve"> </v>
      </c>
      <c r="F445" s="85">
        <f t="shared" si="8"/>
        <v>87</v>
      </c>
      <c r="G445" s="86">
        <f>Input!G458</f>
        <v>0.68865789082530215</v>
      </c>
      <c r="H445" s="85">
        <f>Input!H458</f>
        <v>2010</v>
      </c>
      <c r="I445" s="85">
        <f t="shared" si="9"/>
        <v>12</v>
      </c>
      <c r="J445" s="87">
        <f>IF(Input!J458=0, " ",Input!J458)</f>
        <v>1062778.42</v>
      </c>
      <c r="K445" s="88" t="str">
        <f>IF(Input!K458=0,"0",Input!K458)</f>
        <v>0</v>
      </c>
      <c r="L445" s="88">
        <f>IF(Input!L458=0,"0",Input!L458)</f>
        <v>756.6</v>
      </c>
      <c r="M445" s="89">
        <f>IF(Input!N458=0," ",Input!N458)</f>
        <v>1</v>
      </c>
      <c r="N445" s="90">
        <f>IFERROR((L445*M445)*(Input!$D$11)+(K445*M445*Input!$D$10)," ")</f>
        <v>832.2600000000001</v>
      </c>
      <c r="O445" s="90">
        <f>IFERROR((L445*M445)*(Input!$D$23)+(K445*M445*Input!$D$22), " ")</f>
        <v>378.3</v>
      </c>
    </row>
    <row r="446" spans="3:15" ht="16" thickBot="1" x14ac:dyDescent="0.4">
      <c r="C446" s="84" t="str">
        <f>Input!C459</f>
        <v>PP433</v>
      </c>
      <c r="D446" s="85">
        <f>IF(Input!D459=0," ",Input!D459)</f>
        <v>56</v>
      </c>
      <c r="E446" s="85" t="str">
        <f>IF(Input!E459=0," ",Input!E459)</f>
        <v xml:space="preserve"> </v>
      </c>
      <c r="F446" s="85">
        <f t="shared" si="8"/>
        <v>56</v>
      </c>
      <c r="G446" s="86">
        <f>Input!G459</f>
        <v>9.9961073343598189E-2</v>
      </c>
      <c r="H446" s="85">
        <f>Input!H459</f>
        <v>2000</v>
      </c>
      <c r="I446" s="85">
        <f t="shared" si="9"/>
        <v>22</v>
      </c>
      <c r="J446" s="87">
        <f>IF(Input!J459=0, " ",Input!J459)</f>
        <v>239663.19</v>
      </c>
      <c r="K446" s="88" t="str">
        <f>IF(Input!K459=0,"0",Input!K459)</f>
        <v>0</v>
      </c>
      <c r="L446" s="88">
        <f>IF(Input!L459=0,"0",Input!L459)</f>
        <v>769.04</v>
      </c>
      <c r="M446" s="89">
        <f>IF(Input!N459=0," ",Input!N459)</f>
        <v>1</v>
      </c>
      <c r="N446" s="90">
        <f>IFERROR((L446*M446)*(Input!$D$11)+(K446*M446*Input!$D$10)," ")</f>
        <v>845.94400000000007</v>
      </c>
      <c r="O446" s="90">
        <f>IFERROR((L446*M446)*(Input!$D$23)+(K446*M446*Input!$D$22), " ")</f>
        <v>384.52</v>
      </c>
    </row>
    <row r="447" spans="3:15" ht="16" thickBot="1" x14ac:dyDescent="0.4">
      <c r="C447" s="84" t="str">
        <f>Input!C460</f>
        <v>PP434</v>
      </c>
      <c r="D447" s="85">
        <f>IF(Input!D460=0," ",Input!D460)</f>
        <v>69</v>
      </c>
      <c r="E447" s="85" t="str">
        <f>IF(Input!E460=0," ",Input!E460)</f>
        <v xml:space="preserve"> </v>
      </c>
      <c r="F447" s="85">
        <f t="shared" si="8"/>
        <v>69</v>
      </c>
      <c r="G447" s="86">
        <f>Input!G460</f>
        <v>0.19407432119150839</v>
      </c>
      <c r="H447" s="85">
        <f>Input!H460</f>
        <v>2014</v>
      </c>
      <c r="I447" s="85">
        <f t="shared" si="9"/>
        <v>8</v>
      </c>
      <c r="J447" s="87">
        <f>IF(Input!J460=0, " ",Input!J460)</f>
        <v>377639.52</v>
      </c>
      <c r="K447" s="88" t="str">
        <f>IF(Input!K460=0,"0",Input!K460)</f>
        <v>0</v>
      </c>
      <c r="L447" s="88">
        <f>IF(Input!L460=0,"0",Input!L460)</f>
        <v>768.38</v>
      </c>
      <c r="M447" s="89">
        <f>IF(Input!N460=0," ",Input!N460)</f>
        <v>1</v>
      </c>
      <c r="N447" s="90">
        <f>IFERROR((L447*M447)*(Input!$D$11)+(K447*M447*Input!$D$10)," ")</f>
        <v>845.21800000000007</v>
      </c>
      <c r="O447" s="90">
        <f>IFERROR((L447*M447)*(Input!$D$23)+(K447*M447*Input!$D$22), " ")</f>
        <v>384.19</v>
      </c>
    </row>
    <row r="448" spans="3:15" ht="16" thickBot="1" x14ac:dyDescent="0.4">
      <c r="C448" s="84" t="str">
        <f>Input!C461</f>
        <v>PP435</v>
      </c>
      <c r="D448" s="85">
        <f>IF(Input!D461=0," ",Input!D461)</f>
        <v>73</v>
      </c>
      <c r="E448" s="85" t="str">
        <f>IF(Input!E461=0," ",Input!E461)</f>
        <v xml:space="preserve"> </v>
      </c>
      <c r="F448" s="85">
        <f t="shared" si="8"/>
        <v>73</v>
      </c>
      <c r="G448" s="86">
        <f>Input!G461</f>
        <v>0.10595590661011429</v>
      </c>
      <c r="H448" s="85">
        <f>Input!H461</f>
        <v>2018</v>
      </c>
      <c r="I448" s="85">
        <f t="shared" si="9"/>
        <v>4</v>
      </c>
      <c r="J448" s="87">
        <f>IF(Input!J461=0, " ",Input!J461)</f>
        <v>194877.08</v>
      </c>
      <c r="K448" s="88" t="str">
        <f>IF(Input!K461=0,"0",Input!K461)</f>
        <v>0</v>
      </c>
      <c r="L448" s="88">
        <f>IF(Input!L461=0,"0",Input!L461)</f>
        <v>787.86</v>
      </c>
      <c r="M448" s="89">
        <f>IF(Input!N461=0," ",Input!N461)</f>
        <v>1</v>
      </c>
      <c r="N448" s="90">
        <f>IFERROR((L448*M448)*(Input!$D$11)+(K448*M448*Input!$D$10)," ")</f>
        <v>866.64600000000007</v>
      </c>
      <c r="O448" s="90">
        <f>IFERROR((L448*M448)*(Input!$D$23)+(K448*M448*Input!$D$22), " ")</f>
        <v>393.93</v>
      </c>
    </row>
    <row r="449" spans="3:15" ht="16" thickBot="1" x14ac:dyDescent="0.4">
      <c r="C449" s="84" t="str">
        <f>Input!C462</f>
        <v>PP436</v>
      </c>
      <c r="D449" s="85">
        <f>IF(Input!D462=0," ",Input!D462)</f>
        <v>70</v>
      </c>
      <c r="E449" s="85" t="str">
        <f>IF(Input!E462=0," ",Input!E462)</f>
        <v xml:space="preserve"> </v>
      </c>
      <c r="F449" s="85">
        <f t="shared" si="8"/>
        <v>70</v>
      </c>
      <c r="G449" s="86">
        <f>Input!G462</f>
        <v>0.10459349065480407</v>
      </c>
      <c r="H449" s="85">
        <f>Input!H462</f>
        <v>2017</v>
      </c>
      <c r="I449" s="85">
        <f t="shared" si="9"/>
        <v>5</v>
      </c>
      <c r="J449" s="87">
        <f>IF(Input!J462=0, " ",Input!J462)</f>
        <v>200615.77</v>
      </c>
      <c r="K449" s="88" t="str">
        <f>IF(Input!K462=0,"0",Input!K462)</f>
        <v>0</v>
      </c>
      <c r="L449" s="88">
        <f>IF(Input!L462=0,"0",Input!L462)</f>
        <v>788.5</v>
      </c>
      <c r="M449" s="89">
        <f>IF(Input!N462=0," ",Input!N462)</f>
        <v>1</v>
      </c>
      <c r="N449" s="90">
        <f>IFERROR((L449*M449)*(Input!$D$11)+(K449*M449*Input!$D$10)," ")</f>
        <v>867.35</v>
      </c>
      <c r="O449" s="90">
        <f>IFERROR((L449*M449)*(Input!$D$23)+(K449*M449*Input!$D$22), " ")</f>
        <v>394.25</v>
      </c>
    </row>
    <row r="450" spans="3:15" ht="16" thickBot="1" x14ac:dyDescent="0.4">
      <c r="C450" s="84" t="str">
        <f>Input!C463</f>
        <v>PP437</v>
      </c>
      <c r="D450" s="85">
        <f>IF(Input!D463=0," ",Input!D463)</f>
        <v>60</v>
      </c>
      <c r="E450" s="85" t="str">
        <f>IF(Input!E463=0," ",Input!E463)</f>
        <v xml:space="preserve"> </v>
      </c>
      <c r="F450" s="85">
        <f t="shared" si="8"/>
        <v>60</v>
      </c>
      <c r="G450" s="86">
        <f>Input!G463</f>
        <v>0.12793279271083727</v>
      </c>
      <c r="H450" s="85">
        <f>Input!H463</f>
        <v>2017</v>
      </c>
      <c r="I450" s="85">
        <f t="shared" si="9"/>
        <v>5</v>
      </c>
      <c r="J450" s="87">
        <f>IF(Input!J463=0, " ",Input!J463)</f>
        <v>286278.73</v>
      </c>
      <c r="K450" s="88" t="str">
        <f>IF(Input!K463=0,"0",Input!K463)</f>
        <v>0</v>
      </c>
      <c r="L450" s="88">
        <f>IF(Input!L463=0,"0",Input!L463)</f>
        <v>824.92000000000007</v>
      </c>
      <c r="M450" s="89">
        <f>IF(Input!N463=0," ",Input!N463)</f>
        <v>1</v>
      </c>
      <c r="N450" s="90">
        <f>IFERROR((L450*M450)*(Input!$D$11)+(K450*M450*Input!$D$10)," ")</f>
        <v>907.41200000000015</v>
      </c>
      <c r="O450" s="90">
        <f>IFERROR((L450*M450)*(Input!$D$23)+(K450*M450*Input!$D$22), " ")</f>
        <v>412.46000000000004</v>
      </c>
    </row>
    <row r="451" spans="3:15" ht="16" thickBot="1" x14ac:dyDescent="0.4">
      <c r="C451" s="84" t="str">
        <f>Input!C464</f>
        <v>PP438</v>
      </c>
      <c r="D451" s="85">
        <f>IF(Input!D464=0," ",Input!D464)</f>
        <v>63</v>
      </c>
      <c r="E451" s="85" t="str">
        <f>IF(Input!E464=0," ",Input!E464)</f>
        <v xml:space="preserve"> </v>
      </c>
      <c r="F451" s="85">
        <f t="shared" si="8"/>
        <v>63</v>
      </c>
      <c r="G451" s="86">
        <f>Input!G464</f>
        <v>0.13329723830707027</v>
      </c>
      <c r="H451" s="85">
        <f>Input!H464</f>
        <v>2008</v>
      </c>
      <c r="I451" s="85">
        <f t="shared" si="9"/>
        <v>14</v>
      </c>
      <c r="J451" s="87">
        <f>IF(Input!J464=0, " ",Input!J464)</f>
        <v>284078.95</v>
      </c>
      <c r="K451" s="88" t="str">
        <f>IF(Input!K464=0,"0",Input!K464)</f>
        <v>0</v>
      </c>
      <c r="L451" s="88">
        <f>IF(Input!L464=0,"0",Input!L464)</f>
        <v>801.36</v>
      </c>
      <c r="M451" s="89">
        <f>IF(Input!N464=0," ",Input!N464)</f>
        <v>1</v>
      </c>
      <c r="N451" s="90">
        <f>IFERROR((L451*M451)*(Input!$D$11)+(K451*M451*Input!$D$10)," ")</f>
        <v>881.49600000000009</v>
      </c>
      <c r="O451" s="90">
        <f>IFERROR((L451*M451)*(Input!$D$23)+(K451*M451*Input!$D$22), " ")</f>
        <v>400.68</v>
      </c>
    </row>
    <row r="452" spans="3:15" ht="16" thickBot="1" x14ac:dyDescent="0.4">
      <c r="C452" s="84" t="str">
        <f>Input!C465</f>
        <v>PP439</v>
      </c>
      <c r="D452" s="85">
        <f>IF(Input!D465=0," ",Input!D465)</f>
        <v>81</v>
      </c>
      <c r="E452" s="85" t="str">
        <f>IF(Input!E465=0," ",Input!E465)</f>
        <v xml:space="preserve"> </v>
      </c>
      <c r="F452" s="85">
        <f t="shared" si="8"/>
        <v>81</v>
      </c>
      <c r="G452" s="86">
        <f>Input!G465</f>
        <v>4.3242405055785374E-2</v>
      </c>
      <c r="H452" s="85">
        <f>Input!H465</f>
        <v>2003</v>
      </c>
      <c r="I452" s="85">
        <f t="shared" si="9"/>
        <v>19</v>
      </c>
      <c r="J452" s="87">
        <f>IF(Input!J465=0, " ",Input!J465)</f>
        <v>71677.570000000007</v>
      </c>
      <c r="K452" s="88" t="str">
        <f>IF(Input!K465=0,"0",Input!K465)</f>
        <v>0</v>
      </c>
      <c r="L452" s="88">
        <f>IF(Input!L465=0,"0",Input!L465)</f>
        <v>859.75</v>
      </c>
      <c r="M452" s="89">
        <f>IF(Input!N465=0," ",Input!N465)</f>
        <v>1</v>
      </c>
      <c r="N452" s="90">
        <f>IFERROR((L452*M452)*(Input!$D$11)+(K452*M452*Input!$D$10)," ")</f>
        <v>945.72500000000002</v>
      </c>
      <c r="O452" s="90">
        <f>IFERROR((L452*M452)*(Input!$D$23)+(K452*M452*Input!$D$22), " ")</f>
        <v>429.875</v>
      </c>
    </row>
    <row r="453" spans="3:15" ht="16" thickBot="1" x14ac:dyDescent="0.4">
      <c r="C453" s="84" t="str">
        <f>Input!C466</f>
        <v>PP440</v>
      </c>
      <c r="D453" s="85" t="str">
        <f>IF(Input!D466=0," ",Input!D466)</f>
        <v xml:space="preserve"> </v>
      </c>
      <c r="E453" s="85" t="str">
        <f>IF(Input!E466=0," ",Input!E466)</f>
        <v xml:space="preserve"> </v>
      </c>
      <c r="F453" s="85" t="str">
        <f t="shared" si="8"/>
        <v xml:space="preserve"> </v>
      </c>
      <c r="G453" s="86">
        <f>Input!G466</f>
        <v>0</v>
      </c>
      <c r="H453" s="85">
        <f>Input!H466</f>
        <v>1996</v>
      </c>
      <c r="I453" s="85">
        <f t="shared" si="9"/>
        <v>26</v>
      </c>
      <c r="J453" s="87">
        <f>IF(Input!J466=0, " ",Input!J466)</f>
        <v>293845.59000000003</v>
      </c>
      <c r="K453" s="88" t="str">
        <f>IF(Input!K466=0,"0",Input!K466)</f>
        <v>0</v>
      </c>
      <c r="L453" s="88">
        <f>IF(Input!L466=0,"0",Input!L466)</f>
        <v>811.48</v>
      </c>
      <c r="M453" s="89">
        <f>IF(Input!N466=0," ",Input!N466)</f>
        <v>1</v>
      </c>
      <c r="N453" s="90">
        <f>IFERROR((L453*M453)*(Input!$D$11)+(K453*M453*Input!$D$10)," ")</f>
        <v>892.62800000000004</v>
      </c>
      <c r="O453" s="90">
        <f>IFERROR((L453*M453)*(Input!$D$23)+(K453*M453*Input!$D$22), " ")</f>
        <v>405.74</v>
      </c>
    </row>
    <row r="454" spans="3:15" ht="16" thickBot="1" x14ac:dyDescent="0.4">
      <c r="C454" s="84" t="str">
        <f>Input!C467</f>
        <v>PP441</v>
      </c>
      <c r="D454" s="85">
        <f>IF(Input!D467=0," ",Input!D467)</f>
        <v>69</v>
      </c>
      <c r="E454" s="85" t="str">
        <f>IF(Input!E467=0," ",Input!E467)</f>
        <v xml:space="preserve"> </v>
      </c>
      <c r="F454" s="85">
        <f t="shared" si="8"/>
        <v>69</v>
      </c>
      <c r="G454" s="86">
        <f>Input!G467</f>
        <v>0.18311210422676524</v>
      </c>
      <c r="H454" s="85">
        <f>Input!H467</f>
        <v>2003</v>
      </c>
      <c r="I454" s="85">
        <f t="shared" si="9"/>
        <v>19</v>
      </c>
      <c r="J454" s="87">
        <f>IF(Input!J467=0, " ",Input!J467)</f>
        <v>356308.69</v>
      </c>
      <c r="K454" s="88" t="str">
        <f>IF(Input!K467=0,"0",Input!K467)</f>
        <v>0</v>
      </c>
      <c r="L454" s="88">
        <f>IF(Input!L467=0,"0",Input!L467)</f>
        <v>814.03</v>
      </c>
      <c r="M454" s="89">
        <f>IF(Input!N467=0," ",Input!N467)</f>
        <v>1</v>
      </c>
      <c r="N454" s="90">
        <f>IFERROR((L454*M454)*(Input!$D$11)+(K454*M454*Input!$D$10)," ")</f>
        <v>895.43299999999999</v>
      </c>
      <c r="O454" s="90">
        <f>IFERROR((L454*M454)*(Input!$D$23)+(K454*M454*Input!$D$22), " ")</f>
        <v>407.01499999999999</v>
      </c>
    </row>
    <row r="455" spans="3:15" ht="16" thickBot="1" x14ac:dyDescent="0.4">
      <c r="C455" s="84" t="str">
        <f>Input!C468</f>
        <v>PP442</v>
      </c>
      <c r="D455" s="85">
        <f>IF(Input!D468=0," ",Input!D468)</f>
        <v>69</v>
      </c>
      <c r="E455" s="85" t="str">
        <f>IF(Input!E468=0," ",Input!E468)</f>
        <v xml:space="preserve"> </v>
      </c>
      <c r="F455" s="85">
        <f t="shared" si="8"/>
        <v>69</v>
      </c>
      <c r="G455" s="86">
        <f>Input!G468</f>
        <v>0.74191571392229561</v>
      </c>
      <c r="H455" s="85">
        <f>Input!H468</f>
        <v>2006</v>
      </c>
      <c r="I455" s="85">
        <f t="shared" si="9"/>
        <v>16</v>
      </c>
      <c r="J455" s="87">
        <f>IF(Input!J468=0, " ",Input!J468)</f>
        <v>1443656.7</v>
      </c>
      <c r="K455" s="88" t="str">
        <f>IF(Input!K468=0,"0",Input!K468)</f>
        <v>0</v>
      </c>
      <c r="L455" s="88">
        <f>IF(Input!L468=0,"0",Input!L468)</f>
        <v>975.04</v>
      </c>
      <c r="M455" s="89">
        <f>IF(Input!N468=0," ",Input!N468)</f>
        <v>1</v>
      </c>
      <c r="N455" s="90">
        <f>IFERROR((L455*M455)*(Input!$D$11)+(K455*M455*Input!$D$10)," ")</f>
        <v>1072.5440000000001</v>
      </c>
      <c r="O455" s="90">
        <f>IFERROR((L455*M455)*(Input!$D$23)+(K455*M455*Input!$D$22), " ")</f>
        <v>487.52</v>
      </c>
    </row>
    <row r="456" spans="3:15" ht="16" thickBot="1" x14ac:dyDescent="0.4">
      <c r="C456" s="84" t="str">
        <f>Input!C469</f>
        <v>PP443</v>
      </c>
      <c r="D456" s="85">
        <f>IF(Input!D469=0," ",Input!D469)</f>
        <v>67</v>
      </c>
      <c r="E456" s="85" t="str">
        <f>IF(Input!E469=0," ",Input!E469)</f>
        <v xml:space="preserve"> </v>
      </c>
      <c r="F456" s="85">
        <f t="shared" si="8"/>
        <v>67</v>
      </c>
      <c r="G456" s="86">
        <f>Input!G469</f>
        <v>7.4784059154595878E-2</v>
      </c>
      <c r="H456" s="85">
        <f>Input!H469</f>
        <v>2022</v>
      </c>
      <c r="I456" s="85">
        <f t="shared" si="9"/>
        <v>0</v>
      </c>
      <c r="J456" s="87">
        <f>IF(Input!J469=0, " ",Input!J469)</f>
        <v>149862.39999999999</v>
      </c>
      <c r="K456" s="88" t="str">
        <f>IF(Input!K469=0,"0",Input!K469)</f>
        <v>0</v>
      </c>
      <c r="L456" s="88">
        <f>IF(Input!L469=0,"0",Input!L469)</f>
        <v>903.62</v>
      </c>
      <c r="M456" s="89">
        <f>IF(Input!N469=0," ",Input!N469)</f>
        <v>1</v>
      </c>
      <c r="N456" s="90">
        <f>IFERROR((L456*M456)*(Input!$D$11)+(K456*M456*Input!$D$10)," ")</f>
        <v>993.98200000000008</v>
      </c>
      <c r="O456" s="90">
        <f>IFERROR((L456*M456)*(Input!$D$23)+(K456*M456*Input!$D$22), " ")</f>
        <v>451.81</v>
      </c>
    </row>
    <row r="457" spans="3:15" ht="16" thickBot="1" x14ac:dyDescent="0.4">
      <c r="C457" s="84" t="str">
        <f>Input!C470</f>
        <v>PP444</v>
      </c>
      <c r="D457" s="85">
        <f>IF(Input!D470=0," ",Input!D470)</f>
        <v>73</v>
      </c>
      <c r="E457" s="85" t="str">
        <f>IF(Input!E470=0," ",Input!E470)</f>
        <v xml:space="preserve"> </v>
      </c>
      <c r="F457" s="85">
        <f t="shared" si="8"/>
        <v>73</v>
      </c>
      <c r="G457" s="86">
        <f>Input!G470</f>
        <v>0.21507024148902046</v>
      </c>
      <c r="H457" s="85">
        <f>Input!H470</f>
        <v>2012</v>
      </c>
      <c r="I457" s="85">
        <f t="shared" si="9"/>
        <v>10</v>
      </c>
      <c r="J457" s="87">
        <f>IF(Input!J470=0, " ",Input!J470)</f>
        <v>395563.23</v>
      </c>
      <c r="K457" s="88" t="str">
        <f>IF(Input!K470=0,"0",Input!K470)</f>
        <v>0</v>
      </c>
      <c r="L457" s="88">
        <f>IF(Input!L470=0,"0",Input!L470)</f>
        <v>836.22</v>
      </c>
      <c r="M457" s="89">
        <f>IF(Input!N470=0," ",Input!N470)</f>
        <v>1</v>
      </c>
      <c r="N457" s="90">
        <f>IFERROR((L457*M457)*(Input!$D$11)+(K457*M457*Input!$D$10)," ")</f>
        <v>919.8420000000001</v>
      </c>
      <c r="O457" s="90">
        <f>IFERROR((L457*M457)*(Input!$D$23)+(K457*M457*Input!$D$22), " ")</f>
        <v>418.11</v>
      </c>
    </row>
    <row r="458" spans="3:15" ht="16" thickBot="1" x14ac:dyDescent="0.4">
      <c r="C458" s="84" t="str">
        <f>Input!C471</f>
        <v>PP445</v>
      </c>
      <c r="D458" s="85" t="str">
        <f>IF(Input!D471=0," ",Input!D471)</f>
        <v xml:space="preserve"> </v>
      </c>
      <c r="E458" s="85" t="str">
        <f>IF(Input!E471=0," ",Input!E471)</f>
        <v xml:space="preserve"> </v>
      </c>
      <c r="F458" s="85" t="str">
        <f t="shared" si="8"/>
        <v xml:space="preserve"> </v>
      </c>
      <c r="G458" s="86">
        <f>Input!G471</f>
        <v>0</v>
      </c>
      <c r="H458" s="85">
        <f>Input!H471</f>
        <v>0</v>
      </c>
      <c r="I458" s="85" t="str">
        <f t="shared" si="9"/>
        <v xml:space="preserve"> </v>
      </c>
      <c r="J458" s="87">
        <f>IF(Input!J471=0, " ",Input!J471)</f>
        <v>278659.27</v>
      </c>
      <c r="K458" s="88" t="str">
        <f>IF(Input!K471=0,"0",Input!K471)</f>
        <v>0</v>
      </c>
      <c r="L458" s="88">
        <f>IF(Input!L471=0,"0",Input!L471)</f>
        <v>841.48</v>
      </c>
      <c r="M458" s="89">
        <f>IF(Input!N471=0," ",Input!N471)</f>
        <v>1</v>
      </c>
      <c r="N458" s="90">
        <f>IFERROR((L458*M458)*(Input!$D$11)+(K458*M458*Input!$D$10)," ")</f>
        <v>925.62800000000004</v>
      </c>
      <c r="O458" s="90">
        <f>IFERROR((L458*M458)*(Input!$D$23)+(K458*M458*Input!$D$22), " ")</f>
        <v>420.74</v>
      </c>
    </row>
    <row r="459" spans="3:15" ht="16" thickBot="1" x14ac:dyDescent="0.4">
      <c r="C459" s="84" t="str">
        <f>Input!C472</f>
        <v>PP446</v>
      </c>
      <c r="D459" s="85">
        <f>IF(Input!D472=0," ",Input!D472)</f>
        <v>50</v>
      </c>
      <c r="E459" s="85" t="str">
        <f>IF(Input!E472=0," ",Input!E472)</f>
        <v xml:space="preserve"> </v>
      </c>
      <c r="F459" s="85">
        <f t="shared" si="8"/>
        <v>50</v>
      </c>
      <c r="G459" s="86">
        <f>Input!G472</f>
        <v>0.13243676081107902</v>
      </c>
      <c r="H459" s="85">
        <f>Input!H472</f>
        <v>2007</v>
      </c>
      <c r="I459" s="85">
        <f t="shared" si="9"/>
        <v>15</v>
      </c>
      <c r="J459" s="87">
        <f>IF(Input!J472=0, " ",Input!J472)</f>
        <v>355628.86</v>
      </c>
      <c r="K459" s="88" t="str">
        <f>IF(Input!K472=0,"0",Input!K472)</f>
        <v>0</v>
      </c>
      <c r="L459" s="88">
        <f>IF(Input!L472=0,"0",Input!L472)</f>
        <v>857.34</v>
      </c>
      <c r="M459" s="89">
        <f>IF(Input!N472=0," ",Input!N472)</f>
        <v>1</v>
      </c>
      <c r="N459" s="90">
        <f>IFERROR((L459*M459)*(Input!$D$11)+(K459*M459*Input!$D$10)," ")</f>
        <v>943.07400000000007</v>
      </c>
      <c r="O459" s="90">
        <f>IFERROR((L459*M459)*(Input!$D$23)+(K459*M459*Input!$D$22), " ")</f>
        <v>428.67</v>
      </c>
    </row>
    <row r="460" spans="3:15" ht="16" thickBot="1" x14ac:dyDescent="0.4">
      <c r="C460" s="84" t="str">
        <f>Input!C473</f>
        <v>PP447</v>
      </c>
      <c r="D460" s="85">
        <f>IF(Input!D473=0," ",Input!D473)</f>
        <v>75</v>
      </c>
      <c r="E460" s="85" t="str">
        <f>IF(Input!E473=0," ",Input!E473)</f>
        <v xml:space="preserve"> </v>
      </c>
      <c r="F460" s="85">
        <f t="shared" si="8"/>
        <v>75</v>
      </c>
      <c r="G460" s="86">
        <f>Input!G473</f>
        <v>0.58207421043182095</v>
      </c>
      <c r="H460" s="85">
        <f>Input!H473</f>
        <v>2008</v>
      </c>
      <c r="I460" s="85">
        <f t="shared" si="9"/>
        <v>14</v>
      </c>
      <c r="J460" s="87">
        <f>IF(Input!J473=0, " ",Input!J473)</f>
        <v>1042018.78</v>
      </c>
      <c r="K460" s="88" t="str">
        <f>IF(Input!K473=0,"0",Input!K473)</f>
        <v>0</v>
      </c>
      <c r="L460" s="88">
        <f>IF(Input!L473=0,"0",Input!L473)</f>
        <v>882.26</v>
      </c>
      <c r="M460" s="89">
        <f>IF(Input!N473=0," ",Input!N473)</f>
        <v>1</v>
      </c>
      <c r="N460" s="90">
        <f>IFERROR((L460*M460)*(Input!$D$11)+(K460*M460*Input!$D$10)," ")</f>
        <v>970.4860000000001</v>
      </c>
      <c r="O460" s="90">
        <f>IFERROR((L460*M460)*(Input!$D$23)+(K460*M460*Input!$D$22), " ")</f>
        <v>441.13</v>
      </c>
    </row>
    <row r="461" spans="3:15" ht="16" thickBot="1" x14ac:dyDescent="0.4">
      <c r="C461" s="84" t="str">
        <f>Input!C474</f>
        <v>PP448</v>
      </c>
      <c r="D461" s="85" t="str">
        <f>IF(Input!D474=0," ",Input!D474)</f>
        <v xml:space="preserve"> </v>
      </c>
      <c r="E461" s="85" t="str">
        <f>IF(Input!E474=0," ",Input!E474)</f>
        <v xml:space="preserve"> </v>
      </c>
      <c r="F461" s="85" t="str">
        <f t="shared" si="8"/>
        <v xml:space="preserve"> </v>
      </c>
      <c r="G461" s="86">
        <f>Input!G474</f>
        <v>0</v>
      </c>
      <c r="H461" s="85">
        <f>Input!H474</f>
        <v>2017</v>
      </c>
      <c r="I461" s="85">
        <f t="shared" si="9"/>
        <v>5</v>
      </c>
      <c r="J461" s="87">
        <f>IF(Input!J474=0, " ",Input!J474)</f>
        <v>3277605.54</v>
      </c>
      <c r="K461" s="88" t="str">
        <f>IF(Input!K474=0,"0",Input!K474)</f>
        <v>0</v>
      </c>
      <c r="L461" s="88">
        <f>IF(Input!L474=0,"0",Input!L474)</f>
        <v>1583.82</v>
      </c>
      <c r="M461" s="89">
        <f>IF(Input!N474=0," ",Input!N474)</f>
        <v>1</v>
      </c>
      <c r="N461" s="90">
        <f>IFERROR((L461*M461)*(Input!$D$11)+(K461*M461*Input!$D$10)," ")</f>
        <v>1742.202</v>
      </c>
      <c r="O461" s="90">
        <f>IFERROR((L461*M461)*(Input!$D$23)+(K461*M461*Input!$D$22), " ")</f>
        <v>791.91</v>
      </c>
    </row>
    <row r="462" spans="3:15" ht="16" thickBot="1" x14ac:dyDescent="0.4">
      <c r="C462" s="84" t="str">
        <f>Input!C475</f>
        <v>PP449</v>
      </c>
      <c r="D462" s="85">
        <f>IF(Input!D475=0," ",Input!D475)</f>
        <v>68</v>
      </c>
      <c r="E462" s="85" t="str">
        <f>IF(Input!E475=0," ",Input!E475)</f>
        <v xml:space="preserve"> </v>
      </c>
      <c r="F462" s="85">
        <f t="shared" ref="F462:F525" si="10">IF(D462=" "," ",AVERAGE(D462:E462))</f>
        <v>68</v>
      </c>
      <c r="G462" s="86">
        <f>Input!G475</f>
        <v>0.12647287382061601</v>
      </c>
      <c r="H462" s="85">
        <f>Input!H475</f>
        <v>2005</v>
      </c>
      <c r="I462" s="85">
        <f t="shared" ref="I462:I525" si="11">IF(H462=0," ",SUM(2022-H462))</f>
        <v>17</v>
      </c>
      <c r="J462" s="87">
        <f>IF(Input!J475=0, " ",Input!J475)</f>
        <v>249716.32</v>
      </c>
      <c r="K462" s="88" t="str">
        <f>IF(Input!K475=0,"0",Input!K475)</f>
        <v>0</v>
      </c>
      <c r="L462" s="88">
        <f>IF(Input!L475=0,"0",Input!L475)</f>
        <v>893.12</v>
      </c>
      <c r="M462" s="89">
        <f>IF(Input!N475=0," ",Input!N475)</f>
        <v>1</v>
      </c>
      <c r="N462" s="90">
        <f>IFERROR((L462*M462)*(Input!$D$11)+(K462*M462*Input!$D$10)," ")</f>
        <v>982.43200000000013</v>
      </c>
      <c r="O462" s="90">
        <f>IFERROR((L462*M462)*(Input!$D$23)+(K462*M462*Input!$D$22), " ")</f>
        <v>446.56</v>
      </c>
    </row>
    <row r="463" spans="3:15" ht="16" thickBot="1" x14ac:dyDescent="0.4">
      <c r="C463" s="84" t="str">
        <f>Input!C476</f>
        <v>PP450</v>
      </c>
      <c r="D463" s="85">
        <f>IF(Input!D476=0," ",Input!D476)</f>
        <v>69</v>
      </c>
      <c r="E463" s="85" t="str">
        <f>IF(Input!E476=0," ",Input!E476)</f>
        <v xml:space="preserve"> </v>
      </c>
      <c r="F463" s="85">
        <f t="shared" si="10"/>
        <v>69</v>
      </c>
      <c r="G463" s="86">
        <f>Input!G476</f>
        <v>0.13113149450094186</v>
      </c>
      <c r="H463" s="85">
        <f>Input!H476</f>
        <v>2011</v>
      </c>
      <c r="I463" s="85">
        <f t="shared" si="11"/>
        <v>11</v>
      </c>
      <c r="J463" s="87">
        <f>IF(Input!J476=0, " ",Input!J476)</f>
        <v>255162.22</v>
      </c>
      <c r="K463" s="88" t="str">
        <f>IF(Input!K476=0,"0",Input!K476)</f>
        <v>0</v>
      </c>
      <c r="L463" s="88">
        <f>IF(Input!L476=0,"0",Input!L476)</f>
        <v>938.81999999999994</v>
      </c>
      <c r="M463" s="89">
        <f>IF(Input!N476=0," ",Input!N476)</f>
        <v>1</v>
      </c>
      <c r="N463" s="90">
        <f>IFERROR((L463*M463)*(Input!$D$11)+(K463*M463*Input!$D$10)," ")</f>
        <v>1032.702</v>
      </c>
      <c r="O463" s="90">
        <f>IFERROR((L463*M463)*(Input!$D$23)+(K463*M463*Input!$D$22), " ")</f>
        <v>469.40999999999997</v>
      </c>
    </row>
    <row r="464" spans="3:15" ht="16" thickBot="1" x14ac:dyDescent="0.4">
      <c r="C464" s="84" t="str">
        <f>Input!C477</f>
        <v>PP451</v>
      </c>
      <c r="D464" s="85">
        <f>IF(Input!D477=0," ",Input!D477)</f>
        <v>76</v>
      </c>
      <c r="E464" s="85" t="str">
        <f>IF(Input!E477=0," ",Input!E477)</f>
        <v xml:space="preserve"> </v>
      </c>
      <c r="F464" s="85">
        <f t="shared" si="10"/>
        <v>76</v>
      </c>
      <c r="G464" s="86">
        <f>Input!G477</f>
        <v>0.17298297990753841</v>
      </c>
      <c r="H464" s="85">
        <f>Input!H477</f>
        <v>2005</v>
      </c>
      <c r="I464" s="85">
        <f t="shared" si="11"/>
        <v>17</v>
      </c>
      <c r="J464" s="87">
        <f>IF(Input!J477=0, " ",Input!J477)</f>
        <v>305596.40000000002</v>
      </c>
      <c r="K464" s="88" t="str">
        <f>IF(Input!K477=0,"0",Input!K477)</f>
        <v>0</v>
      </c>
      <c r="L464" s="88">
        <f>IF(Input!L477=0,"0",Input!L477)</f>
        <v>909.15</v>
      </c>
      <c r="M464" s="89">
        <f>IF(Input!N477=0," ",Input!N477)</f>
        <v>1</v>
      </c>
      <c r="N464" s="90">
        <f>IFERROR((L464*M464)*(Input!$D$11)+(K464*M464*Input!$D$10)," ")</f>
        <v>1000.0650000000001</v>
      </c>
      <c r="O464" s="90">
        <f>IFERROR((L464*M464)*(Input!$D$23)+(K464*M464*Input!$D$22), " ")</f>
        <v>454.57499999999999</v>
      </c>
    </row>
    <row r="465" spans="3:15" ht="16" thickBot="1" x14ac:dyDescent="0.4">
      <c r="C465" s="84" t="str">
        <f>Input!C478</f>
        <v>PP452</v>
      </c>
      <c r="D465" s="85">
        <f>IF(Input!D478=0," ",Input!D478)</f>
        <v>40</v>
      </c>
      <c r="E465" s="85" t="str">
        <f>IF(Input!E478=0," ",Input!E478)</f>
        <v xml:space="preserve"> </v>
      </c>
      <c r="F465" s="85">
        <f t="shared" si="10"/>
        <v>40</v>
      </c>
      <c r="G465" s="86">
        <f>Input!G478</f>
        <v>6.9962063056742865E-2</v>
      </c>
      <c r="H465" s="85">
        <f>Input!H478</f>
        <v>2020</v>
      </c>
      <c r="I465" s="85">
        <f t="shared" si="11"/>
        <v>2</v>
      </c>
      <c r="J465" s="87">
        <f>IF(Input!J478=0, " ",Input!J478)</f>
        <v>234834.05</v>
      </c>
      <c r="K465" s="88" t="str">
        <f>IF(Input!K478=0,"0",Input!K478)</f>
        <v>0</v>
      </c>
      <c r="L465" s="88">
        <f>IF(Input!L478=0,"0",Input!L478)</f>
        <v>940.96</v>
      </c>
      <c r="M465" s="89">
        <f>IF(Input!N478=0," ",Input!N478)</f>
        <v>1</v>
      </c>
      <c r="N465" s="90">
        <f>IFERROR((L465*M465)*(Input!$D$11)+(K465*M465*Input!$D$10)," ")</f>
        <v>1035.056</v>
      </c>
      <c r="O465" s="90">
        <f>IFERROR((L465*M465)*(Input!$D$23)+(K465*M465*Input!$D$22), " ")</f>
        <v>470.48</v>
      </c>
    </row>
    <row r="466" spans="3:15" ht="16" thickBot="1" x14ac:dyDescent="0.4">
      <c r="C466" s="84" t="str">
        <f>Input!C479</f>
        <v>PP453</v>
      </c>
      <c r="D466" s="85">
        <f>IF(Input!D479=0," ",Input!D479)</f>
        <v>80</v>
      </c>
      <c r="E466" s="85" t="str">
        <f>IF(Input!E479=0," ",Input!E479)</f>
        <v xml:space="preserve"> </v>
      </c>
      <c r="F466" s="85">
        <f t="shared" si="10"/>
        <v>80</v>
      </c>
      <c r="G466" s="86">
        <f>Input!G479</f>
        <v>0.25805399902698539</v>
      </c>
      <c r="H466" s="85">
        <f>Input!H479</f>
        <v>1998</v>
      </c>
      <c r="I466" s="85">
        <f t="shared" si="11"/>
        <v>24</v>
      </c>
      <c r="J466" s="87">
        <f>IF(Input!J479=0, " ",Input!J479)</f>
        <v>433090.9</v>
      </c>
      <c r="K466" s="88" t="str">
        <f>IF(Input!K479=0,"0",Input!K479)</f>
        <v>0</v>
      </c>
      <c r="L466" s="88">
        <f>IF(Input!L479=0,"0",Input!L479)</f>
        <v>947.07</v>
      </c>
      <c r="M466" s="89">
        <f>IF(Input!N479=0," ",Input!N479)</f>
        <v>1</v>
      </c>
      <c r="N466" s="90">
        <f>IFERROR((L466*M466)*(Input!$D$11)+(K466*M466*Input!$D$10)," ")</f>
        <v>1041.777</v>
      </c>
      <c r="O466" s="90">
        <f>IFERROR((L466*M466)*(Input!$D$23)+(K466*M466*Input!$D$22), " ")</f>
        <v>473.53500000000003</v>
      </c>
    </row>
    <row r="467" spans="3:15" ht="16" thickBot="1" x14ac:dyDescent="0.4">
      <c r="C467" s="84" t="str">
        <f>Input!C480</f>
        <v>PP454</v>
      </c>
      <c r="D467" s="85">
        <f>IF(Input!D480=0," ",Input!D480)</f>
        <v>59</v>
      </c>
      <c r="E467" s="85" t="str">
        <f>IF(Input!E480=0," ",Input!E480)</f>
        <v xml:space="preserve"> </v>
      </c>
      <c r="F467" s="85">
        <f t="shared" si="10"/>
        <v>59</v>
      </c>
      <c r="G467" s="86">
        <f>Input!G480</f>
        <v>0.13272032318844126</v>
      </c>
      <c r="H467" s="85">
        <f>Input!H480</f>
        <v>2006</v>
      </c>
      <c r="I467" s="85">
        <f t="shared" si="11"/>
        <v>16</v>
      </c>
      <c r="J467" s="87">
        <f>IF(Input!J480=0, " ",Input!J480)</f>
        <v>302025.68</v>
      </c>
      <c r="K467" s="88" t="str">
        <f>IF(Input!K480=0,"0",Input!K480)</f>
        <v>0</v>
      </c>
      <c r="L467" s="88">
        <f>IF(Input!L480=0,"0",Input!L480)</f>
        <v>939.72</v>
      </c>
      <c r="M467" s="89">
        <f>IF(Input!N480=0," ",Input!N480)</f>
        <v>1</v>
      </c>
      <c r="N467" s="90">
        <f>IFERROR((L467*M467)*(Input!$D$11)+(K467*M467*Input!$D$10)," ")</f>
        <v>1033.692</v>
      </c>
      <c r="O467" s="90">
        <f>IFERROR((L467*M467)*(Input!$D$23)+(K467*M467*Input!$D$22), " ")</f>
        <v>469.86</v>
      </c>
    </row>
    <row r="468" spans="3:15" ht="16" thickBot="1" x14ac:dyDescent="0.4">
      <c r="C468" s="84" t="str">
        <f>Input!C481</f>
        <v>PP455</v>
      </c>
      <c r="D468" s="85">
        <f>IF(Input!D481=0," ",Input!D481)</f>
        <v>68</v>
      </c>
      <c r="E468" s="85" t="str">
        <f>IF(Input!E481=0," ",Input!E481)</f>
        <v xml:space="preserve"> </v>
      </c>
      <c r="F468" s="85">
        <f t="shared" si="10"/>
        <v>68</v>
      </c>
      <c r="G468" s="86">
        <f>Input!G481</f>
        <v>0.36085186965616611</v>
      </c>
      <c r="H468" s="85">
        <f>Input!H481</f>
        <v>2012</v>
      </c>
      <c r="I468" s="85">
        <f t="shared" si="11"/>
        <v>10</v>
      </c>
      <c r="J468" s="87">
        <f>IF(Input!J481=0, " ",Input!J481)</f>
        <v>712489.55</v>
      </c>
      <c r="K468" s="88" t="str">
        <f>IF(Input!K481=0,"0",Input!K481)</f>
        <v>0</v>
      </c>
      <c r="L468" s="88">
        <f>IF(Input!L481=0,"0",Input!L481)</f>
        <v>1186.76</v>
      </c>
      <c r="M468" s="89">
        <f>IF(Input!N481=0," ",Input!N481)</f>
        <v>1</v>
      </c>
      <c r="N468" s="90">
        <f>IFERROR((L468*M468)*(Input!$D$11)+(K468*M468*Input!$D$10)," ")</f>
        <v>1305.4360000000001</v>
      </c>
      <c r="O468" s="90">
        <f>IFERROR((L468*M468)*(Input!$D$23)+(K468*M468*Input!$D$22), " ")</f>
        <v>593.38</v>
      </c>
    </row>
    <row r="469" spans="3:15" ht="16" thickBot="1" x14ac:dyDescent="0.4">
      <c r="C469" s="84" t="str">
        <f>Input!C482</f>
        <v>PP456</v>
      </c>
      <c r="D469" s="85" t="str">
        <f>IF(Input!D482=0," ",Input!D482)</f>
        <v xml:space="preserve"> </v>
      </c>
      <c r="E469" s="85" t="str">
        <f>IF(Input!E482=0," ",Input!E482)</f>
        <v xml:space="preserve"> </v>
      </c>
      <c r="F469" s="85" t="str">
        <f t="shared" si="10"/>
        <v xml:space="preserve"> </v>
      </c>
      <c r="G469" s="86">
        <f>Input!G482</f>
        <v>0</v>
      </c>
      <c r="H469" s="85">
        <f>Input!H482</f>
        <v>1900</v>
      </c>
      <c r="I469" s="85">
        <f t="shared" si="11"/>
        <v>122</v>
      </c>
      <c r="J469" s="87">
        <f>IF(Input!J482=0, " ",Input!J482)</f>
        <v>354401.2</v>
      </c>
      <c r="K469" s="88" t="str">
        <f>IF(Input!K482=0,"0",Input!K482)</f>
        <v>0</v>
      </c>
      <c r="L469" s="88">
        <f>IF(Input!L482=0,"0",Input!L482)</f>
        <v>1037.98</v>
      </c>
      <c r="M469" s="89">
        <f>IF(Input!N482=0," ",Input!N482)</f>
        <v>1</v>
      </c>
      <c r="N469" s="90">
        <f>IFERROR((L469*M469)*(Input!$D$11)+(K469*M469*Input!$D$10)," ")</f>
        <v>1141.778</v>
      </c>
      <c r="O469" s="90">
        <f>IFERROR((L469*M469)*(Input!$D$23)+(K469*M469*Input!$D$22), " ")</f>
        <v>518.99</v>
      </c>
    </row>
    <row r="470" spans="3:15" ht="16" thickBot="1" x14ac:dyDescent="0.4">
      <c r="C470" s="84" t="str">
        <f>Input!C483</f>
        <v>PP457</v>
      </c>
      <c r="D470" s="85">
        <f>IF(Input!D483=0," ",Input!D483)</f>
        <v>60</v>
      </c>
      <c r="E470" s="85" t="str">
        <f>IF(Input!E483=0," ",Input!E483)</f>
        <v xml:space="preserve"> </v>
      </c>
      <c r="F470" s="85">
        <f t="shared" si="10"/>
        <v>60</v>
      </c>
      <c r="G470" s="86">
        <f>Input!G483</f>
        <v>0.14011582207777862</v>
      </c>
      <c r="H470" s="85">
        <f>Input!H483</f>
        <v>2017</v>
      </c>
      <c r="I470" s="85">
        <f t="shared" si="11"/>
        <v>5</v>
      </c>
      <c r="J470" s="87">
        <f>IF(Input!J483=0, " ",Input!J483)</f>
        <v>313541.03000000003</v>
      </c>
      <c r="K470" s="88" t="str">
        <f>IF(Input!K483=0,"0",Input!K483)</f>
        <v>0</v>
      </c>
      <c r="L470" s="88">
        <f>IF(Input!L483=0,"0",Input!L483)</f>
        <v>1038.75</v>
      </c>
      <c r="M470" s="89">
        <f>IF(Input!N483=0," ",Input!N483)</f>
        <v>1</v>
      </c>
      <c r="N470" s="90">
        <f>IFERROR((L470*M470)*(Input!$D$11)+(K470*M470*Input!$D$10)," ")</f>
        <v>1142.625</v>
      </c>
      <c r="O470" s="90">
        <f>IFERROR((L470*M470)*(Input!$D$23)+(K470*M470*Input!$D$22), " ")</f>
        <v>519.375</v>
      </c>
    </row>
    <row r="471" spans="3:15" ht="16" thickBot="1" x14ac:dyDescent="0.4">
      <c r="C471" s="84" t="str">
        <f>Input!C484</f>
        <v>PP458</v>
      </c>
      <c r="D471" s="85">
        <f>IF(Input!D484=0," ",Input!D484)</f>
        <v>68</v>
      </c>
      <c r="E471" s="85" t="str">
        <f>IF(Input!E484=0," ",Input!E484)</f>
        <v xml:space="preserve"> </v>
      </c>
      <c r="F471" s="85">
        <f t="shared" si="10"/>
        <v>68</v>
      </c>
      <c r="G471" s="86">
        <f>Input!G484</f>
        <v>0.27728136209643478</v>
      </c>
      <c r="H471" s="85">
        <f>Input!H484</f>
        <v>2009</v>
      </c>
      <c r="I471" s="85">
        <f t="shared" si="11"/>
        <v>13</v>
      </c>
      <c r="J471" s="87">
        <f>IF(Input!J484=0, " ",Input!J484)</f>
        <v>547482.47</v>
      </c>
      <c r="K471" s="88" t="str">
        <f>IF(Input!K484=0,"0",Input!K484)</f>
        <v>0</v>
      </c>
      <c r="L471" s="88">
        <f>IF(Input!L484=0,"0",Input!L484)</f>
        <v>1047.5</v>
      </c>
      <c r="M471" s="89">
        <f>IF(Input!N484=0," ",Input!N484)</f>
        <v>1</v>
      </c>
      <c r="N471" s="90">
        <f>IFERROR((L471*M471)*(Input!$D$11)+(K471*M471*Input!$D$10)," ")</f>
        <v>1152.25</v>
      </c>
      <c r="O471" s="90">
        <f>IFERROR((L471*M471)*(Input!$D$23)+(K471*M471*Input!$D$22), " ")</f>
        <v>523.75</v>
      </c>
    </row>
    <row r="472" spans="3:15" ht="16" thickBot="1" x14ac:dyDescent="0.4">
      <c r="C472" s="84" t="str">
        <f>Input!C485</f>
        <v>PP459</v>
      </c>
      <c r="D472" s="85">
        <f>IF(Input!D485=0," ",Input!D485)</f>
        <v>70</v>
      </c>
      <c r="E472" s="85" t="str">
        <f>IF(Input!E485=0," ",Input!E485)</f>
        <v xml:space="preserve"> </v>
      </c>
      <c r="F472" s="85">
        <f t="shared" si="10"/>
        <v>70</v>
      </c>
      <c r="G472" s="86">
        <f>Input!G485</f>
        <v>0.12235707958358197</v>
      </c>
      <c r="H472" s="85">
        <f>Input!H485</f>
        <v>2012</v>
      </c>
      <c r="I472" s="85">
        <f t="shared" si="11"/>
        <v>10</v>
      </c>
      <c r="J472" s="87">
        <f>IF(Input!J485=0, " ",Input!J485)</f>
        <v>234687.26</v>
      </c>
      <c r="K472" s="88" t="str">
        <f>IF(Input!K485=0,"0",Input!K485)</f>
        <v>0</v>
      </c>
      <c r="L472" s="88">
        <f>IF(Input!L485=0,"0",Input!L485)</f>
        <v>1058.44</v>
      </c>
      <c r="M472" s="89">
        <f>IF(Input!N485=0," ",Input!N485)</f>
        <v>1</v>
      </c>
      <c r="N472" s="90">
        <f>IFERROR((L472*M472)*(Input!$D$11)+(K472*M472*Input!$D$10)," ")</f>
        <v>1164.2840000000001</v>
      </c>
      <c r="O472" s="90">
        <f>IFERROR((L472*M472)*(Input!$D$23)+(K472*M472*Input!$D$22), " ")</f>
        <v>529.22</v>
      </c>
    </row>
    <row r="473" spans="3:15" ht="16" thickBot="1" x14ac:dyDescent="0.4">
      <c r="C473" s="84" t="str">
        <f>Input!C486</f>
        <v>PP460</v>
      </c>
      <c r="D473" s="85">
        <f>IF(Input!D486=0," ",Input!D486)</f>
        <v>70</v>
      </c>
      <c r="E473" s="85" t="str">
        <f>IF(Input!E486=0," ",Input!E486)</f>
        <v xml:space="preserve"> </v>
      </c>
      <c r="F473" s="85">
        <f t="shared" si="10"/>
        <v>70</v>
      </c>
      <c r="G473" s="86">
        <f>Input!G486</f>
        <v>0.21708229321330297</v>
      </c>
      <c r="H473" s="85">
        <f>Input!H486</f>
        <v>2016</v>
      </c>
      <c r="I473" s="85">
        <f t="shared" si="11"/>
        <v>6</v>
      </c>
      <c r="J473" s="87">
        <f>IF(Input!J486=0, " ",Input!J486)</f>
        <v>416375.16</v>
      </c>
      <c r="K473" s="88" t="str">
        <f>IF(Input!K486=0,"0",Input!K486)</f>
        <v>0</v>
      </c>
      <c r="L473" s="88">
        <f>IF(Input!L486=0,"0",Input!L486)</f>
        <v>1059.3599999999999</v>
      </c>
      <c r="M473" s="89">
        <f>IF(Input!N486=0," ",Input!N486)</f>
        <v>1</v>
      </c>
      <c r="N473" s="90">
        <f>IFERROR((L473*M473)*(Input!$D$11)+(K473*M473*Input!$D$10)," ")</f>
        <v>1165.296</v>
      </c>
      <c r="O473" s="90">
        <f>IFERROR((L473*M473)*(Input!$D$23)+(K473*M473*Input!$D$22), " ")</f>
        <v>529.67999999999995</v>
      </c>
    </row>
    <row r="474" spans="3:15" ht="16" thickBot="1" x14ac:dyDescent="0.4">
      <c r="C474" s="84" t="str">
        <f>Input!C487</f>
        <v>PP461</v>
      </c>
      <c r="D474" s="85">
        <f>IF(Input!D487=0," ",Input!D487)</f>
        <v>64</v>
      </c>
      <c r="E474" s="85" t="str">
        <f>IF(Input!E487=0," ",Input!E487)</f>
        <v xml:space="preserve"> </v>
      </c>
      <c r="F474" s="85">
        <f t="shared" si="10"/>
        <v>64</v>
      </c>
      <c r="G474" s="86">
        <f>Input!G487</f>
        <v>0.15281693805722771</v>
      </c>
      <c r="H474" s="85">
        <f>Input!H487</f>
        <v>2011</v>
      </c>
      <c r="I474" s="85">
        <f t="shared" si="11"/>
        <v>11</v>
      </c>
      <c r="J474" s="87">
        <f>IF(Input!J487=0, " ",Input!J487)</f>
        <v>320590</v>
      </c>
      <c r="K474" s="88" t="str">
        <f>IF(Input!K487=0,"0",Input!K487)</f>
        <v>0</v>
      </c>
      <c r="L474" s="88">
        <f>IF(Input!L487=0,"0",Input!L487)</f>
        <v>1070.4000000000001</v>
      </c>
      <c r="M474" s="89">
        <f>IF(Input!N487=0," ",Input!N487)</f>
        <v>1</v>
      </c>
      <c r="N474" s="90">
        <f>IFERROR((L474*M474)*(Input!$D$11)+(K474*M474*Input!$D$10)," ")</f>
        <v>1177.4400000000003</v>
      </c>
      <c r="O474" s="90">
        <f>IFERROR((L474*M474)*(Input!$D$23)+(K474*M474*Input!$D$22), " ")</f>
        <v>535.20000000000005</v>
      </c>
    </row>
    <row r="475" spans="3:15" ht="16" thickBot="1" x14ac:dyDescent="0.4">
      <c r="C475" s="84" t="str">
        <f>Input!C488</f>
        <v>PP462</v>
      </c>
      <c r="D475" s="85">
        <f>IF(Input!D488=0," ",Input!D488)</f>
        <v>43</v>
      </c>
      <c r="E475" s="85" t="str">
        <f>IF(Input!E488=0," ",Input!E488)</f>
        <v xml:space="preserve"> </v>
      </c>
      <c r="F475" s="85">
        <f t="shared" si="10"/>
        <v>43</v>
      </c>
      <c r="G475" s="86">
        <f>Input!G488</f>
        <v>4.3273756206871211E-2</v>
      </c>
      <c r="H475" s="85">
        <f>Input!H488</f>
        <v>2017</v>
      </c>
      <c r="I475" s="85">
        <f t="shared" si="11"/>
        <v>5</v>
      </c>
      <c r="J475" s="87">
        <f>IF(Input!J488=0, " ",Input!J488)</f>
        <v>135118.43</v>
      </c>
      <c r="K475" s="88" t="str">
        <f>IF(Input!K488=0,"0",Input!K488)</f>
        <v>0</v>
      </c>
      <c r="L475" s="88">
        <f>IF(Input!L488=0,"0",Input!L488)</f>
        <v>1076.3200000000002</v>
      </c>
      <c r="M475" s="89">
        <f>IF(Input!N488=0," ",Input!N488)</f>
        <v>1</v>
      </c>
      <c r="N475" s="90">
        <f>IFERROR((L475*M475)*(Input!$D$11)+(K475*M475*Input!$D$10)," ")</f>
        <v>1183.9520000000002</v>
      </c>
      <c r="O475" s="90">
        <f>IFERROR((L475*M475)*(Input!$D$23)+(K475*M475*Input!$D$22), " ")</f>
        <v>538.16000000000008</v>
      </c>
    </row>
    <row r="476" spans="3:15" ht="16" thickBot="1" x14ac:dyDescent="0.4">
      <c r="C476" s="84" t="str">
        <f>Input!C489</f>
        <v>PP463</v>
      </c>
      <c r="D476" s="85">
        <f>IF(Input!D489=0," ",Input!D489)</f>
        <v>83</v>
      </c>
      <c r="E476" s="85" t="str">
        <f>IF(Input!E489=0," ",Input!E489)</f>
        <v xml:space="preserve"> </v>
      </c>
      <c r="F476" s="85">
        <f t="shared" si="10"/>
        <v>83</v>
      </c>
      <c r="G476" s="86">
        <f>Input!G489</f>
        <v>7.7420704054555894E-2</v>
      </c>
      <c r="H476" s="85">
        <f>Input!H489</f>
        <v>2009</v>
      </c>
      <c r="I476" s="85">
        <f t="shared" si="11"/>
        <v>13</v>
      </c>
      <c r="J476" s="87">
        <f>IF(Input!J489=0, " ",Input!J489)</f>
        <v>125238.39</v>
      </c>
      <c r="K476" s="88" t="str">
        <f>IF(Input!K489=0,"0",Input!K489)</f>
        <v>0</v>
      </c>
      <c r="L476" s="88">
        <f>IF(Input!L489=0,"0",Input!L489)</f>
        <v>1091.56</v>
      </c>
      <c r="M476" s="89">
        <f>IF(Input!N489=0," ",Input!N489)</f>
        <v>1</v>
      </c>
      <c r="N476" s="90">
        <f>IFERROR((L476*M476)*(Input!$D$11)+(K476*M476*Input!$D$10)," ")</f>
        <v>1200.7160000000001</v>
      </c>
      <c r="O476" s="90">
        <f>IFERROR((L476*M476)*(Input!$D$23)+(K476*M476*Input!$D$22), " ")</f>
        <v>545.78</v>
      </c>
    </row>
    <row r="477" spans="3:15" ht="16" thickBot="1" x14ac:dyDescent="0.4">
      <c r="C477" s="84" t="str">
        <f>Input!C490</f>
        <v>PP464</v>
      </c>
      <c r="D477" s="85">
        <f>IF(Input!D490=0," ",Input!D490)</f>
        <v>38</v>
      </c>
      <c r="E477" s="85" t="str">
        <f>IF(Input!E490=0," ",Input!E490)</f>
        <v xml:space="preserve"> </v>
      </c>
      <c r="F477" s="85">
        <f t="shared" si="10"/>
        <v>38</v>
      </c>
      <c r="G477" s="86">
        <f>Input!G490</f>
        <v>0.10086143065791768</v>
      </c>
      <c r="H477" s="85">
        <f>Input!H490</f>
        <v>2012</v>
      </c>
      <c r="I477" s="85">
        <f t="shared" si="11"/>
        <v>10</v>
      </c>
      <c r="J477" s="87">
        <f>IF(Input!J490=0, " ",Input!J490)</f>
        <v>356369.05</v>
      </c>
      <c r="K477" s="88" t="str">
        <f>IF(Input!K490=0,"0",Input!K490)</f>
        <v>0</v>
      </c>
      <c r="L477" s="88">
        <f>IF(Input!L490=0,"0",Input!L490)</f>
        <v>1095.42</v>
      </c>
      <c r="M477" s="89">
        <f>IF(Input!N490=0," ",Input!N490)</f>
        <v>1</v>
      </c>
      <c r="N477" s="90">
        <f>IFERROR((L477*M477)*(Input!$D$11)+(K477*M477*Input!$D$10)," ")</f>
        <v>1204.9620000000002</v>
      </c>
      <c r="O477" s="90">
        <f>IFERROR((L477*M477)*(Input!$D$23)+(K477*M477*Input!$D$22), " ")</f>
        <v>547.71</v>
      </c>
    </row>
    <row r="478" spans="3:15" ht="16" thickBot="1" x14ac:dyDescent="0.4">
      <c r="C478" s="84" t="str">
        <f>Input!C491</f>
        <v>PP465</v>
      </c>
      <c r="D478" s="85">
        <f>IF(Input!D491=0," ",Input!D491)</f>
        <v>60</v>
      </c>
      <c r="E478" s="85" t="str">
        <f>IF(Input!E491=0," ",Input!E491)</f>
        <v xml:space="preserve"> </v>
      </c>
      <c r="F478" s="85">
        <f t="shared" si="10"/>
        <v>60</v>
      </c>
      <c r="G478" s="86">
        <f>Input!G491</f>
        <v>0.20831199392960051</v>
      </c>
      <c r="H478" s="85">
        <f>Input!H491</f>
        <v>2017</v>
      </c>
      <c r="I478" s="85">
        <f t="shared" si="11"/>
        <v>5</v>
      </c>
      <c r="J478" s="87">
        <f>IF(Input!J491=0, " ",Input!J491)</f>
        <v>466145.48</v>
      </c>
      <c r="K478" s="88" t="str">
        <f>IF(Input!K491=0,"0",Input!K491)</f>
        <v>0</v>
      </c>
      <c r="L478" s="88">
        <f>IF(Input!L491=0,"0",Input!L491)</f>
        <v>1096.33</v>
      </c>
      <c r="M478" s="89">
        <f>IF(Input!N491=0," ",Input!N491)</f>
        <v>1</v>
      </c>
      <c r="N478" s="90">
        <f>IFERROR((L478*M478)*(Input!$D$11)+(K478*M478*Input!$D$10)," ")</f>
        <v>1205.963</v>
      </c>
      <c r="O478" s="90">
        <f>IFERROR((L478*M478)*(Input!$D$23)+(K478*M478*Input!$D$22), " ")</f>
        <v>548.16499999999996</v>
      </c>
    </row>
    <row r="479" spans="3:15" ht="16" thickBot="1" x14ac:dyDescent="0.4">
      <c r="C479" s="84" t="str">
        <f>Input!C492</f>
        <v>PP466</v>
      </c>
      <c r="D479" s="85">
        <f>IF(Input!D492=0," ",Input!D492)</f>
        <v>68</v>
      </c>
      <c r="E479" s="85" t="str">
        <f>IF(Input!E492=0," ",Input!E492)</f>
        <v xml:space="preserve"> </v>
      </c>
      <c r="F479" s="85">
        <f t="shared" si="10"/>
        <v>68</v>
      </c>
      <c r="G479" s="86">
        <f>Input!G492</f>
        <v>0.1493133798166143</v>
      </c>
      <c r="H479" s="85">
        <f>Input!H492</f>
        <v>2005</v>
      </c>
      <c r="I479" s="85">
        <f t="shared" si="11"/>
        <v>17</v>
      </c>
      <c r="J479" s="87">
        <f>IF(Input!J492=0, " ",Input!J492)</f>
        <v>294814.11</v>
      </c>
      <c r="K479" s="88" t="str">
        <f>IF(Input!K492=0,"0",Input!K492)</f>
        <v>0</v>
      </c>
      <c r="L479" s="88">
        <f>IF(Input!L492=0,"0",Input!L492)</f>
        <v>1116.6600000000001</v>
      </c>
      <c r="M479" s="89">
        <f>IF(Input!N492=0," ",Input!N492)</f>
        <v>1</v>
      </c>
      <c r="N479" s="90">
        <f>IFERROR((L479*M479)*(Input!$D$11)+(K479*M479*Input!$D$10)," ")</f>
        <v>1228.3260000000002</v>
      </c>
      <c r="O479" s="90">
        <f>IFERROR((L479*M479)*(Input!$D$23)+(K479*M479*Input!$D$22), " ")</f>
        <v>558.33000000000004</v>
      </c>
    </row>
    <row r="480" spans="3:15" ht="16" thickBot="1" x14ac:dyDescent="0.4">
      <c r="C480" s="84" t="str">
        <f>Input!C493</f>
        <v>PP467</v>
      </c>
      <c r="D480" s="85">
        <f>IF(Input!D493=0," ",Input!D493)</f>
        <v>67</v>
      </c>
      <c r="E480" s="85" t="str">
        <f>IF(Input!E493=0," ",Input!E493)</f>
        <v xml:space="preserve"> </v>
      </c>
      <c r="F480" s="85">
        <f t="shared" si="10"/>
        <v>67</v>
      </c>
      <c r="G480" s="86">
        <f>Input!G493</f>
        <v>0.40052178619908424</v>
      </c>
      <c r="H480" s="85">
        <f>Input!H493</f>
        <v>2017</v>
      </c>
      <c r="I480" s="85">
        <f t="shared" si="11"/>
        <v>5</v>
      </c>
      <c r="J480" s="87">
        <f>IF(Input!J493=0, " ",Input!J493)</f>
        <v>802619.66</v>
      </c>
      <c r="K480" s="88" t="str">
        <f>IF(Input!K493=0,"0",Input!K493)</f>
        <v>0</v>
      </c>
      <c r="L480" s="88">
        <f>IF(Input!L493=0,"0",Input!L493)</f>
        <v>1315.66</v>
      </c>
      <c r="M480" s="89">
        <f>IF(Input!N493=0," ",Input!N493)</f>
        <v>1</v>
      </c>
      <c r="N480" s="90">
        <f>IFERROR((L480*M480)*(Input!$D$11)+(K480*M480*Input!$D$10)," ")</f>
        <v>1447.2260000000001</v>
      </c>
      <c r="O480" s="90">
        <f>IFERROR((L480*M480)*(Input!$D$23)+(K480*M480*Input!$D$22), " ")</f>
        <v>657.83</v>
      </c>
    </row>
    <row r="481" spans="3:15" ht="16" thickBot="1" x14ac:dyDescent="0.4">
      <c r="C481" s="84" t="str">
        <f>Input!C494</f>
        <v>PP468</v>
      </c>
      <c r="D481" s="85">
        <f>IF(Input!D494=0," ",Input!D494)</f>
        <v>71</v>
      </c>
      <c r="E481" s="85" t="str">
        <f>IF(Input!E494=0," ",Input!E494)</f>
        <v xml:space="preserve"> </v>
      </c>
      <c r="F481" s="85">
        <f t="shared" si="10"/>
        <v>71</v>
      </c>
      <c r="G481" s="86">
        <f>Input!G494</f>
        <v>0.35643980565603689</v>
      </c>
      <c r="H481" s="85">
        <f>Input!H494</f>
        <v>2011</v>
      </c>
      <c r="I481" s="85">
        <f t="shared" si="11"/>
        <v>11</v>
      </c>
      <c r="J481" s="87">
        <f>IF(Input!J494=0, " ",Input!J494)</f>
        <v>674040.98</v>
      </c>
      <c r="K481" s="88" t="str">
        <f>IF(Input!K494=0,"0",Input!K494)</f>
        <v>0</v>
      </c>
      <c r="L481" s="88">
        <f>IF(Input!L494=0,"0",Input!L494)</f>
        <v>1193.03</v>
      </c>
      <c r="M481" s="89">
        <f>IF(Input!N494=0," ",Input!N494)</f>
        <v>1</v>
      </c>
      <c r="N481" s="90">
        <f>IFERROR((L481*M481)*(Input!$D$11)+(K481*M481*Input!$D$10)," ")</f>
        <v>1312.3330000000001</v>
      </c>
      <c r="O481" s="90">
        <f>IFERROR((L481*M481)*(Input!$D$23)+(K481*M481*Input!$D$22), " ")</f>
        <v>596.51499999999999</v>
      </c>
    </row>
    <row r="482" spans="3:15" ht="16" thickBot="1" x14ac:dyDescent="0.4">
      <c r="C482" s="84" t="str">
        <f>Input!C495</f>
        <v>PP469</v>
      </c>
      <c r="D482" s="85" t="str">
        <f>IF(Input!D495=0," ",Input!D495)</f>
        <v xml:space="preserve"> </v>
      </c>
      <c r="E482" s="85" t="str">
        <f>IF(Input!E495=0," ",Input!E495)</f>
        <v xml:space="preserve"> </v>
      </c>
      <c r="F482" s="85" t="str">
        <f t="shared" si="10"/>
        <v xml:space="preserve"> </v>
      </c>
      <c r="G482" s="86">
        <f>Input!G495</f>
        <v>0</v>
      </c>
      <c r="H482" s="85">
        <f>Input!H495</f>
        <v>0</v>
      </c>
      <c r="I482" s="85" t="str">
        <f t="shared" si="11"/>
        <v xml:space="preserve"> </v>
      </c>
      <c r="J482" s="87">
        <f>IF(Input!J495=0, " ",Input!J495)</f>
        <v>471323.18</v>
      </c>
      <c r="K482" s="88" t="str">
        <f>IF(Input!K495=0,"0",Input!K495)</f>
        <v>0</v>
      </c>
      <c r="L482" s="88">
        <f>IF(Input!L495=0,"0",Input!L495)</f>
        <v>1173.42</v>
      </c>
      <c r="M482" s="89">
        <f>IF(Input!N495=0," ",Input!N495)</f>
        <v>1</v>
      </c>
      <c r="N482" s="90">
        <f>IFERROR((L482*M482)*(Input!$D$11)+(K482*M482*Input!$D$10)," ")</f>
        <v>1290.7620000000002</v>
      </c>
      <c r="O482" s="90">
        <f>IFERROR((L482*M482)*(Input!$D$23)+(K482*M482*Input!$D$22), " ")</f>
        <v>586.71</v>
      </c>
    </row>
    <row r="483" spans="3:15" ht="16" thickBot="1" x14ac:dyDescent="0.4">
      <c r="C483" s="84" t="str">
        <f>Input!C496</f>
        <v>PP470</v>
      </c>
      <c r="D483" s="85">
        <f>IF(Input!D496=0," ",Input!D496)</f>
        <v>62</v>
      </c>
      <c r="E483" s="85" t="str">
        <f>IF(Input!E496=0," ",Input!E496)</f>
        <v xml:space="preserve"> </v>
      </c>
      <c r="F483" s="85">
        <f t="shared" si="10"/>
        <v>62</v>
      </c>
      <c r="G483" s="86">
        <f>Input!G496</f>
        <v>0.2173852486280618</v>
      </c>
      <c r="H483" s="85">
        <f>Input!H496</f>
        <v>2019</v>
      </c>
      <c r="I483" s="85">
        <f t="shared" si="11"/>
        <v>3</v>
      </c>
      <c r="J483" s="87">
        <f>IF(Input!J496=0, " ",Input!J496)</f>
        <v>470757.05</v>
      </c>
      <c r="K483" s="88" t="str">
        <f>IF(Input!K496=0,"0",Input!K496)</f>
        <v>0</v>
      </c>
      <c r="L483" s="88">
        <f>IF(Input!L496=0,"0",Input!L496)</f>
        <v>1197.02</v>
      </c>
      <c r="M483" s="89">
        <f>IF(Input!N496=0," ",Input!N496)</f>
        <v>1</v>
      </c>
      <c r="N483" s="90">
        <f>IFERROR((L483*M483)*(Input!$D$11)+(K483*M483*Input!$D$10)," ")</f>
        <v>1316.722</v>
      </c>
      <c r="O483" s="90">
        <f>IFERROR((L483*M483)*(Input!$D$23)+(K483*M483*Input!$D$22), " ")</f>
        <v>598.51</v>
      </c>
    </row>
    <row r="484" spans="3:15" ht="16" thickBot="1" x14ac:dyDescent="0.4">
      <c r="C484" s="84" t="str">
        <f>Input!C497</f>
        <v>PP471</v>
      </c>
      <c r="D484" s="85">
        <f>IF(Input!D497=0," ",Input!D497)</f>
        <v>64</v>
      </c>
      <c r="E484" s="85" t="str">
        <f>IF(Input!E497=0," ",Input!E497)</f>
        <v xml:space="preserve"> </v>
      </c>
      <c r="F484" s="85">
        <f t="shared" si="10"/>
        <v>64</v>
      </c>
      <c r="G484" s="86">
        <f>Input!G497</f>
        <v>0.11372656645864371</v>
      </c>
      <c r="H484" s="85">
        <f>Input!H497</f>
        <v>2014</v>
      </c>
      <c r="I484" s="85">
        <f t="shared" si="11"/>
        <v>8</v>
      </c>
      <c r="J484" s="87">
        <f>IF(Input!J497=0, " ",Input!J497)</f>
        <v>238583.5</v>
      </c>
      <c r="K484" s="88" t="str">
        <f>IF(Input!K497=0,"0",Input!K497)</f>
        <v>0</v>
      </c>
      <c r="L484" s="88">
        <f>IF(Input!L497=0,"0",Input!L497)</f>
        <v>1219.5999999999999</v>
      </c>
      <c r="M484" s="89">
        <f>IF(Input!N497=0," ",Input!N497)</f>
        <v>1</v>
      </c>
      <c r="N484" s="90">
        <f>IFERROR((L484*M484)*(Input!$D$11)+(K484*M484*Input!$D$10)," ")</f>
        <v>1341.56</v>
      </c>
      <c r="O484" s="90">
        <f>IFERROR((L484*M484)*(Input!$D$23)+(K484*M484*Input!$D$22), " ")</f>
        <v>609.79999999999995</v>
      </c>
    </row>
    <row r="485" spans="3:15" ht="16" thickBot="1" x14ac:dyDescent="0.4">
      <c r="C485" s="84" t="str">
        <f>Input!C498</f>
        <v>PP472</v>
      </c>
      <c r="D485" s="85">
        <f>IF(Input!D498=0," ",Input!D498)</f>
        <v>68</v>
      </c>
      <c r="E485" s="85" t="str">
        <f>IF(Input!E498=0," ",Input!E498)</f>
        <v xml:space="preserve"> </v>
      </c>
      <c r="F485" s="85">
        <f t="shared" si="10"/>
        <v>68</v>
      </c>
      <c r="G485" s="86">
        <f>Input!G498</f>
        <v>0.10326412638530168</v>
      </c>
      <c r="H485" s="85">
        <f>Input!H498</f>
        <v>2018</v>
      </c>
      <c r="I485" s="85">
        <f t="shared" si="11"/>
        <v>4</v>
      </c>
      <c r="J485" s="87">
        <f>IF(Input!J498=0, " ",Input!J498)</f>
        <v>203891.45</v>
      </c>
      <c r="K485" s="88">
        <f>IF(Input!K498=0,"0",Input!K498)</f>
        <v>1238.05</v>
      </c>
      <c r="L485" s="88" t="str">
        <f>IF(Input!L498=0,"0",Input!L498)</f>
        <v>0</v>
      </c>
      <c r="M485" s="89">
        <f>IF(Input!N498=0," ",Input!N498)</f>
        <v>1</v>
      </c>
      <c r="N485" s="90">
        <f>IFERROR((L485*M485)*(Input!$D$11)+(K485*M485*Input!$D$10)," ")</f>
        <v>3095.125</v>
      </c>
      <c r="O485" s="90">
        <f>IFERROR((L485*M485)*(Input!$D$23)+(K485*M485*Input!$D$22), " ")</f>
        <v>2352.2949999999996</v>
      </c>
    </row>
    <row r="486" spans="3:15" ht="16" thickBot="1" x14ac:dyDescent="0.4">
      <c r="C486" s="84" t="str">
        <f>Input!C499</f>
        <v>PP473</v>
      </c>
      <c r="D486" s="85">
        <f>IF(Input!D499=0," ",Input!D499)</f>
        <v>56</v>
      </c>
      <c r="E486" s="85" t="str">
        <f>IF(Input!E499=0," ",Input!E499)</f>
        <v xml:space="preserve"> </v>
      </c>
      <c r="F486" s="85">
        <f t="shared" si="10"/>
        <v>56</v>
      </c>
      <c r="G486" s="86">
        <f>Input!G499</f>
        <v>0.225441114932591</v>
      </c>
      <c r="H486" s="85">
        <f>Input!H499</f>
        <v>2002</v>
      </c>
      <c r="I486" s="85">
        <f t="shared" si="11"/>
        <v>20</v>
      </c>
      <c r="J486" s="87">
        <f>IF(Input!J499=0, " ",Input!J499)</f>
        <v>540509.77</v>
      </c>
      <c r="K486" s="88" t="str">
        <f>IF(Input!K499=0,"0",Input!K499)</f>
        <v>0</v>
      </c>
      <c r="L486" s="88">
        <f>IF(Input!L499=0,"0",Input!L499)</f>
        <v>1282.44</v>
      </c>
      <c r="M486" s="89">
        <f>IF(Input!N499=0," ",Input!N499)</f>
        <v>1</v>
      </c>
      <c r="N486" s="90">
        <f>IFERROR((L486*M486)*(Input!$D$11)+(K486*M486*Input!$D$10)," ")</f>
        <v>1410.6840000000002</v>
      </c>
      <c r="O486" s="90">
        <f>IFERROR((L486*M486)*(Input!$D$23)+(K486*M486*Input!$D$22), " ")</f>
        <v>641.22</v>
      </c>
    </row>
    <row r="487" spans="3:15" ht="16" thickBot="1" x14ac:dyDescent="0.4">
      <c r="C487" s="84" t="str">
        <f>Input!C500</f>
        <v>PP474</v>
      </c>
      <c r="D487" s="85">
        <f>IF(Input!D500=0," ",Input!D500)</f>
        <v>81</v>
      </c>
      <c r="E487" s="85" t="str">
        <f>IF(Input!E500=0," ",Input!E500)</f>
        <v xml:space="preserve"> </v>
      </c>
      <c r="F487" s="85">
        <f t="shared" si="10"/>
        <v>81</v>
      </c>
      <c r="G487" s="86">
        <f>Input!G500</f>
        <v>0.30434403594526127</v>
      </c>
      <c r="H487" s="85">
        <f>Input!H500</f>
        <v>2017</v>
      </c>
      <c r="I487" s="85">
        <f t="shared" si="11"/>
        <v>5</v>
      </c>
      <c r="J487" s="87">
        <f>IF(Input!J500=0, " ",Input!J500)</f>
        <v>504473.35</v>
      </c>
      <c r="K487" s="88" t="str">
        <f>IF(Input!K500=0,"0",Input!K500)</f>
        <v>0</v>
      </c>
      <c r="L487" s="88">
        <f>IF(Input!L500=0,"0",Input!L500)</f>
        <v>1289.9000000000001</v>
      </c>
      <c r="M487" s="89">
        <f>IF(Input!N500=0," ",Input!N500)</f>
        <v>1</v>
      </c>
      <c r="N487" s="90">
        <f>IFERROR((L487*M487)*(Input!$D$11)+(K487*M487*Input!$D$10)," ")</f>
        <v>1418.8900000000003</v>
      </c>
      <c r="O487" s="90">
        <f>IFERROR((L487*M487)*(Input!$D$23)+(K487*M487*Input!$D$22), " ")</f>
        <v>644.95000000000005</v>
      </c>
    </row>
    <row r="488" spans="3:15" ht="16" thickBot="1" x14ac:dyDescent="0.4">
      <c r="C488" s="84" t="str">
        <f>Input!C501</f>
        <v>PP475</v>
      </c>
      <c r="D488" s="85">
        <f>IF(Input!D501=0," ",Input!D501)</f>
        <v>72</v>
      </c>
      <c r="E488" s="85" t="str">
        <f>IF(Input!E501=0," ",Input!E501)</f>
        <v xml:space="preserve"> </v>
      </c>
      <c r="F488" s="85">
        <f t="shared" si="10"/>
        <v>72</v>
      </c>
      <c r="G488" s="86">
        <f>Input!G501</f>
        <v>0.31911607110832274</v>
      </c>
      <c r="H488" s="85">
        <f>Input!H501</f>
        <v>2011</v>
      </c>
      <c r="I488" s="85">
        <f t="shared" si="11"/>
        <v>11</v>
      </c>
      <c r="J488" s="87">
        <f>IF(Input!J501=0, " ",Input!J501)</f>
        <v>595079.01</v>
      </c>
      <c r="K488" s="88" t="str">
        <f>IF(Input!K501=0,"0",Input!K501)</f>
        <v>0</v>
      </c>
      <c r="L488" s="88">
        <f>IF(Input!L501=0,"0",Input!L501)</f>
        <v>1339.3400000000001</v>
      </c>
      <c r="M488" s="89">
        <f>IF(Input!N501=0," ",Input!N501)</f>
        <v>1</v>
      </c>
      <c r="N488" s="90">
        <f>IFERROR((L488*M488)*(Input!$D$11)+(K488*M488*Input!$D$10)," ")</f>
        <v>1473.2740000000003</v>
      </c>
      <c r="O488" s="90">
        <f>IFERROR((L488*M488)*(Input!$D$23)+(K488*M488*Input!$D$22), " ")</f>
        <v>669.67000000000007</v>
      </c>
    </row>
    <row r="489" spans="3:15" ht="16" thickBot="1" x14ac:dyDescent="0.4">
      <c r="C489" s="84" t="str">
        <f>Input!C502</f>
        <v>PP476</v>
      </c>
      <c r="D489" s="85">
        <f>IF(Input!D502=0," ",Input!D502)</f>
        <v>74</v>
      </c>
      <c r="E489" s="85" t="str">
        <f>IF(Input!E502=0," ",Input!E502)</f>
        <v xml:space="preserve"> </v>
      </c>
      <c r="F489" s="85">
        <f t="shared" si="10"/>
        <v>74</v>
      </c>
      <c r="G489" s="86">
        <f>Input!G502</f>
        <v>0.11531354579973688</v>
      </c>
      <c r="H489" s="85">
        <f>Input!H502</f>
        <v>2017</v>
      </c>
      <c r="I489" s="85">
        <f t="shared" si="11"/>
        <v>5</v>
      </c>
      <c r="J489" s="87">
        <f>IF(Input!J502=0, " ",Input!J502)</f>
        <v>209221.86</v>
      </c>
      <c r="K489" s="88" t="str">
        <f>IF(Input!K502=0,"0",Input!K502)</f>
        <v>0</v>
      </c>
      <c r="L489" s="88">
        <f>IF(Input!L502=0,"0",Input!L502)</f>
        <v>1344.1</v>
      </c>
      <c r="M489" s="89">
        <f>IF(Input!N502=0," ",Input!N502)</f>
        <v>1</v>
      </c>
      <c r="N489" s="90">
        <f>IFERROR((L489*M489)*(Input!$D$11)+(K489*M489*Input!$D$10)," ")</f>
        <v>1478.51</v>
      </c>
      <c r="O489" s="90">
        <f>IFERROR((L489*M489)*(Input!$D$23)+(K489*M489*Input!$D$22), " ")</f>
        <v>672.05</v>
      </c>
    </row>
    <row r="490" spans="3:15" ht="16" thickBot="1" x14ac:dyDescent="0.4">
      <c r="C490" s="84" t="str">
        <f>Input!C503</f>
        <v>PP477</v>
      </c>
      <c r="D490" s="85" t="str">
        <f>IF(Input!D503=0," ",Input!D503)</f>
        <v xml:space="preserve"> </v>
      </c>
      <c r="E490" s="85" t="str">
        <f>IF(Input!E503=0," ",Input!E503)</f>
        <v xml:space="preserve"> </v>
      </c>
      <c r="F490" s="85" t="str">
        <f t="shared" si="10"/>
        <v xml:space="preserve"> </v>
      </c>
      <c r="G490" s="86">
        <f>Input!G503</f>
        <v>0</v>
      </c>
      <c r="H490" s="85">
        <f>Input!H503</f>
        <v>2019</v>
      </c>
      <c r="I490" s="85">
        <f t="shared" si="11"/>
        <v>3</v>
      </c>
      <c r="J490" s="87">
        <f>IF(Input!J503=0, " ",Input!J503)</f>
        <v>246678.54</v>
      </c>
      <c r="K490" s="88" t="str">
        <f>IF(Input!K503=0,"0",Input!K503)</f>
        <v>0</v>
      </c>
      <c r="L490" s="88">
        <f>IF(Input!L503=0,"0",Input!L503)</f>
        <v>1354.18</v>
      </c>
      <c r="M490" s="89">
        <f>IF(Input!N503=0," ",Input!N503)</f>
        <v>1</v>
      </c>
      <c r="N490" s="90">
        <f>IFERROR((L490*M490)*(Input!$D$11)+(K490*M490*Input!$D$10)," ")</f>
        <v>1489.5980000000002</v>
      </c>
      <c r="O490" s="90">
        <f>IFERROR((L490*M490)*(Input!$D$23)+(K490*M490*Input!$D$22), " ")</f>
        <v>677.09</v>
      </c>
    </row>
    <row r="491" spans="3:15" ht="16" thickBot="1" x14ac:dyDescent="0.4">
      <c r="C491" s="84" t="str">
        <f>Input!C504</f>
        <v>PP478</v>
      </c>
      <c r="D491" s="85">
        <f>IF(Input!D504=0," ",Input!D504)</f>
        <v>72</v>
      </c>
      <c r="E491" s="85" t="str">
        <f>IF(Input!E504=0," ",Input!E504)</f>
        <v xml:space="preserve"> </v>
      </c>
      <c r="F491" s="85">
        <f t="shared" si="10"/>
        <v>72</v>
      </c>
      <c r="G491" s="86">
        <f>Input!G504</f>
        <v>0.16631461959557958</v>
      </c>
      <c r="H491" s="85">
        <f>Input!H504</f>
        <v>2005</v>
      </c>
      <c r="I491" s="85">
        <f t="shared" si="11"/>
        <v>17</v>
      </c>
      <c r="J491" s="87">
        <f>IF(Input!J504=0, " ",Input!J504)</f>
        <v>310139</v>
      </c>
      <c r="K491" s="88" t="str">
        <f>IF(Input!K504=0,"0",Input!K504)</f>
        <v>0</v>
      </c>
      <c r="L491" s="88">
        <f>IF(Input!L504=0,"0",Input!L504)</f>
        <v>1360.96</v>
      </c>
      <c r="M491" s="89">
        <f>IF(Input!N504=0," ",Input!N504)</f>
        <v>1</v>
      </c>
      <c r="N491" s="90">
        <f>IFERROR((L491*M491)*(Input!$D$11)+(K491*M491*Input!$D$10)," ")</f>
        <v>1497.0560000000003</v>
      </c>
      <c r="O491" s="90">
        <f>IFERROR((L491*M491)*(Input!$D$23)+(K491*M491*Input!$D$22), " ")</f>
        <v>680.48</v>
      </c>
    </row>
    <row r="492" spans="3:15" ht="16" thickBot="1" x14ac:dyDescent="0.4">
      <c r="C492" s="84" t="str">
        <f>Input!C505</f>
        <v>PP479</v>
      </c>
      <c r="D492" s="85">
        <f>IF(Input!D505=0," ",Input!D505)</f>
        <v>73</v>
      </c>
      <c r="E492" s="85" t="str">
        <f>IF(Input!E505=0," ",Input!E505)</f>
        <v xml:space="preserve"> </v>
      </c>
      <c r="F492" s="85">
        <f t="shared" si="10"/>
        <v>73</v>
      </c>
      <c r="G492" s="86">
        <f>Input!G505</f>
        <v>2.9641989606036399E-2</v>
      </c>
      <c r="H492" s="85">
        <f>Input!H505</f>
        <v>2017</v>
      </c>
      <c r="I492" s="85">
        <f t="shared" si="11"/>
        <v>5</v>
      </c>
      <c r="J492" s="87">
        <f>IF(Input!J505=0, " ",Input!J505)</f>
        <v>54518.38</v>
      </c>
      <c r="K492" s="88" t="str">
        <f>IF(Input!K505=0,"0",Input!K505)</f>
        <v>0</v>
      </c>
      <c r="L492" s="88">
        <f>IF(Input!L505=0,"0",Input!L505)</f>
        <v>1409.46</v>
      </c>
      <c r="M492" s="89">
        <f>IF(Input!N505=0," ",Input!N505)</f>
        <v>1</v>
      </c>
      <c r="N492" s="90">
        <f>IFERROR((L492*M492)*(Input!$D$11)+(K492*M492*Input!$D$10)," ")</f>
        <v>1550.4060000000002</v>
      </c>
      <c r="O492" s="90">
        <f>IFERROR((L492*M492)*(Input!$D$23)+(K492*M492*Input!$D$22), " ")</f>
        <v>704.73</v>
      </c>
    </row>
    <row r="493" spans="3:15" ht="16" thickBot="1" x14ac:dyDescent="0.4">
      <c r="C493" s="84" t="str">
        <f>Input!C506</f>
        <v>PP480</v>
      </c>
      <c r="D493" s="85">
        <f>IF(Input!D506=0," ",Input!D506)</f>
        <v>52</v>
      </c>
      <c r="E493" s="85" t="str">
        <f>IF(Input!E506=0," ",Input!E506)</f>
        <v xml:space="preserve"> </v>
      </c>
      <c r="F493" s="85">
        <f t="shared" si="10"/>
        <v>52</v>
      </c>
      <c r="G493" s="86">
        <f>Input!G506</f>
        <v>0.13801275249474029</v>
      </c>
      <c r="H493" s="85">
        <f>Input!H506</f>
        <v>2013</v>
      </c>
      <c r="I493" s="85">
        <f t="shared" si="11"/>
        <v>9</v>
      </c>
      <c r="J493" s="87">
        <f>IF(Input!J506=0, " ",Input!J506)</f>
        <v>356348</v>
      </c>
      <c r="K493" s="88" t="str">
        <f>IF(Input!K506=0,"0",Input!K506)</f>
        <v>0</v>
      </c>
      <c r="L493" s="88">
        <f>IF(Input!L506=0,"0",Input!L506)</f>
        <v>1409.8200000000002</v>
      </c>
      <c r="M493" s="89">
        <f>IF(Input!N506=0," ",Input!N506)</f>
        <v>1</v>
      </c>
      <c r="N493" s="90">
        <f>IFERROR((L493*M493)*(Input!$D$11)+(K493*M493*Input!$D$10)," ")</f>
        <v>1550.8020000000004</v>
      </c>
      <c r="O493" s="90">
        <f>IFERROR((L493*M493)*(Input!$D$23)+(K493*M493*Input!$D$22), " ")</f>
        <v>704.91000000000008</v>
      </c>
    </row>
    <row r="494" spans="3:15" ht="16" thickBot="1" x14ac:dyDescent="0.4">
      <c r="C494" s="84" t="str">
        <f>Input!C507</f>
        <v>PP481</v>
      </c>
      <c r="D494" s="85">
        <f>IF(Input!D507=0," ",Input!D507)</f>
        <v>64</v>
      </c>
      <c r="E494" s="85" t="str">
        <f>IF(Input!E507=0," ",Input!E507)</f>
        <v xml:space="preserve"> </v>
      </c>
      <c r="F494" s="85">
        <f t="shared" si="10"/>
        <v>64</v>
      </c>
      <c r="G494" s="86">
        <f>Input!G507</f>
        <v>5.774011086913635E-2</v>
      </c>
      <c r="H494" s="85">
        <f>Input!H507</f>
        <v>2013</v>
      </c>
      <c r="I494" s="85">
        <f t="shared" si="11"/>
        <v>9</v>
      </c>
      <c r="J494" s="87">
        <f>IF(Input!J507=0, " ",Input!J507)</f>
        <v>121131.22</v>
      </c>
      <c r="K494" s="88" t="str">
        <f>IF(Input!K507=0,"0",Input!K507)</f>
        <v>0</v>
      </c>
      <c r="L494" s="88">
        <f>IF(Input!L507=0,"0",Input!L507)</f>
        <v>1439.88</v>
      </c>
      <c r="M494" s="89">
        <f>IF(Input!N507=0," ",Input!N507)</f>
        <v>1</v>
      </c>
      <c r="N494" s="90">
        <f>IFERROR((L494*M494)*(Input!$D$11)+(K494*M494*Input!$D$10)," ")</f>
        <v>1583.8680000000002</v>
      </c>
      <c r="O494" s="90">
        <f>IFERROR((L494*M494)*(Input!$D$23)+(K494*M494*Input!$D$22), " ")</f>
        <v>719.94</v>
      </c>
    </row>
    <row r="495" spans="3:15" ht="16" thickBot="1" x14ac:dyDescent="0.4">
      <c r="C495" s="84" t="str">
        <f>Input!C508</f>
        <v>PP482</v>
      </c>
      <c r="D495" s="85">
        <f>IF(Input!D508=0," ",Input!D508)</f>
        <v>89</v>
      </c>
      <c r="E495" s="85" t="str">
        <f>IF(Input!E508=0," ",Input!E508)</f>
        <v xml:space="preserve"> </v>
      </c>
      <c r="F495" s="85">
        <f t="shared" si="10"/>
        <v>89</v>
      </c>
      <c r="G495" s="86">
        <f>Input!G508</f>
        <v>0.28198427830996547</v>
      </c>
      <c r="H495" s="85">
        <f>Input!H508</f>
        <v>1995</v>
      </c>
      <c r="I495" s="85">
        <f t="shared" si="11"/>
        <v>27</v>
      </c>
      <c r="J495" s="87">
        <f>IF(Input!J508=0, " ",Input!J508)</f>
        <v>425395.94</v>
      </c>
      <c r="K495" s="88" t="str">
        <f>IF(Input!K508=0,"0",Input!K508)</f>
        <v>0</v>
      </c>
      <c r="L495" s="88">
        <f>IF(Input!L508=0,"0",Input!L508)</f>
        <v>1434.72</v>
      </c>
      <c r="M495" s="89">
        <f>IF(Input!N508=0," ",Input!N508)</f>
        <v>1</v>
      </c>
      <c r="N495" s="90">
        <f>IFERROR((L495*M495)*(Input!$D$11)+(K495*M495*Input!$D$10)," ")</f>
        <v>1578.1920000000002</v>
      </c>
      <c r="O495" s="90">
        <f>IFERROR((L495*M495)*(Input!$D$23)+(K495*M495*Input!$D$22), " ")</f>
        <v>717.36</v>
      </c>
    </row>
    <row r="496" spans="3:15" ht="16" thickBot="1" x14ac:dyDescent="0.4">
      <c r="C496" s="84" t="str">
        <f>Input!C509</f>
        <v>PP483</v>
      </c>
      <c r="D496" s="85">
        <f>IF(Input!D509=0," ",Input!D509)</f>
        <v>43</v>
      </c>
      <c r="E496" s="85" t="str">
        <f>IF(Input!E509=0," ",Input!E509)</f>
        <v xml:space="preserve"> </v>
      </c>
      <c r="F496" s="85">
        <f t="shared" si="10"/>
        <v>43</v>
      </c>
      <c r="G496" s="86">
        <f>Input!G509</f>
        <v>0.10417485203082789</v>
      </c>
      <c r="H496" s="85">
        <f>Input!H509</f>
        <v>2014</v>
      </c>
      <c r="I496" s="85">
        <f t="shared" si="11"/>
        <v>8</v>
      </c>
      <c r="J496" s="87">
        <f>IF(Input!J509=0, " ",Input!J509)</f>
        <v>325276.65000000002</v>
      </c>
      <c r="K496" s="88" t="str">
        <f>IF(Input!K509=0,"0",Input!K509)</f>
        <v>0</v>
      </c>
      <c r="L496" s="88">
        <f>IF(Input!L509=0,"0",Input!L509)</f>
        <v>1419.03</v>
      </c>
      <c r="M496" s="89">
        <f>IF(Input!N509=0," ",Input!N509)</f>
        <v>1</v>
      </c>
      <c r="N496" s="90">
        <f>IFERROR((L496*M496)*(Input!$D$11)+(K496*M496*Input!$D$10)," ")</f>
        <v>1560.933</v>
      </c>
      <c r="O496" s="90">
        <f>IFERROR((L496*M496)*(Input!$D$23)+(K496*M496*Input!$D$22), " ")</f>
        <v>709.51499999999999</v>
      </c>
    </row>
    <row r="497" spans="3:15" ht="16" thickBot="1" x14ac:dyDescent="0.4">
      <c r="C497" s="84" t="str">
        <f>Input!C510</f>
        <v>PP484</v>
      </c>
      <c r="D497" s="85">
        <f>IF(Input!D510=0," ",Input!D510)</f>
        <v>90</v>
      </c>
      <c r="E497" s="85" t="str">
        <f>IF(Input!E510=0," ",Input!E510)</f>
        <v xml:space="preserve"> </v>
      </c>
      <c r="F497" s="85">
        <f t="shared" si="10"/>
        <v>90</v>
      </c>
      <c r="G497" s="86">
        <f>Input!G510</f>
        <v>0.59873584139078695</v>
      </c>
      <c r="H497" s="85">
        <f>Input!H510</f>
        <v>1999</v>
      </c>
      <c r="I497" s="85">
        <f t="shared" si="11"/>
        <v>23</v>
      </c>
      <c r="J497" s="87">
        <f>IF(Input!J510=0, " ",Input!J510)</f>
        <v>893205.11</v>
      </c>
      <c r="K497" s="88" t="str">
        <f>IF(Input!K510=0,"0",Input!K510)</f>
        <v>0</v>
      </c>
      <c r="L497" s="88">
        <f>IF(Input!L510=0,"0",Input!L510)</f>
        <v>1480.37</v>
      </c>
      <c r="M497" s="89">
        <f>IF(Input!N510=0," ",Input!N510)</f>
        <v>1</v>
      </c>
      <c r="N497" s="90">
        <f>IFERROR((L497*M497)*(Input!$D$11)+(K497*M497*Input!$D$10)," ")</f>
        <v>1628.4069999999999</v>
      </c>
      <c r="O497" s="90">
        <f>IFERROR((L497*M497)*(Input!$D$23)+(K497*M497*Input!$D$22), " ")</f>
        <v>740.18499999999995</v>
      </c>
    </row>
    <row r="498" spans="3:15" ht="16" thickBot="1" x14ac:dyDescent="0.4">
      <c r="C498" s="84" t="str">
        <f>Input!C511</f>
        <v>PP485</v>
      </c>
      <c r="D498" s="85">
        <f>IF(Input!D511=0," ",Input!D511)</f>
        <v>72</v>
      </c>
      <c r="E498" s="85" t="str">
        <f>IF(Input!E511=0," ",Input!E511)</f>
        <v xml:space="preserve"> </v>
      </c>
      <c r="F498" s="85">
        <f t="shared" si="10"/>
        <v>72</v>
      </c>
      <c r="G498" s="86">
        <f>Input!G511</f>
        <v>0.13711682333351125</v>
      </c>
      <c r="H498" s="85">
        <f>Input!H511</f>
        <v>2010</v>
      </c>
      <c r="I498" s="85">
        <f t="shared" si="11"/>
        <v>12</v>
      </c>
      <c r="J498" s="87">
        <f>IF(Input!J511=0, " ",Input!J511)</f>
        <v>255691.74</v>
      </c>
      <c r="K498" s="88" t="str">
        <f>IF(Input!K511=0,"0",Input!K511)</f>
        <v>0</v>
      </c>
      <c r="L498" s="88">
        <f>IF(Input!L511=0,"0",Input!L511)</f>
        <v>1469.41</v>
      </c>
      <c r="M498" s="89">
        <f>IF(Input!N511=0," ",Input!N511)</f>
        <v>1</v>
      </c>
      <c r="N498" s="90">
        <f>IFERROR((L498*M498)*(Input!$D$11)+(K498*M498*Input!$D$10)," ")</f>
        <v>1616.3510000000001</v>
      </c>
      <c r="O498" s="90">
        <f>IFERROR((L498*M498)*(Input!$D$23)+(K498*M498*Input!$D$22), " ")</f>
        <v>734.70500000000004</v>
      </c>
    </row>
    <row r="499" spans="3:15" ht="16" thickBot="1" x14ac:dyDescent="0.4">
      <c r="C499" s="84" t="str">
        <f>Input!C512</f>
        <v>PP486</v>
      </c>
      <c r="D499" s="85">
        <f>IF(Input!D512=0," ",Input!D512)</f>
        <v>57</v>
      </c>
      <c r="E499" s="85" t="str">
        <f>IF(Input!E512=0," ",Input!E512)</f>
        <v xml:space="preserve"> </v>
      </c>
      <c r="F499" s="85">
        <f t="shared" si="10"/>
        <v>57</v>
      </c>
      <c r="G499" s="86">
        <f>Input!G512</f>
        <v>0.19865397351412334</v>
      </c>
      <c r="H499" s="85">
        <f>Input!H512</f>
        <v>2017</v>
      </c>
      <c r="I499" s="85">
        <f t="shared" si="11"/>
        <v>5</v>
      </c>
      <c r="J499" s="87">
        <f>IF(Input!J512=0, " ",Input!J512)</f>
        <v>467929.96</v>
      </c>
      <c r="K499" s="88" t="str">
        <f>IF(Input!K512=0,"0",Input!K512)</f>
        <v>0</v>
      </c>
      <c r="L499" s="88">
        <f>IF(Input!L512=0,"0",Input!L512)</f>
        <v>1495.16</v>
      </c>
      <c r="M499" s="89">
        <f>IF(Input!N512=0," ",Input!N512)</f>
        <v>1</v>
      </c>
      <c r="N499" s="90">
        <f>IFERROR((L499*M499)*(Input!$D$11)+(K499*M499*Input!$D$10)," ")</f>
        <v>1644.6760000000002</v>
      </c>
      <c r="O499" s="90">
        <f>IFERROR((L499*M499)*(Input!$D$23)+(K499*M499*Input!$D$22), " ")</f>
        <v>747.58</v>
      </c>
    </row>
    <row r="500" spans="3:15" ht="16" thickBot="1" x14ac:dyDescent="0.4">
      <c r="C500" s="84" t="str">
        <f>Input!C513</f>
        <v>PP487</v>
      </c>
      <c r="D500" s="85">
        <f>IF(Input!D513=0," ",Input!D513)</f>
        <v>83</v>
      </c>
      <c r="E500" s="85" t="str">
        <f>IF(Input!E513=0," ",Input!E513)</f>
        <v xml:space="preserve"> </v>
      </c>
      <c r="F500" s="85">
        <f t="shared" si="10"/>
        <v>83</v>
      </c>
      <c r="G500" s="86">
        <f>Input!G513</f>
        <v>0.21660601531051404</v>
      </c>
      <c r="H500" s="85">
        <f>Input!H513</f>
        <v>2021</v>
      </c>
      <c r="I500" s="85">
        <f t="shared" si="11"/>
        <v>1</v>
      </c>
      <c r="J500" s="87">
        <f>IF(Input!J513=0, " ",Input!J513)</f>
        <v>350389.33</v>
      </c>
      <c r="K500" s="88" t="str">
        <f>IF(Input!K513=0,"0",Input!K513)</f>
        <v>0</v>
      </c>
      <c r="L500" s="88">
        <f>IF(Input!L513=0,"0",Input!L513)</f>
        <v>1515.44</v>
      </c>
      <c r="M500" s="89">
        <f>IF(Input!N513=0," ",Input!N513)</f>
        <v>1</v>
      </c>
      <c r="N500" s="90">
        <f>IFERROR((L500*M500)*(Input!$D$11)+(K500*M500*Input!$D$10)," ")</f>
        <v>1666.9840000000002</v>
      </c>
      <c r="O500" s="90">
        <f>IFERROR((L500*M500)*(Input!$D$23)+(K500*M500*Input!$D$22), " ")</f>
        <v>757.72</v>
      </c>
    </row>
    <row r="501" spans="3:15" ht="16" thickBot="1" x14ac:dyDescent="0.4">
      <c r="C501" s="84" t="str">
        <f>Input!C514</f>
        <v>PP488</v>
      </c>
      <c r="D501" s="85">
        <f>IF(Input!D514=0," ",Input!D514)</f>
        <v>61</v>
      </c>
      <c r="E501" s="85" t="str">
        <f>IF(Input!E514=0," ",Input!E514)</f>
        <v xml:space="preserve"> </v>
      </c>
      <c r="F501" s="85">
        <f t="shared" si="10"/>
        <v>61</v>
      </c>
      <c r="G501" s="86">
        <f>Input!G514</f>
        <v>0.61742054068196872</v>
      </c>
      <c r="H501" s="85">
        <f>Input!H514</f>
        <v>2017</v>
      </c>
      <c r="I501" s="85">
        <f t="shared" si="11"/>
        <v>5</v>
      </c>
      <c r="J501" s="87">
        <f>IF(Input!J514=0, " ",Input!J514)</f>
        <v>1358969.44</v>
      </c>
      <c r="K501" s="88" t="str">
        <f>IF(Input!K514=0,"0",Input!K514)</f>
        <v>0</v>
      </c>
      <c r="L501" s="88">
        <f>IF(Input!L514=0,"0",Input!L514)</f>
        <v>1516.08</v>
      </c>
      <c r="M501" s="89">
        <f>IF(Input!N514=0," ",Input!N514)</f>
        <v>1</v>
      </c>
      <c r="N501" s="90">
        <f>IFERROR((L501*M501)*(Input!$D$11)+(K501*M501*Input!$D$10)," ")</f>
        <v>1667.6880000000001</v>
      </c>
      <c r="O501" s="90">
        <f>IFERROR((L501*M501)*(Input!$D$23)+(K501*M501*Input!$D$22), " ")</f>
        <v>758.04</v>
      </c>
    </row>
    <row r="502" spans="3:15" ht="16" thickBot="1" x14ac:dyDescent="0.4">
      <c r="C502" s="84" t="str">
        <f>Input!C515</f>
        <v>PP489</v>
      </c>
      <c r="D502" s="85">
        <f>IF(Input!D515=0," ",Input!D515)</f>
        <v>70</v>
      </c>
      <c r="E502" s="85" t="str">
        <f>IF(Input!E515=0," ",Input!E515)</f>
        <v xml:space="preserve"> </v>
      </c>
      <c r="F502" s="85">
        <f t="shared" si="10"/>
        <v>70</v>
      </c>
      <c r="G502" s="86">
        <f>Input!G515</f>
        <v>0.39624466341274439</v>
      </c>
      <c r="H502" s="85">
        <f>Input!H515</f>
        <v>2015</v>
      </c>
      <c r="I502" s="85">
        <f t="shared" si="11"/>
        <v>7</v>
      </c>
      <c r="J502" s="87">
        <f>IF(Input!J515=0, " ",Input!J515)</f>
        <v>760017.93</v>
      </c>
      <c r="K502" s="88" t="str">
        <f>IF(Input!K515=0,"0",Input!K515)</f>
        <v>0</v>
      </c>
      <c r="L502" s="88">
        <f>IF(Input!L515=0,"0",Input!L515)</f>
        <v>1539.16</v>
      </c>
      <c r="M502" s="89">
        <f>IF(Input!N515=0," ",Input!N515)</f>
        <v>1</v>
      </c>
      <c r="N502" s="90">
        <f>IFERROR((L502*M502)*(Input!$D$11)+(K502*M502*Input!$D$10)," ")</f>
        <v>1693.0760000000002</v>
      </c>
      <c r="O502" s="90">
        <f>IFERROR((L502*M502)*(Input!$D$23)+(K502*M502*Input!$D$22), " ")</f>
        <v>769.58</v>
      </c>
    </row>
    <row r="503" spans="3:15" ht="16" thickBot="1" x14ac:dyDescent="0.4">
      <c r="C503" s="84" t="str">
        <f>Input!C516</f>
        <v>PP490</v>
      </c>
      <c r="D503" s="85">
        <f>IF(Input!D516=0," ",Input!D516)</f>
        <v>63</v>
      </c>
      <c r="E503" s="85" t="str">
        <f>IF(Input!E516=0," ",Input!E516)</f>
        <v xml:space="preserve"> </v>
      </c>
      <c r="F503" s="85">
        <f t="shared" si="10"/>
        <v>63</v>
      </c>
      <c r="G503" s="86">
        <f>Input!G516</f>
        <v>0.10298721212152057</v>
      </c>
      <c r="H503" s="85">
        <f>Input!H516</f>
        <v>2007</v>
      </c>
      <c r="I503" s="85">
        <f t="shared" si="11"/>
        <v>15</v>
      </c>
      <c r="J503" s="87">
        <f>IF(Input!J516=0, " ",Input!J516)</f>
        <v>219483.16</v>
      </c>
      <c r="K503" s="88" t="str">
        <f>IF(Input!K516=0,"0",Input!K516)</f>
        <v>0</v>
      </c>
      <c r="L503" s="88">
        <f>IF(Input!L516=0,"0",Input!L516)</f>
        <v>1527.24</v>
      </c>
      <c r="M503" s="89">
        <f>IF(Input!N516=0," ",Input!N516)</f>
        <v>1</v>
      </c>
      <c r="N503" s="90">
        <f>IFERROR((L503*M503)*(Input!$D$11)+(K503*M503*Input!$D$10)," ")</f>
        <v>1679.9640000000002</v>
      </c>
      <c r="O503" s="90">
        <f>IFERROR((L503*M503)*(Input!$D$23)+(K503*M503*Input!$D$22), " ")</f>
        <v>763.62</v>
      </c>
    </row>
    <row r="504" spans="3:15" ht="16" thickBot="1" x14ac:dyDescent="0.4">
      <c r="C504" s="84" t="str">
        <f>Input!C517</f>
        <v>PP491</v>
      </c>
      <c r="D504" s="85">
        <f>IF(Input!D517=0," ",Input!D517)</f>
        <v>69</v>
      </c>
      <c r="E504" s="85" t="str">
        <f>IF(Input!E517=0," ",Input!E517)</f>
        <v xml:space="preserve"> </v>
      </c>
      <c r="F504" s="85">
        <f t="shared" si="10"/>
        <v>69</v>
      </c>
      <c r="G504" s="86">
        <f>Input!G517</f>
        <v>0.23345359481073105</v>
      </c>
      <c r="H504" s="85">
        <f>Input!H517</f>
        <v>2000</v>
      </c>
      <c r="I504" s="85">
        <f t="shared" si="11"/>
        <v>22</v>
      </c>
      <c r="J504" s="87">
        <f>IF(Input!J517=0, " ",Input!J517)</f>
        <v>454265.68</v>
      </c>
      <c r="K504" s="88" t="str">
        <f>IF(Input!K517=0,"0",Input!K517)</f>
        <v>0</v>
      </c>
      <c r="L504" s="88">
        <f>IF(Input!L517=0,"0",Input!L517)</f>
        <v>1594</v>
      </c>
      <c r="M504" s="89">
        <f>IF(Input!N517=0," ",Input!N517)</f>
        <v>1</v>
      </c>
      <c r="N504" s="90">
        <f>IFERROR((L504*M504)*(Input!$D$11)+(K504*M504*Input!$D$10)," ")</f>
        <v>1753.4</v>
      </c>
      <c r="O504" s="90">
        <f>IFERROR((L504*M504)*(Input!$D$23)+(K504*M504*Input!$D$22), " ")</f>
        <v>797</v>
      </c>
    </row>
    <row r="505" spans="3:15" ht="16" thickBot="1" x14ac:dyDescent="0.4">
      <c r="C505" s="84" t="str">
        <f>Input!C518</f>
        <v>PP492</v>
      </c>
      <c r="D505" s="85">
        <f>IF(Input!D518=0," ",Input!D518)</f>
        <v>77</v>
      </c>
      <c r="E505" s="85" t="str">
        <f>IF(Input!E518=0," ",Input!E518)</f>
        <v xml:space="preserve"> </v>
      </c>
      <c r="F505" s="85">
        <f t="shared" si="10"/>
        <v>77</v>
      </c>
      <c r="G505" s="86">
        <f>Input!G518</f>
        <v>0.4322963317009314</v>
      </c>
      <c r="H505" s="85">
        <f>Input!H518</f>
        <v>2004</v>
      </c>
      <c r="I505" s="85">
        <f t="shared" si="11"/>
        <v>18</v>
      </c>
      <c r="J505" s="87">
        <f>IF(Input!J518=0, " ",Input!J518)</f>
        <v>753788.1</v>
      </c>
      <c r="K505" s="88" t="str">
        <f>IF(Input!K518=0,"0",Input!K518)</f>
        <v>0</v>
      </c>
      <c r="L505" s="88">
        <f>IF(Input!L518=0,"0",Input!L518)</f>
        <v>1593.9099999999999</v>
      </c>
      <c r="M505" s="89">
        <f>IF(Input!N518=0," ",Input!N518)</f>
        <v>1</v>
      </c>
      <c r="N505" s="90">
        <f>IFERROR((L505*M505)*(Input!$D$11)+(K505*M505*Input!$D$10)," ")</f>
        <v>1753.3009999999999</v>
      </c>
      <c r="O505" s="90">
        <f>IFERROR((L505*M505)*(Input!$D$23)+(K505*M505*Input!$D$22), " ")</f>
        <v>796.95499999999993</v>
      </c>
    </row>
    <row r="506" spans="3:15" ht="16" thickBot="1" x14ac:dyDescent="0.4">
      <c r="C506" s="84" t="str">
        <f>Input!C519</f>
        <v>PP493</v>
      </c>
      <c r="D506" s="85">
        <f>IF(Input!D519=0," ",Input!D519)</f>
        <v>87</v>
      </c>
      <c r="E506" s="85" t="str">
        <f>IF(Input!E519=0," ",Input!E519)</f>
        <v xml:space="preserve"> </v>
      </c>
      <c r="F506" s="85">
        <f t="shared" si="10"/>
        <v>87</v>
      </c>
      <c r="G506" s="86">
        <f>Input!G519</f>
        <v>0.3635850611636971</v>
      </c>
      <c r="H506" s="85">
        <f>Input!H519</f>
        <v>2014</v>
      </c>
      <c r="I506" s="85">
        <f t="shared" si="11"/>
        <v>8</v>
      </c>
      <c r="J506" s="87">
        <f>IF(Input!J519=0, " ",Input!J519)</f>
        <v>561106.41</v>
      </c>
      <c r="K506" s="88" t="str">
        <f>IF(Input!K519=0,"0",Input!K519)</f>
        <v>0</v>
      </c>
      <c r="L506" s="88">
        <f>IF(Input!L519=0,"0",Input!L519)</f>
        <v>1792.42</v>
      </c>
      <c r="M506" s="89">
        <f>IF(Input!N519=0," ",Input!N519)</f>
        <v>1</v>
      </c>
      <c r="N506" s="90">
        <f>IFERROR((L506*M506)*(Input!$D$11)+(K506*M506*Input!$D$10)," ")</f>
        <v>1971.6620000000003</v>
      </c>
      <c r="O506" s="90">
        <f>IFERROR((L506*M506)*(Input!$D$23)+(K506*M506*Input!$D$22), " ")</f>
        <v>896.21</v>
      </c>
    </row>
    <row r="507" spans="3:15" ht="16" thickBot="1" x14ac:dyDescent="0.4">
      <c r="C507" s="84" t="str">
        <f>Input!C520</f>
        <v>PP494</v>
      </c>
      <c r="D507" s="85">
        <f>IF(Input!D520=0," ",Input!D520)</f>
        <v>71</v>
      </c>
      <c r="E507" s="85" t="str">
        <f>IF(Input!E520=0," ",Input!E520)</f>
        <v xml:space="preserve"> </v>
      </c>
      <c r="F507" s="85">
        <f t="shared" si="10"/>
        <v>71</v>
      </c>
      <c r="G507" s="86">
        <f>Input!G520</f>
        <v>9.4505283813757779E-2</v>
      </c>
      <c r="H507" s="85">
        <f>Input!H520</f>
        <v>2017</v>
      </c>
      <c r="I507" s="85">
        <f t="shared" si="11"/>
        <v>5</v>
      </c>
      <c r="J507" s="87">
        <f>IF(Input!J520=0, " ",Input!J520)</f>
        <v>178713.02</v>
      </c>
      <c r="K507" s="88" t="str">
        <f>IF(Input!K520=0,"0",Input!K520)</f>
        <v>0</v>
      </c>
      <c r="L507" s="88">
        <f>IF(Input!L520=0,"0",Input!L520)</f>
        <v>1646.9</v>
      </c>
      <c r="M507" s="89">
        <f>IF(Input!N520=0," ",Input!N520)</f>
        <v>1</v>
      </c>
      <c r="N507" s="90">
        <f>IFERROR((L507*M507)*(Input!$D$11)+(K507*M507*Input!$D$10)," ")</f>
        <v>1811.5900000000001</v>
      </c>
      <c r="O507" s="90">
        <f>IFERROR((L507*M507)*(Input!$D$23)+(K507*M507*Input!$D$22), " ")</f>
        <v>823.45</v>
      </c>
    </row>
    <row r="508" spans="3:15" ht="16" thickBot="1" x14ac:dyDescent="0.4">
      <c r="C508" s="84" t="str">
        <f>Input!C521</f>
        <v>PP495</v>
      </c>
      <c r="D508" s="85">
        <f>IF(Input!D521=0," ",Input!D521)</f>
        <v>73</v>
      </c>
      <c r="E508" s="85" t="str">
        <f>IF(Input!E521=0," ",Input!E521)</f>
        <v xml:space="preserve"> </v>
      </c>
      <c r="F508" s="85">
        <f t="shared" si="10"/>
        <v>73</v>
      </c>
      <c r="G508" s="86">
        <f>Input!G521</f>
        <v>0.3638656960175054</v>
      </c>
      <c r="H508" s="85">
        <f>Input!H521</f>
        <v>2014</v>
      </c>
      <c r="I508" s="85">
        <f t="shared" si="11"/>
        <v>8</v>
      </c>
      <c r="J508" s="87">
        <f>IF(Input!J521=0, " ",Input!J521)</f>
        <v>669232.01</v>
      </c>
      <c r="K508" s="88" t="str">
        <f>IF(Input!K521=0,"0",Input!K521)</f>
        <v>0</v>
      </c>
      <c r="L508" s="88">
        <f>IF(Input!L521=0,"0",Input!L521)</f>
        <v>1792.3700000000001</v>
      </c>
      <c r="M508" s="89">
        <f>IF(Input!N521=0," ",Input!N521)</f>
        <v>1</v>
      </c>
      <c r="N508" s="90">
        <f>IFERROR((L508*M508)*(Input!$D$11)+(K508*M508*Input!$D$10)," ")</f>
        <v>1971.6070000000002</v>
      </c>
      <c r="O508" s="90">
        <f>IFERROR((L508*M508)*(Input!$D$23)+(K508*M508*Input!$D$22), " ")</f>
        <v>896.18500000000006</v>
      </c>
    </row>
    <row r="509" spans="3:15" ht="16" thickBot="1" x14ac:dyDescent="0.4">
      <c r="C509" s="84" t="str">
        <f>Input!C522</f>
        <v>PP496</v>
      </c>
      <c r="D509" s="85">
        <f>IF(Input!D522=0," ",Input!D522)</f>
        <v>80</v>
      </c>
      <c r="E509" s="85" t="str">
        <f>IF(Input!E522=0," ",Input!E522)</f>
        <v xml:space="preserve"> </v>
      </c>
      <c r="F509" s="85">
        <f t="shared" si="10"/>
        <v>80</v>
      </c>
      <c r="G509" s="86">
        <f>Input!G522</f>
        <v>0.58017109146721169</v>
      </c>
      <c r="H509" s="85">
        <f>Input!H522</f>
        <v>1996</v>
      </c>
      <c r="I509" s="85">
        <f t="shared" si="11"/>
        <v>26</v>
      </c>
      <c r="J509" s="87">
        <f>IF(Input!J522=0, " ",Input!J522)</f>
        <v>973698.61</v>
      </c>
      <c r="K509" s="88" t="str">
        <f>IF(Input!K522=0,"0",Input!K522)</f>
        <v>0</v>
      </c>
      <c r="L509" s="88">
        <f>IF(Input!L522=0,"0",Input!L522)</f>
        <v>1794.74</v>
      </c>
      <c r="M509" s="89">
        <f>IF(Input!N522=0," ",Input!N522)</f>
        <v>1</v>
      </c>
      <c r="N509" s="90">
        <f>IFERROR((L509*M509)*(Input!$D$11)+(K509*M509*Input!$D$10)," ")</f>
        <v>1974.2140000000002</v>
      </c>
      <c r="O509" s="90">
        <f>IFERROR((L509*M509)*(Input!$D$23)+(K509*M509*Input!$D$22), " ")</f>
        <v>897.37</v>
      </c>
    </row>
    <row r="510" spans="3:15" ht="16" thickBot="1" x14ac:dyDescent="0.4">
      <c r="C510" s="84" t="str">
        <f>Input!C523</f>
        <v>PP497</v>
      </c>
      <c r="D510" s="85">
        <f>IF(Input!D523=0," ",Input!D523)</f>
        <v>76</v>
      </c>
      <c r="E510" s="85" t="str">
        <f>IF(Input!E523=0," ",Input!E523)</f>
        <v xml:space="preserve"> </v>
      </c>
      <c r="F510" s="85">
        <f t="shared" si="10"/>
        <v>76</v>
      </c>
      <c r="G510" s="86">
        <f>Input!G523</f>
        <v>0.42467437494432952</v>
      </c>
      <c r="H510" s="85">
        <f>Input!H523</f>
        <v>2017</v>
      </c>
      <c r="I510" s="85">
        <f t="shared" si="11"/>
        <v>5</v>
      </c>
      <c r="J510" s="87">
        <f>IF(Input!J523=0, " ",Input!J523)</f>
        <v>750241.21</v>
      </c>
      <c r="K510" s="88" t="str">
        <f>IF(Input!K523=0,"0",Input!K523)</f>
        <v>0</v>
      </c>
      <c r="L510" s="88">
        <f>IF(Input!L523=0,"0",Input!L523)</f>
        <v>1786.29</v>
      </c>
      <c r="M510" s="89">
        <f>IF(Input!N523=0," ",Input!N523)</f>
        <v>1</v>
      </c>
      <c r="N510" s="90">
        <f>IFERROR((L510*M510)*(Input!$D$11)+(K510*M510*Input!$D$10)," ")</f>
        <v>1964.9190000000001</v>
      </c>
      <c r="O510" s="90">
        <f>IFERROR((L510*M510)*(Input!$D$23)+(K510*M510*Input!$D$22), " ")</f>
        <v>893.14499999999998</v>
      </c>
    </row>
    <row r="511" spans="3:15" ht="16" thickBot="1" x14ac:dyDescent="0.4">
      <c r="C511" s="84" t="str">
        <f>Input!C524</f>
        <v>PP498</v>
      </c>
      <c r="D511" s="85">
        <f>IF(Input!D524=0," ",Input!D524)</f>
        <v>63</v>
      </c>
      <c r="E511" s="85" t="str">
        <f>IF(Input!E524=0," ",Input!E524)</f>
        <v xml:space="preserve"> </v>
      </c>
      <c r="F511" s="85">
        <f t="shared" si="10"/>
        <v>63</v>
      </c>
      <c r="G511" s="86">
        <f>Input!G524</f>
        <v>0.25432048085434622</v>
      </c>
      <c r="H511" s="85">
        <f>Input!H524</f>
        <v>2018</v>
      </c>
      <c r="I511" s="85">
        <f t="shared" si="11"/>
        <v>4</v>
      </c>
      <c r="J511" s="87">
        <f>IF(Input!J524=0, " ",Input!J524)</f>
        <v>541999.93999999994</v>
      </c>
      <c r="K511" s="88" t="str">
        <f>IF(Input!K524=0,"0",Input!K524)</f>
        <v>0</v>
      </c>
      <c r="L511" s="88">
        <f>IF(Input!L524=0,"0",Input!L524)</f>
        <v>1898.83</v>
      </c>
      <c r="M511" s="89">
        <f>IF(Input!N524=0," ",Input!N524)</f>
        <v>1</v>
      </c>
      <c r="N511" s="90">
        <f>IFERROR((L511*M511)*(Input!$D$11)+(K511*M511*Input!$D$10)," ")</f>
        <v>2088.7130000000002</v>
      </c>
      <c r="O511" s="90">
        <f>IFERROR((L511*M511)*(Input!$D$23)+(K511*M511*Input!$D$22), " ")</f>
        <v>949.41499999999996</v>
      </c>
    </row>
    <row r="512" spans="3:15" ht="16" thickBot="1" x14ac:dyDescent="0.4">
      <c r="C512" s="84" t="str">
        <f>Input!C525</f>
        <v>PP499</v>
      </c>
      <c r="D512" s="85">
        <f>IF(Input!D525=0," ",Input!D525)</f>
        <v>66</v>
      </c>
      <c r="E512" s="85" t="str">
        <f>IF(Input!E525=0," ",Input!E525)</f>
        <v xml:space="preserve"> </v>
      </c>
      <c r="F512" s="85">
        <f t="shared" si="10"/>
        <v>66</v>
      </c>
      <c r="G512" s="86">
        <f>Input!G525</f>
        <v>0.12991116048585474</v>
      </c>
      <c r="H512" s="85">
        <f>Input!H525</f>
        <v>2006</v>
      </c>
      <c r="I512" s="85">
        <f t="shared" si="11"/>
        <v>16</v>
      </c>
      <c r="J512" s="87">
        <f>IF(Input!J525=0, " ",Input!J525)</f>
        <v>264277.98</v>
      </c>
      <c r="K512" s="88" t="str">
        <f>IF(Input!K525=0,"0",Input!K525)</f>
        <v>0</v>
      </c>
      <c r="L512" s="88">
        <f>IF(Input!L525=0,"0",Input!L525)</f>
        <v>1905.3600000000001</v>
      </c>
      <c r="M512" s="89">
        <f>IF(Input!N525=0," ",Input!N525)</f>
        <v>1</v>
      </c>
      <c r="N512" s="90">
        <f>IFERROR((L512*M512)*(Input!$D$11)+(K512*M512*Input!$D$10)," ")</f>
        <v>2095.8960000000002</v>
      </c>
      <c r="O512" s="90">
        <f>IFERROR((L512*M512)*(Input!$D$23)+(K512*M512*Input!$D$22), " ")</f>
        <v>952.68000000000006</v>
      </c>
    </row>
    <row r="513" spans="3:15" ht="16" thickBot="1" x14ac:dyDescent="0.4">
      <c r="C513" s="84" t="str">
        <f>Input!C526</f>
        <v>PP500</v>
      </c>
      <c r="D513" s="85">
        <f>IF(Input!D526=0," ",Input!D526)</f>
        <v>76</v>
      </c>
      <c r="E513" s="85" t="str">
        <f>IF(Input!E526=0," ",Input!E526)</f>
        <v xml:space="preserve"> </v>
      </c>
      <c r="F513" s="85">
        <f t="shared" si="10"/>
        <v>76</v>
      </c>
      <c r="G513" s="86">
        <f>Input!G526</f>
        <v>0.10405405425786847</v>
      </c>
      <c r="H513" s="85">
        <f>Input!H526</f>
        <v>2004</v>
      </c>
      <c r="I513" s="85">
        <f t="shared" si="11"/>
        <v>18</v>
      </c>
      <c r="J513" s="87">
        <f>IF(Input!J526=0, " ",Input!J526)</f>
        <v>183824.7</v>
      </c>
      <c r="K513" s="88" t="str">
        <f>IF(Input!K526=0,"0",Input!K526)</f>
        <v>0</v>
      </c>
      <c r="L513" s="88">
        <f>IF(Input!L526=0,"0",Input!L526)</f>
        <v>1914.78</v>
      </c>
      <c r="M513" s="89">
        <f>IF(Input!N526=0," ",Input!N526)</f>
        <v>1</v>
      </c>
      <c r="N513" s="90">
        <f>IFERROR((L513*M513)*(Input!$D$11)+(K513*M513*Input!$D$10)," ")</f>
        <v>2106.2580000000003</v>
      </c>
      <c r="O513" s="90">
        <f>IFERROR((L513*M513)*(Input!$D$23)+(K513*M513*Input!$D$22), " ")</f>
        <v>957.39</v>
      </c>
    </row>
    <row r="514" spans="3:15" ht="16" thickBot="1" x14ac:dyDescent="0.4">
      <c r="C514" s="84" t="str">
        <f>Input!C527</f>
        <v>PP501</v>
      </c>
      <c r="D514" s="85">
        <f>IF(Input!D527=0," ",Input!D527)</f>
        <v>85</v>
      </c>
      <c r="E514" s="85" t="str">
        <f>IF(Input!E527=0," ",Input!E527)</f>
        <v xml:space="preserve"> </v>
      </c>
      <c r="F514" s="85">
        <f t="shared" si="10"/>
        <v>85</v>
      </c>
      <c r="G514" s="86">
        <f>Input!G527</f>
        <v>0.34463020066508959</v>
      </c>
      <c r="H514" s="85">
        <f>Input!H527</f>
        <v>2016</v>
      </c>
      <c r="I514" s="85">
        <f t="shared" si="11"/>
        <v>6</v>
      </c>
      <c r="J514" s="87">
        <f>IF(Input!J527=0, " ",Input!J527)</f>
        <v>544368.34</v>
      </c>
      <c r="K514" s="88" t="str">
        <f>IF(Input!K527=0,"0",Input!K527)</f>
        <v>0</v>
      </c>
      <c r="L514" s="88">
        <f>IF(Input!L527=0,"0",Input!L527)</f>
        <v>1956.52</v>
      </c>
      <c r="M514" s="89">
        <f>IF(Input!N527=0," ",Input!N527)</f>
        <v>1</v>
      </c>
      <c r="N514" s="90">
        <f>IFERROR((L514*M514)*(Input!$D$11)+(K514*M514*Input!$D$10)," ")</f>
        <v>2152.172</v>
      </c>
      <c r="O514" s="90">
        <f>IFERROR((L514*M514)*(Input!$D$23)+(K514*M514*Input!$D$22), " ")</f>
        <v>978.26</v>
      </c>
    </row>
    <row r="515" spans="3:15" ht="16" thickBot="1" x14ac:dyDescent="0.4">
      <c r="C515" s="84" t="str">
        <f>Input!C528</f>
        <v>PP502</v>
      </c>
      <c r="D515" s="85">
        <f>IF(Input!D528=0," ",Input!D528)</f>
        <v>64</v>
      </c>
      <c r="E515" s="85" t="str">
        <f>IF(Input!E528=0," ",Input!E528)</f>
        <v xml:space="preserve"> </v>
      </c>
      <c r="F515" s="85">
        <f t="shared" si="10"/>
        <v>64</v>
      </c>
      <c r="G515" s="86">
        <f>Input!G528</f>
        <v>0.35708516886131231</v>
      </c>
      <c r="H515" s="85">
        <f>Input!H528</f>
        <v>2014</v>
      </c>
      <c r="I515" s="85">
        <f t="shared" si="11"/>
        <v>8</v>
      </c>
      <c r="J515" s="87">
        <f>IF(Input!J528=0, " ",Input!J528)</f>
        <v>749118.1</v>
      </c>
      <c r="K515" s="88" t="str">
        <f>IF(Input!K528=0,"0",Input!K528)</f>
        <v>0</v>
      </c>
      <c r="L515" s="88">
        <f>IF(Input!L528=0,"0",Input!L528)</f>
        <v>1960.98</v>
      </c>
      <c r="M515" s="89">
        <f>IF(Input!N528=0," ",Input!N528)</f>
        <v>1</v>
      </c>
      <c r="N515" s="90">
        <f>IFERROR((L515*M515)*(Input!$D$11)+(K515*M515*Input!$D$10)," ")</f>
        <v>2157.078</v>
      </c>
      <c r="O515" s="90">
        <f>IFERROR((L515*M515)*(Input!$D$23)+(K515*M515*Input!$D$22), " ")</f>
        <v>980.49</v>
      </c>
    </row>
    <row r="516" spans="3:15" ht="16" thickBot="1" x14ac:dyDescent="0.4">
      <c r="C516" s="84" t="str">
        <f>Input!C529</f>
        <v>PP503</v>
      </c>
      <c r="D516" s="85">
        <f>IF(Input!D529=0," ",Input!D529)</f>
        <v>66</v>
      </c>
      <c r="E516" s="85" t="str">
        <f>IF(Input!E529=0," ",Input!E529)</f>
        <v xml:space="preserve"> </v>
      </c>
      <c r="F516" s="85">
        <f t="shared" si="10"/>
        <v>66</v>
      </c>
      <c r="G516" s="86">
        <f>Input!G529</f>
        <v>0.26306719505018378</v>
      </c>
      <c r="H516" s="85">
        <f>Input!H529</f>
        <v>2005</v>
      </c>
      <c r="I516" s="85">
        <f t="shared" si="11"/>
        <v>17</v>
      </c>
      <c r="J516" s="87">
        <f>IF(Input!J529=0, " ",Input!J529)</f>
        <v>535157</v>
      </c>
      <c r="K516" s="88" t="str">
        <f>IF(Input!K529=0,"0",Input!K529)</f>
        <v>0</v>
      </c>
      <c r="L516" s="88">
        <f>IF(Input!L529=0,"0",Input!L529)</f>
        <v>2042.94</v>
      </c>
      <c r="M516" s="89">
        <f>IF(Input!N529=0," ",Input!N529)</f>
        <v>1</v>
      </c>
      <c r="N516" s="90">
        <f>IFERROR((L516*M516)*(Input!$D$11)+(K516*M516*Input!$D$10)," ")</f>
        <v>2247.2340000000004</v>
      </c>
      <c r="O516" s="90">
        <f>IFERROR((L516*M516)*(Input!$D$23)+(K516*M516*Input!$D$22), " ")</f>
        <v>1021.47</v>
      </c>
    </row>
    <row r="517" spans="3:15" ht="16" thickBot="1" x14ac:dyDescent="0.4">
      <c r="C517" s="84" t="str">
        <f>Input!C530</f>
        <v>PP504</v>
      </c>
      <c r="D517" s="85">
        <f>IF(Input!D530=0," ",Input!D530)</f>
        <v>65</v>
      </c>
      <c r="E517" s="85" t="str">
        <f>IF(Input!E530=0," ",Input!E530)</f>
        <v xml:space="preserve"> </v>
      </c>
      <c r="F517" s="85">
        <f t="shared" si="10"/>
        <v>65</v>
      </c>
      <c r="G517" s="86">
        <f>Input!G530</f>
        <v>0.18410896070469024</v>
      </c>
      <c r="H517" s="85">
        <f>Input!H530</f>
        <v>2017</v>
      </c>
      <c r="I517" s="85">
        <f t="shared" si="11"/>
        <v>5</v>
      </c>
      <c r="J517" s="87">
        <f>IF(Input!J530=0, " ",Input!J530)</f>
        <v>380294.48</v>
      </c>
      <c r="K517" s="88" t="str">
        <f>IF(Input!K530=0,"0",Input!K530)</f>
        <v>0</v>
      </c>
      <c r="L517" s="88">
        <f>IF(Input!L530=0,"0",Input!L530)</f>
        <v>2052.2600000000002</v>
      </c>
      <c r="M517" s="89">
        <f>IF(Input!N530=0," ",Input!N530)</f>
        <v>1</v>
      </c>
      <c r="N517" s="90">
        <f>IFERROR((L517*M517)*(Input!$D$11)+(K517*M517*Input!$D$10)," ")</f>
        <v>2257.4860000000003</v>
      </c>
      <c r="O517" s="90">
        <f>IFERROR((L517*M517)*(Input!$D$23)+(K517*M517*Input!$D$22), " ")</f>
        <v>1026.1300000000001</v>
      </c>
    </row>
    <row r="518" spans="3:15" ht="16" thickBot="1" x14ac:dyDescent="0.4">
      <c r="C518" s="84" t="str">
        <f>Input!C531</f>
        <v>PP505</v>
      </c>
      <c r="D518" s="85">
        <f>IF(Input!D531=0," ",Input!D531)</f>
        <v>79</v>
      </c>
      <c r="E518" s="85" t="str">
        <f>IF(Input!E531=0," ",Input!E531)</f>
        <v xml:space="preserve"> </v>
      </c>
      <c r="F518" s="85">
        <f t="shared" si="10"/>
        <v>79</v>
      </c>
      <c r="G518" s="86">
        <f>Input!G531</f>
        <v>0.2204638112746983</v>
      </c>
      <c r="H518" s="85">
        <f>Input!H531</f>
        <v>2017</v>
      </c>
      <c r="I518" s="85">
        <f t="shared" si="11"/>
        <v>5</v>
      </c>
      <c r="J518" s="87">
        <f>IF(Input!J531=0, " ",Input!J531)</f>
        <v>374687.04</v>
      </c>
      <c r="K518" s="88" t="str">
        <f>IF(Input!K531=0,"0",Input!K531)</f>
        <v>0</v>
      </c>
      <c r="L518" s="88">
        <f>IF(Input!L531=0,"0",Input!L531)</f>
        <v>2174.08</v>
      </c>
      <c r="M518" s="89">
        <f>IF(Input!N531=0," ",Input!N531)</f>
        <v>1</v>
      </c>
      <c r="N518" s="90">
        <f>IFERROR((L518*M518)*(Input!$D$11)+(K518*M518*Input!$D$10)," ")</f>
        <v>2391.4880000000003</v>
      </c>
      <c r="O518" s="90">
        <f>IFERROR((L518*M518)*(Input!$D$23)+(K518*M518*Input!$D$22), " ")</f>
        <v>1087.04</v>
      </c>
    </row>
    <row r="519" spans="3:15" ht="16" thickBot="1" x14ac:dyDescent="0.4">
      <c r="C519" s="84" t="str">
        <f>Input!C532</f>
        <v>PP506</v>
      </c>
      <c r="D519" s="85">
        <f>IF(Input!D532=0," ",Input!D532)</f>
        <v>46</v>
      </c>
      <c r="E519" s="85" t="str">
        <f>IF(Input!E532=0," ",Input!E532)</f>
        <v xml:space="preserve"> </v>
      </c>
      <c r="F519" s="85">
        <f t="shared" si="10"/>
        <v>46</v>
      </c>
      <c r="G519" s="86">
        <f>Input!G532</f>
        <v>0.30847807897849827</v>
      </c>
      <c r="H519" s="85">
        <f>Input!H532</f>
        <v>2008</v>
      </c>
      <c r="I519" s="85">
        <f t="shared" si="11"/>
        <v>14</v>
      </c>
      <c r="J519" s="87">
        <f>IF(Input!J532=0, " ",Input!J532)</f>
        <v>900378.11</v>
      </c>
      <c r="K519" s="88" t="str">
        <f>IF(Input!K532=0,"0",Input!K532)</f>
        <v>0</v>
      </c>
      <c r="L519" s="88">
        <f>IF(Input!L532=0,"0",Input!L532)</f>
        <v>2293.6499999999996</v>
      </c>
      <c r="M519" s="89">
        <f>IF(Input!N532=0," ",Input!N532)</f>
        <v>1</v>
      </c>
      <c r="N519" s="90">
        <f>IFERROR((L519*M519)*(Input!$D$11)+(K519*M519*Input!$D$10)," ")</f>
        <v>2523.0149999999999</v>
      </c>
      <c r="O519" s="90">
        <f>IFERROR((L519*M519)*(Input!$D$23)+(K519*M519*Input!$D$22), " ")</f>
        <v>1146.8249999999998</v>
      </c>
    </row>
    <row r="520" spans="3:15" ht="16" thickBot="1" x14ac:dyDescent="0.4">
      <c r="C520" s="84" t="str">
        <f>Input!C533</f>
        <v>PP507</v>
      </c>
      <c r="D520" s="85">
        <f>IF(Input!D533=0," ",Input!D533)</f>
        <v>61</v>
      </c>
      <c r="E520" s="85" t="str">
        <f>IF(Input!E533=0," ",Input!E533)</f>
        <v xml:space="preserve"> </v>
      </c>
      <c r="F520" s="85">
        <f t="shared" si="10"/>
        <v>61</v>
      </c>
      <c r="G520" s="86">
        <f>Input!G533</f>
        <v>0.20217554951297945</v>
      </c>
      <c r="H520" s="85">
        <f>Input!H533</f>
        <v>2006</v>
      </c>
      <c r="I520" s="85">
        <f t="shared" si="11"/>
        <v>16</v>
      </c>
      <c r="J520" s="87">
        <f>IF(Input!J533=0, " ",Input!J533)</f>
        <v>444997.17</v>
      </c>
      <c r="K520" s="88" t="str">
        <f>IF(Input!K533=0,"0",Input!K533)</f>
        <v>0</v>
      </c>
      <c r="L520" s="88">
        <f>IF(Input!L533=0,"0",Input!L533)</f>
        <v>2532.23</v>
      </c>
      <c r="M520" s="89">
        <f>IF(Input!N533=0," ",Input!N533)</f>
        <v>1</v>
      </c>
      <c r="N520" s="90">
        <f>IFERROR((L520*M520)*(Input!$D$11)+(K520*M520*Input!$D$10)," ")</f>
        <v>2785.4530000000004</v>
      </c>
      <c r="O520" s="90">
        <f>IFERROR((L520*M520)*(Input!$D$23)+(K520*M520*Input!$D$22), " ")</f>
        <v>1266.115</v>
      </c>
    </row>
    <row r="521" spans="3:15" ht="16" thickBot="1" x14ac:dyDescent="0.4">
      <c r="C521" s="84" t="str">
        <f>Input!C534</f>
        <v>PP508</v>
      </c>
      <c r="D521" s="85" t="str">
        <f>IF(Input!D534=0," ",Input!D534)</f>
        <v xml:space="preserve"> </v>
      </c>
      <c r="E521" s="85" t="str">
        <f>IF(Input!E534=0," ",Input!E534)</f>
        <v xml:space="preserve"> </v>
      </c>
      <c r="F521" s="85" t="str">
        <f t="shared" si="10"/>
        <v xml:space="preserve"> </v>
      </c>
      <c r="G521" s="86">
        <f>Input!G534</f>
        <v>0</v>
      </c>
      <c r="H521" s="85">
        <f>Input!H534</f>
        <v>2002</v>
      </c>
      <c r="I521" s="85">
        <f t="shared" si="11"/>
        <v>20</v>
      </c>
      <c r="J521" s="87">
        <f>IF(Input!J534=0, " ",Input!J534)</f>
        <v>598830.68999999994</v>
      </c>
      <c r="K521" s="88" t="str">
        <f>IF(Input!K534=0,"0",Input!K534)</f>
        <v>0</v>
      </c>
      <c r="L521" s="88">
        <f>IF(Input!L534=0,"0",Input!L534)</f>
        <v>2475.8500000000004</v>
      </c>
      <c r="M521" s="89">
        <f>IF(Input!N534=0," ",Input!N534)</f>
        <v>1</v>
      </c>
      <c r="N521" s="90">
        <f>IFERROR((L521*M521)*(Input!$D$11)+(K521*M521*Input!$D$10)," ")</f>
        <v>2723.4350000000004</v>
      </c>
      <c r="O521" s="90">
        <f>IFERROR((L521*M521)*(Input!$D$23)+(K521*M521*Input!$D$22), " ")</f>
        <v>1237.9250000000002</v>
      </c>
    </row>
    <row r="522" spans="3:15" ht="16" thickBot="1" x14ac:dyDescent="0.4">
      <c r="C522" s="84" t="str">
        <f>Input!C535</f>
        <v>PP509</v>
      </c>
      <c r="D522" s="85">
        <f>IF(Input!D535=0," ",Input!D535)</f>
        <v>71</v>
      </c>
      <c r="E522" s="85" t="str">
        <f>IF(Input!E535=0," ",Input!E535)</f>
        <v xml:space="preserve"> </v>
      </c>
      <c r="F522" s="85">
        <f t="shared" si="10"/>
        <v>71</v>
      </c>
      <c r="G522" s="86">
        <f>Input!G535</f>
        <v>0.13229264987791198</v>
      </c>
      <c r="H522" s="85">
        <f>Input!H535</f>
        <v>1999</v>
      </c>
      <c r="I522" s="85">
        <f t="shared" si="11"/>
        <v>23</v>
      </c>
      <c r="J522" s="87">
        <f>IF(Input!J535=0, " ",Input!J535)</f>
        <v>250170.34</v>
      </c>
      <c r="K522" s="88" t="str">
        <f>IF(Input!K535=0,"0",Input!K535)</f>
        <v>0</v>
      </c>
      <c r="L522" s="88">
        <f>IF(Input!L535=0,"0",Input!L535)</f>
        <v>2500</v>
      </c>
      <c r="M522" s="89">
        <f>IF(Input!N535=0," ",Input!N535)</f>
        <v>1</v>
      </c>
      <c r="N522" s="90">
        <f>IFERROR((L522*M522)*(Input!$D$11)+(K522*M522*Input!$D$10)," ")</f>
        <v>2750</v>
      </c>
      <c r="O522" s="90">
        <f>IFERROR((L522*M522)*(Input!$D$23)+(K522*M522*Input!$D$22), " ")</f>
        <v>1250</v>
      </c>
    </row>
    <row r="523" spans="3:15" ht="16" thickBot="1" x14ac:dyDescent="0.4">
      <c r="C523" s="84" t="str">
        <f>Input!C536</f>
        <v>PP510</v>
      </c>
      <c r="D523" s="85">
        <f>IF(Input!D536=0," ",Input!D536)</f>
        <v>67</v>
      </c>
      <c r="E523" s="85" t="str">
        <f>IF(Input!E536=0," ",Input!E536)</f>
        <v xml:space="preserve"> </v>
      </c>
      <c r="F523" s="85">
        <f t="shared" si="10"/>
        <v>67</v>
      </c>
      <c r="G523" s="86">
        <f>Input!G536</f>
        <v>1.1446744988051059</v>
      </c>
      <c r="H523" s="85">
        <f>Input!H536</f>
        <v>1999</v>
      </c>
      <c r="I523" s="85">
        <f t="shared" si="11"/>
        <v>23</v>
      </c>
      <c r="J523" s="87">
        <f>IF(Input!J536=0, " ",Input!J536)</f>
        <v>2293853.39</v>
      </c>
      <c r="K523" s="88" t="str">
        <f>IF(Input!K536=0,"0",Input!K536)</f>
        <v>0</v>
      </c>
      <c r="L523" s="88">
        <f>IF(Input!L536=0,"0",Input!L536)</f>
        <v>2550.37</v>
      </c>
      <c r="M523" s="89">
        <f>IF(Input!N536=0," ",Input!N536)</f>
        <v>1</v>
      </c>
      <c r="N523" s="90">
        <f>IFERROR((L523*M523)*(Input!$D$11)+(K523*M523*Input!$D$10)," ")</f>
        <v>2805.4070000000002</v>
      </c>
      <c r="O523" s="90">
        <f>IFERROR((L523*M523)*(Input!$D$23)+(K523*M523*Input!$D$22), " ")</f>
        <v>1275.1849999999999</v>
      </c>
    </row>
    <row r="524" spans="3:15" ht="16" thickBot="1" x14ac:dyDescent="0.4">
      <c r="C524" s="84" t="str">
        <f>Input!C537</f>
        <v>PP511</v>
      </c>
      <c r="D524" s="85">
        <f>IF(Input!D537=0," ",Input!D537)</f>
        <v>70</v>
      </c>
      <c r="E524" s="85" t="str">
        <f>IF(Input!E537=0," ",Input!E537)</f>
        <v xml:space="preserve"> </v>
      </c>
      <c r="F524" s="85">
        <f t="shared" si="10"/>
        <v>70</v>
      </c>
      <c r="G524" s="86">
        <f>Input!G537</f>
        <v>0.23866215480514191</v>
      </c>
      <c r="H524" s="85">
        <f>Input!H537</f>
        <v>2015</v>
      </c>
      <c r="I524" s="85">
        <f t="shared" si="11"/>
        <v>7</v>
      </c>
      <c r="J524" s="87">
        <f>IF(Input!J537=0, " ",Input!J537)</f>
        <v>457766.46</v>
      </c>
      <c r="K524" s="88" t="str">
        <f>IF(Input!K537=0,"0",Input!K537)</f>
        <v>0</v>
      </c>
      <c r="L524" s="88">
        <f>IF(Input!L537=0,"0",Input!L537)</f>
        <v>2704.29</v>
      </c>
      <c r="M524" s="89">
        <f>IF(Input!N537=0," ",Input!N537)</f>
        <v>1</v>
      </c>
      <c r="N524" s="90">
        <f>IFERROR((L524*M524)*(Input!$D$11)+(K524*M524*Input!$D$10)," ")</f>
        <v>2974.7190000000001</v>
      </c>
      <c r="O524" s="90">
        <f>IFERROR((L524*M524)*(Input!$D$23)+(K524*M524*Input!$D$22), " ")</f>
        <v>1352.145</v>
      </c>
    </row>
    <row r="525" spans="3:15" ht="16" thickBot="1" x14ac:dyDescent="0.4">
      <c r="C525" s="84" t="str">
        <f>Input!C538</f>
        <v>PP512</v>
      </c>
      <c r="D525" s="85">
        <f>IF(Input!D538=0," ",Input!D538)</f>
        <v>73</v>
      </c>
      <c r="E525" s="85" t="str">
        <f>IF(Input!E538=0," ",Input!E538)</f>
        <v xml:space="preserve"> </v>
      </c>
      <c r="F525" s="85">
        <f t="shared" si="10"/>
        <v>73</v>
      </c>
      <c r="G525" s="86">
        <f>Input!G538</f>
        <v>0.70136885973212693</v>
      </c>
      <c r="H525" s="85">
        <f>Input!H538</f>
        <v>2011</v>
      </c>
      <c r="I525" s="85">
        <f t="shared" si="11"/>
        <v>11</v>
      </c>
      <c r="J525" s="87">
        <f>IF(Input!J538=0, " ",Input!J538)</f>
        <v>1289977.31</v>
      </c>
      <c r="K525" s="88" t="str">
        <f>IF(Input!K538=0,"0",Input!K538)</f>
        <v>0</v>
      </c>
      <c r="L525" s="88">
        <f>IF(Input!L538=0,"0",Input!L538)</f>
        <v>2847.81</v>
      </c>
      <c r="M525" s="89">
        <f>IF(Input!N538=0," ",Input!N538)</f>
        <v>1</v>
      </c>
      <c r="N525" s="90">
        <f>IFERROR((L525*M525)*(Input!$D$11)+(K525*M525*Input!$D$10)," ")</f>
        <v>3132.5910000000003</v>
      </c>
      <c r="O525" s="90">
        <f>IFERROR((L525*M525)*(Input!$D$23)+(K525*M525*Input!$D$22), " ")</f>
        <v>1423.905</v>
      </c>
    </row>
    <row r="526" spans="3:15" ht="16" thickBot="1" x14ac:dyDescent="0.4">
      <c r="C526" s="84" t="str">
        <f>Input!C539</f>
        <v>PP513</v>
      </c>
      <c r="D526" s="85">
        <f>IF(Input!D539=0," ",Input!D539)</f>
        <v>75</v>
      </c>
      <c r="E526" s="85" t="str">
        <f>IF(Input!E539=0," ",Input!E539)</f>
        <v xml:space="preserve"> </v>
      </c>
      <c r="F526" s="85">
        <f t="shared" ref="F526:F559" si="12">IF(D526=" "," ",AVERAGE(D526:E526))</f>
        <v>75</v>
      </c>
      <c r="G526" s="86">
        <f>Input!G539</f>
        <v>0.39971912688364025</v>
      </c>
      <c r="H526" s="85">
        <f>Input!H539</f>
        <v>2008</v>
      </c>
      <c r="I526" s="85">
        <f t="shared" ref="I526:I559" si="13">IF(H526=0," ",SUM(2022-H526))</f>
        <v>14</v>
      </c>
      <c r="J526" s="87">
        <f>IF(Input!J539=0, " ",Input!J539)</f>
        <v>715569.99</v>
      </c>
      <c r="K526" s="88" t="str">
        <f>IF(Input!K539=0,"0",Input!K539)</f>
        <v>0</v>
      </c>
      <c r="L526" s="88">
        <f>IF(Input!L539=0,"0",Input!L539)</f>
        <v>2854.41</v>
      </c>
      <c r="M526" s="89">
        <f>IF(Input!N539=0," ",Input!N539)</f>
        <v>1</v>
      </c>
      <c r="N526" s="90">
        <f>IFERROR((L526*M526)*(Input!$D$11)+(K526*M526*Input!$D$10)," ")</f>
        <v>3139.8510000000001</v>
      </c>
      <c r="O526" s="90">
        <f>IFERROR((L526*M526)*(Input!$D$23)+(K526*M526*Input!$D$22), " ")</f>
        <v>1427.2049999999999</v>
      </c>
    </row>
    <row r="527" spans="3:15" ht="16" thickBot="1" x14ac:dyDescent="0.4">
      <c r="C527" s="84" t="str">
        <f>Input!C540</f>
        <v>PP514</v>
      </c>
      <c r="D527" s="85">
        <f>IF(Input!D540=0," ",Input!D540)</f>
        <v>75</v>
      </c>
      <c r="E527" s="85" t="str">
        <f>IF(Input!E540=0," ",Input!E540)</f>
        <v xml:space="preserve"> </v>
      </c>
      <c r="F527" s="85">
        <f t="shared" si="12"/>
        <v>75</v>
      </c>
      <c r="G527" s="86">
        <f>Input!G540</f>
        <v>0.18341884130541569</v>
      </c>
      <c r="H527" s="85">
        <f>Input!H540</f>
        <v>2017</v>
      </c>
      <c r="I527" s="85">
        <f t="shared" si="13"/>
        <v>5</v>
      </c>
      <c r="J527" s="87">
        <f>IF(Input!J540=0, " ",Input!J540)</f>
        <v>328353.11</v>
      </c>
      <c r="K527" s="88" t="str">
        <f>IF(Input!K540=0,"0",Input!K540)</f>
        <v>0</v>
      </c>
      <c r="L527" s="88">
        <f>IF(Input!L540=0,"0",Input!L540)</f>
        <v>2941.38</v>
      </c>
      <c r="M527" s="89">
        <f>IF(Input!N540=0," ",Input!N540)</f>
        <v>1</v>
      </c>
      <c r="N527" s="90">
        <f>IFERROR((L527*M527)*(Input!$D$11)+(K527*M527*Input!$D$10)," ")</f>
        <v>3235.5180000000005</v>
      </c>
      <c r="O527" s="90">
        <f>IFERROR((L527*M527)*(Input!$D$23)+(K527*M527*Input!$D$22), " ")</f>
        <v>1470.69</v>
      </c>
    </row>
    <row r="528" spans="3:15" ht="16" thickBot="1" x14ac:dyDescent="0.4">
      <c r="C528" s="84" t="str">
        <f>Input!C541</f>
        <v>PP515</v>
      </c>
      <c r="D528" s="85">
        <f>IF(Input!D541=0," ",Input!D541)</f>
        <v>68</v>
      </c>
      <c r="E528" s="85" t="str">
        <f>IF(Input!E541=0," ",Input!E541)</f>
        <v xml:space="preserve"> </v>
      </c>
      <c r="F528" s="85">
        <f t="shared" si="12"/>
        <v>68</v>
      </c>
      <c r="G528" s="86">
        <f>Input!G541</f>
        <v>0.20534265593102088</v>
      </c>
      <c r="H528" s="85">
        <f>Input!H541</f>
        <v>2018</v>
      </c>
      <c r="I528" s="85">
        <f t="shared" si="13"/>
        <v>4</v>
      </c>
      <c r="J528" s="87">
        <f>IF(Input!J541=0, " ",Input!J541)</f>
        <v>405441.98</v>
      </c>
      <c r="K528" s="88" t="str">
        <f>IF(Input!K541=0,"0",Input!K541)</f>
        <v>0</v>
      </c>
      <c r="L528" s="88">
        <f>IF(Input!L541=0,"0",Input!L541)</f>
        <v>2925.26</v>
      </c>
      <c r="M528" s="89">
        <f>IF(Input!N541=0," ",Input!N541)</f>
        <v>1</v>
      </c>
      <c r="N528" s="90">
        <f>IFERROR((L528*M528)*(Input!$D$11)+(K528*M528*Input!$D$10)," ")</f>
        <v>3217.7860000000005</v>
      </c>
      <c r="O528" s="90">
        <f>IFERROR((L528*M528)*(Input!$D$23)+(K528*M528*Input!$D$22), " ")</f>
        <v>1462.63</v>
      </c>
    </row>
    <row r="529" spans="3:15" ht="16" thickBot="1" x14ac:dyDescent="0.4">
      <c r="C529" s="84" t="str">
        <f>Input!C542</f>
        <v>PP516</v>
      </c>
      <c r="D529" s="85">
        <f>IF(Input!D542=0," ",Input!D542)</f>
        <v>66</v>
      </c>
      <c r="E529" s="85" t="str">
        <f>IF(Input!E542=0," ",Input!E542)</f>
        <v xml:space="preserve"> </v>
      </c>
      <c r="F529" s="85">
        <f t="shared" si="12"/>
        <v>66</v>
      </c>
      <c r="G529" s="86">
        <f>Input!G542</f>
        <v>0.21806809867338578</v>
      </c>
      <c r="H529" s="85">
        <f>Input!H542</f>
        <v>2016</v>
      </c>
      <c r="I529" s="85">
        <f t="shared" si="13"/>
        <v>6</v>
      </c>
      <c r="J529" s="87">
        <f>IF(Input!J542=0, " ",Input!J542)</f>
        <v>443615.44</v>
      </c>
      <c r="K529" s="88" t="str">
        <f>IF(Input!K542=0,"0",Input!K542)</f>
        <v>0</v>
      </c>
      <c r="L529" s="88">
        <f>IF(Input!L542=0,"0",Input!L542)</f>
        <v>3091.85</v>
      </c>
      <c r="M529" s="89">
        <f>IF(Input!N542=0," ",Input!N542)</f>
        <v>1</v>
      </c>
      <c r="N529" s="90">
        <f>IFERROR((L529*M529)*(Input!$D$11)+(K529*M529*Input!$D$10)," ")</f>
        <v>3401.0350000000003</v>
      </c>
      <c r="O529" s="90">
        <f>IFERROR((L529*M529)*(Input!$D$23)+(K529*M529*Input!$D$22), " ")</f>
        <v>1545.925</v>
      </c>
    </row>
    <row r="530" spans="3:15" ht="16" thickBot="1" x14ac:dyDescent="0.4">
      <c r="C530" s="84" t="str">
        <f>Input!C543</f>
        <v>PP517</v>
      </c>
      <c r="D530" s="85">
        <f>IF(Input!D543=0," ",Input!D543)</f>
        <v>72</v>
      </c>
      <c r="E530" s="85" t="str">
        <f>IF(Input!E543=0," ",Input!E543)</f>
        <v xml:space="preserve"> </v>
      </c>
      <c r="F530" s="85">
        <f t="shared" si="12"/>
        <v>72</v>
      </c>
      <c r="G530" s="86">
        <f>Input!G543</f>
        <v>0.72365234415465962</v>
      </c>
      <c r="H530" s="85">
        <f>Input!H543</f>
        <v>2011</v>
      </c>
      <c r="I530" s="85">
        <f t="shared" si="13"/>
        <v>11</v>
      </c>
      <c r="J530" s="87">
        <f>IF(Input!J543=0, " ",Input!J543)</f>
        <v>1349447.3</v>
      </c>
      <c r="K530" s="88" t="str">
        <f>IF(Input!K543=0,"0",Input!K543)</f>
        <v>0</v>
      </c>
      <c r="L530" s="88">
        <f>IF(Input!L543=0,"0",Input!L543)</f>
        <v>3130.23</v>
      </c>
      <c r="M530" s="89">
        <f>IF(Input!N543=0," ",Input!N543)</f>
        <v>1</v>
      </c>
      <c r="N530" s="90">
        <f>IFERROR((L530*M530)*(Input!$D$11)+(K530*M530*Input!$D$10)," ")</f>
        <v>3443.2530000000002</v>
      </c>
      <c r="O530" s="90">
        <f>IFERROR((L530*M530)*(Input!$D$23)+(K530*M530*Input!$D$22), " ")</f>
        <v>1565.115</v>
      </c>
    </row>
    <row r="531" spans="3:15" ht="16" thickBot="1" x14ac:dyDescent="0.4">
      <c r="C531" s="84" t="str">
        <f>Input!C544</f>
        <v>PP518</v>
      </c>
      <c r="D531" s="85">
        <f>IF(Input!D544=0," ",Input!D544)</f>
        <v>74</v>
      </c>
      <c r="E531" s="85" t="str">
        <f>IF(Input!E544=0," ",Input!E544)</f>
        <v xml:space="preserve"> </v>
      </c>
      <c r="F531" s="85">
        <f t="shared" si="12"/>
        <v>74</v>
      </c>
      <c r="G531" s="86">
        <f>Input!G544</f>
        <v>0.44572414071647021</v>
      </c>
      <c r="H531" s="85">
        <f>Input!H544</f>
        <v>2015</v>
      </c>
      <c r="I531" s="85">
        <f t="shared" si="13"/>
        <v>7</v>
      </c>
      <c r="J531" s="87">
        <f>IF(Input!J544=0, " ",Input!J544)</f>
        <v>808710.14</v>
      </c>
      <c r="K531" s="88" t="str">
        <f>IF(Input!K544=0,"0",Input!K544)</f>
        <v>0</v>
      </c>
      <c r="L531" s="88">
        <f>IF(Input!L544=0,"0",Input!L544)</f>
        <v>3243.14</v>
      </c>
      <c r="M531" s="89">
        <f>IF(Input!N544=0," ",Input!N544)</f>
        <v>1</v>
      </c>
      <c r="N531" s="90">
        <f>IFERROR((L531*M531)*(Input!$D$11)+(K531*M531*Input!$D$10)," ")</f>
        <v>3567.4540000000002</v>
      </c>
      <c r="O531" s="90">
        <f>IFERROR((L531*M531)*(Input!$D$23)+(K531*M531*Input!$D$22), " ")</f>
        <v>1621.57</v>
      </c>
    </row>
    <row r="532" spans="3:15" ht="16" thickBot="1" x14ac:dyDescent="0.4">
      <c r="C532" s="84" t="str">
        <f>Input!C545</f>
        <v>PP519</v>
      </c>
      <c r="D532" s="85">
        <f>IF(Input!D545=0," ",Input!D545)</f>
        <v>79</v>
      </c>
      <c r="E532" s="85" t="str">
        <f>IF(Input!E545=0," ",Input!E545)</f>
        <v xml:space="preserve"> </v>
      </c>
      <c r="F532" s="85">
        <f t="shared" si="12"/>
        <v>79</v>
      </c>
      <c r="G532" s="86">
        <f>Input!G545</f>
        <v>0.2110413727894257</v>
      </c>
      <c r="H532" s="85">
        <f>Input!H545</f>
        <v>2017</v>
      </c>
      <c r="I532" s="85">
        <f t="shared" si="13"/>
        <v>5</v>
      </c>
      <c r="J532" s="87">
        <f>IF(Input!J545=0, " ",Input!J545)</f>
        <v>358673.23</v>
      </c>
      <c r="K532" s="88" t="str">
        <f>IF(Input!K545=0,"0",Input!K545)</f>
        <v>0</v>
      </c>
      <c r="L532" s="88">
        <f>IF(Input!L545=0,"0",Input!L545)</f>
        <v>3276.6</v>
      </c>
      <c r="M532" s="89">
        <f>IF(Input!N545=0," ",Input!N545)</f>
        <v>1</v>
      </c>
      <c r="N532" s="90">
        <f>IFERROR((L532*M532)*(Input!$D$11)+(K532*M532*Input!$D$10)," ")</f>
        <v>3604.26</v>
      </c>
      <c r="O532" s="90">
        <f>IFERROR((L532*M532)*(Input!$D$23)+(K532*M532*Input!$D$22), " ")</f>
        <v>1638.3</v>
      </c>
    </row>
    <row r="533" spans="3:15" ht="16" thickBot="1" x14ac:dyDescent="0.4">
      <c r="C533" s="84" t="str">
        <f>Input!C546</f>
        <v>PP520</v>
      </c>
      <c r="D533" s="85">
        <f>IF(Input!D546=0," ",Input!D546)</f>
        <v>71</v>
      </c>
      <c r="E533" s="85" t="str">
        <f>IF(Input!E546=0," ",Input!E546)</f>
        <v xml:space="preserve"> </v>
      </c>
      <c r="F533" s="85">
        <f t="shared" si="12"/>
        <v>71</v>
      </c>
      <c r="G533" s="86">
        <f>Input!G546</f>
        <v>0.26902247814827879</v>
      </c>
      <c r="H533" s="85">
        <f>Input!H546</f>
        <v>2014</v>
      </c>
      <c r="I533" s="85">
        <f t="shared" si="13"/>
        <v>8</v>
      </c>
      <c r="J533" s="87">
        <f>IF(Input!J546=0, " ",Input!J546)</f>
        <v>508731.55</v>
      </c>
      <c r="K533" s="88">
        <f>IF(Input!K546=0,"0",Input!K546)</f>
        <v>1566.8</v>
      </c>
      <c r="L533" s="88">
        <f>IF(Input!L546=0,"0",Input!L546)</f>
        <v>1735.19</v>
      </c>
      <c r="M533" s="89">
        <f>IF(Input!N546=0," ",Input!N546)</f>
        <v>1</v>
      </c>
      <c r="N533" s="90">
        <f>IFERROR((L533*M533)*(Input!$D$11)+(K533*M533*Input!$D$10)," ")</f>
        <v>5825.7090000000007</v>
      </c>
      <c r="O533" s="90">
        <f>IFERROR((L533*M533)*(Input!$D$23)+(K533*M533*Input!$D$22), " ")</f>
        <v>3844.5149999999994</v>
      </c>
    </row>
    <row r="534" spans="3:15" ht="16" thickBot="1" x14ac:dyDescent="0.4">
      <c r="C534" s="84" t="str">
        <f>Input!C547</f>
        <v>PP521</v>
      </c>
      <c r="D534" s="85">
        <f>IF(Input!D547=0," ",Input!D547)</f>
        <v>58</v>
      </c>
      <c r="E534" s="85" t="str">
        <f>IF(Input!E547=0," ",Input!E547)</f>
        <v xml:space="preserve"> </v>
      </c>
      <c r="F534" s="85">
        <f t="shared" si="12"/>
        <v>58</v>
      </c>
      <c r="G534" s="86">
        <f>Input!G547</f>
        <v>0.12356541973442504</v>
      </c>
      <c r="H534" s="85">
        <f>Input!H547</f>
        <v>2021</v>
      </c>
      <c r="I534" s="85">
        <f t="shared" si="13"/>
        <v>1</v>
      </c>
      <c r="J534" s="87">
        <f>IF(Input!J547=0, " ",Input!J547)</f>
        <v>286040.42</v>
      </c>
      <c r="K534" s="88" t="str">
        <f>IF(Input!K547=0,"0",Input!K547)</f>
        <v>0</v>
      </c>
      <c r="L534" s="88">
        <f>IF(Input!L547=0,"0",Input!L547)</f>
        <v>3760.3599999999997</v>
      </c>
      <c r="M534" s="89">
        <f>IF(Input!N547=0," ",Input!N547)</f>
        <v>1</v>
      </c>
      <c r="N534" s="90">
        <f>IFERROR((L534*M534)*(Input!$D$11)+(K534*M534*Input!$D$10)," ")</f>
        <v>4136.3959999999997</v>
      </c>
      <c r="O534" s="90">
        <f>IFERROR((L534*M534)*(Input!$D$23)+(K534*M534*Input!$D$22), " ")</f>
        <v>1880.1799999999998</v>
      </c>
    </row>
    <row r="535" spans="3:15" ht="16" thickBot="1" x14ac:dyDescent="0.4">
      <c r="C535" s="84" t="str">
        <f>Input!C548</f>
        <v>PP522</v>
      </c>
      <c r="D535" s="85">
        <f>IF(Input!D548=0," ",Input!D548)</f>
        <v>84</v>
      </c>
      <c r="E535" s="85" t="str">
        <f>IF(Input!E548=0," ",Input!E548)</f>
        <v xml:space="preserve"> </v>
      </c>
      <c r="F535" s="85">
        <f t="shared" si="12"/>
        <v>84</v>
      </c>
      <c r="G535" s="86">
        <f>Input!G548</f>
        <v>1.4946163495409053</v>
      </c>
      <c r="H535" s="85">
        <f>Input!H548</f>
        <v>2000</v>
      </c>
      <c r="I535" s="85">
        <f t="shared" si="13"/>
        <v>22</v>
      </c>
      <c r="J535" s="87">
        <f>IF(Input!J548=0, " ",Input!J548)</f>
        <v>2388960.09</v>
      </c>
      <c r="K535" s="88" t="str">
        <f>IF(Input!K548=0,"0",Input!K548)</f>
        <v>0</v>
      </c>
      <c r="L535" s="88">
        <f>IF(Input!L548=0,"0",Input!L548)</f>
        <v>3985.3</v>
      </c>
      <c r="M535" s="89">
        <f>IF(Input!N548=0," ",Input!N548)</f>
        <v>1</v>
      </c>
      <c r="N535" s="90">
        <f>IFERROR((L535*M535)*(Input!$D$11)+(K535*M535*Input!$D$10)," ")</f>
        <v>4383.8300000000008</v>
      </c>
      <c r="O535" s="90">
        <f>IFERROR((L535*M535)*(Input!$D$23)+(K535*M535*Input!$D$22), " ")</f>
        <v>1992.65</v>
      </c>
    </row>
    <row r="536" spans="3:15" ht="16" thickBot="1" x14ac:dyDescent="0.4">
      <c r="C536" s="84" t="str">
        <f>Input!C549</f>
        <v>PP523</v>
      </c>
      <c r="D536" s="85">
        <f>IF(Input!D549=0," ",Input!D549)</f>
        <v>85</v>
      </c>
      <c r="E536" s="85" t="str">
        <f>IF(Input!E549=0," ",Input!E549)</f>
        <v xml:space="preserve"> </v>
      </c>
      <c r="F536" s="85">
        <f t="shared" si="12"/>
        <v>85</v>
      </c>
      <c r="G536" s="86">
        <f>Input!G549</f>
        <v>1.0412011122824323</v>
      </c>
      <c r="H536" s="85">
        <f>Input!H549</f>
        <v>2020</v>
      </c>
      <c r="I536" s="85">
        <f t="shared" si="13"/>
        <v>2</v>
      </c>
      <c r="J536" s="87">
        <f>IF(Input!J549=0, " ",Input!J549)</f>
        <v>1644652.5</v>
      </c>
      <c r="K536" s="88" t="str">
        <f>IF(Input!K549=0,"0",Input!K549)</f>
        <v>0</v>
      </c>
      <c r="L536" s="88">
        <f>IF(Input!L549=0,"0",Input!L549)</f>
        <v>3981.3500000000004</v>
      </c>
      <c r="M536" s="89">
        <f>IF(Input!N549=0," ",Input!N549)</f>
        <v>1</v>
      </c>
      <c r="N536" s="90">
        <f>IFERROR((L536*M536)*(Input!$D$11)+(K536*M536*Input!$D$10)," ")</f>
        <v>4379.4850000000006</v>
      </c>
      <c r="O536" s="90">
        <f>IFERROR((L536*M536)*(Input!$D$23)+(K536*M536*Input!$D$22), " ")</f>
        <v>1990.6750000000002</v>
      </c>
    </row>
    <row r="537" spans="3:15" ht="16" thickBot="1" x14ac:dyDescent="0.4">
      <c r="C537" s="84" t="str">
        <f>Input!C550</f>
        <v>PP524</v>
      </c>
      <c r="D537" s="85">
        <f>IF(Input!D550=0," ",Input!D550)</f>
        <v>64</v>
      </c>
      <c r="E537" s="85" t="str">
        <f>IF(Input!E550=0," ",Input!E550)</f>
        <v xml:space="preserve"> </v>
      </c>
      <c r="F537" s="85">
        <f t="shared" si="12"/>
        <v>64</v>
      </c>
      <c r="G537" s="86">
        <f>Input!G550</f>
        <v>0.70994458401467253</v>
      </c>
      <c r="H537" s="85">
        <f>Input!H550</f>
        <v>2014</v>
      </c>
      <c r="I537" s="85">
        <f t="shared" si="13"/>
        <v>8</v>
      </c>
      <c r="J537" s="87">
        <f>IF(Input!J550=0, " ",Input!J550)</f>
        <v>1489371.12</v>
      </c>
      <c r="K537" s="88" t="str">
        <f>IF(Input!K550=0,"0",Input!K550)</f>
        <v>0</v>
      </c>
      <c r="L537" s="88">
        <f>IF(Input!L550=0,"0",Input!L550)</f>
        <v>4043.9300000000003</v>
      </c>
      <c r="M537" s="89">
        <f>IF(Input!N550=0," ",Input!N550)</f>
        <v>1</v>
      </c>
      <c r="N537" s="90">
        <f>IFERROR((L537*M537)*(Input!$D$11)+(K537*M537*Input!$D$10)," ")</f>
        <v>4448.3230000000003</v>
      </c>
      <c r="O537" s="90">
        <f>IFERROR((L537*M537)*(Input!$D$23)+(K537*M537*Input!$D$22), " ")</f>
        <v>2021.9650000000001</v>
      </c>
    </row>
    <row r="538" spans="3:15" ht="16" thickBot="1" x14ac:dyDescent="0.4">
      <c r="C538" s="84" t="str">
        <f>Input!C551</f>
        <v>PP525</v>
      </c>
      <c r="D538" s="85" t="str">
        <f>IF(Input!D551=0," ",Input!D551)</f>
        <v xml:space="preserve"> </v>
      </c>
      <c r="E538" s="85" t="str">
        <f>IF(Input!E551=0," ",Input!E551)</f>
        <v xml:space="preserve"> </v>
      </c>
      <c r="F538" s="85" t="str">
        <f t="shared" si="12"/>
        <v xml:space="preserve"> </v>
      </c>
      <c r="G538" s="86">
        <f>Input!G551</f>
        <v>0</v>
      </c>
      <c r="H538" s="85">
        <f>Input!H551</f>
        <v>2022</v>
      </c>
      <c r="I538" s="85">
        <f t="shared" si="13"/>
        <v>0</v>
      </c>
      <c r="J538" s="87">
        <f>IF(Input!J551=0, " ",Input!J551)</f>
        <v>555851.30000000005</v>
      </c>
      <c r="K538" s="88" t="str">
        <f>IF(Input!K551=0,"0",Input!K551)</f>
        <v>0</v>
      </c>
      <c r="L538" s="88">
        <f>IF(Input!L551=0,"0",Input!L551)</f>
        <v>4123.2</v>
      </c>
      <c r="M538" s="89">
        <f>IF(Input!N551=0," ",Input!N551)</f>
        <v>1</v>
      </c>
      <c r="N538" s="90">
        <f>IFERROR((L538*M538)*(Input!$D$11)+(K538*M538*Input!$D$10)," ")</f>
        <v>4535.5200000000004</v>
      </c>
      <c r="O538" s="90">
        <f>IFERROR((L538*M538)*(Input!$D$23)+(K538*M538*Input!$D$22), " ")</f>
        <v>2061.6</v>
      </c>
    </row>
    <row r="539" spans="3:15" ht="16" thickBot="1" x14ac:dyDescent="0.4">
      <c r="C539" s="84" t="str">
        <f>Input!C552</f>
        <v>PP526</v>
      </c>
      <c r="D539" s="85">
        <f>IF(Input!D552=0," ",Input!D552)</f>
        <v>67</v>
      </c>
      <c r="E539" s="85" t="str">
        <f>IF(Input!E552=0," ",Input!E552)</f>
        <v xml:space="preserve"> </v>
      </c>
      <c r="F539" s="85">
        <f t="shared" si="12"/>
        <v>67</v>
      </c>
      <c r="G539" s="86">
        <f>Input!G552</f>
        <v>0.31394884717150451</v>
      </c>
      <c r="H539" s="85">
        <f>Input!H552</f>
        <v>2018</v>
      </c>
      <c r="I539" s="85">
        <f t="shared" si="13"/>
        <v>4</v>
      </c>
      <c r="J539" s="87">
        <f>IF(Input!J552=0, " ",Input!J552)</f>
        <v>629133.11</v>
      </c>
      <c r="K539" s="88">
        <f>IF(Input!K552=0,"0",Input!K552)</f>
        <v>4200.1400000000003</v>
      </c>
      <c r="L539" s="88" t="str">
        <f>IF(Input!L552=0,"0",Input!L552)</f>
        <v>0</v>
      </c>
      <c r="M539" s="89">
        <f>IF(Input!N552=0," ",Input!N552)</f>
        <v>1</v>
      </c>
      <c r="N539" s="90">
        <f>IFERROR((L539*M539)*(Input!$D$11)+(K539*M539*Input!$D$10)," ")</f>
        <v>10500.35</v>
      </c>
      <c r="O539" s="90">
        <f>IFERROR((L539*M539)*(Input!$D$23)+(K539*M539*Input!$D$22), " ")</f>
        <v>7980.2660000000005</v>
      </c>
    </row>
    <row r="540" spans="3:15" ht="16" thickBot="1" x14ac:dyDescent="0.4">
      <c r="C540" s="84" t="str">
        <f>Input!C553</f>
        <v>PP527</v>
      </c>
      <c r="D540" s="85">
        <f>IF(Input!D553=0," ",Input!D553)</f>
        <v>91</v>
      </c>
      <c r="E540" s="85" t="str">
        <f>IF(Input!E553=0," ",Input!E553)</f>
        <v xml:space="preserve"> </v>
      </c>
      <c r="F540" s="85">
        <f t="shared" si="12"/>
        <v>91</v>
      </c>
      <c r="G540" s="86">
        <f>Input!G553</f>
        <v>0.82329643282100318</v>
      </c>
      <c r="H540" s="85">
        <f>Input!H553</f>
        <v>2017</v>
      </c>
      <c r="I540" s="85">
        <f t="shared" si="13"/>
        <v>5</v>
      </c>
      <c r="J540" s="87">
        <f>IF(Input!J553=0, " ",Input!J553)</f>
        <v>1214711.92</v>
      </c>
      <c r="K540" s="88" t="str">
        <f>IF(Input!K553=0,"0",Input!K553)</f>
        <v>0</v>
      </c>
      <c r="L540" s="88">
        <f>IF(Input!L553=0,"0",Input!L553)</f>
        <v>4406.29</v>
      </c>
      <c r="M540" s="89">
        <f>IF(Input!N553=0," ",Input!N553)</f>
        <v>1</v>
      </c>
      <c r="N540" s="90">
        <f>IFERROR((L540*M540)*(Input!$D$11)+(K540*M540*Input!$D$10)," ")</f>
        <v>4846.9190000000008</v>
      </c>
      <c r="O540" s="90">
        <f>IFERROR((L540*M540)*(Input!$D$23)+(K540*M540*Input!$D$22), " ")</f>
        <v>2203.145</v>
      </c>
    </row>
    <row r="541" spans="3:15" ht="16" thickBot="1" x14ac:dyDescent="0.4">
      <c r="C541" s="84" t="str">
        <f>Input!C554</f>
        <v>PP528</v>
      </c>
      <c r="D541" s="85">
        <f>IF(Input!D554=0," ",Input!D554)</f>
        <v>62</v>
      </c>
      <c r="E541" s="85" t="str">
        <f>IF(Input!E554=0," ",Input!E554)</f>
        <v xml:space="preserve"> </v>
      </c>
      <c r="F541" s="85">
        <f t="shared" si="12"/>
        <v>62</v>
      </c>
      <c r="G541" s="86">
        <f>Input!G554</f>
        <v>0.28550189039158097</v>
      </c>
      <c r="H541" s="85">
        <f>Input!H554</f>
        <v>2021</v>
      </c>
      <c r="I541" s="85">
        <f t="shared" si="13"/>
        <v>1</v>
      </c>
      <c r="J541" s="87">
        <f>IF(Input!J554=0, " ",Input!J554)</f>
        <v>618266.55000000005</v>
      </c>
      <c r="K541" s="88" t="str">
        <f>IF(Input!K554=0,"0",Input!K554)</f>
        <v>0</v>
      </c>
      <c r="L541" s="88">
        <f>IF(Input!L554=0,"0",Input!L554)</f>
        <v>4464.82</v>
      </c>
      <c r="M541" s="89">
        <f>IF(Input!N554=0," ",Input!N554)</f>
        <v>1</v>
      </c>
      <c r="N541" s="90">
        <f>IFERROR((L541*M541)*(Input!$D$11)+(K541*M541*Input!$D$10)," ")</f>
        <v>4911.3019999999997</v>
      </c>
      <c r="O541" s="90">
        <f>IFERROR((L541*M541)*(Input!$D$23)+(K541*M541*Input!$D$22), " ")</f>
        <v>2232.41</v>
      </c>
    </row>
    <row r="542" spans="3:15" ht="16" thickBot="1" x14ac:dyDescent="0.4">
      <c r="C542" s="84" t="str">
        <f>Input!C555</f>
        <v>PP529</v>
      </c>
      <c r="D542" s="85">
        <f>IF(Input!D555=0," ",Input!D555)</f>
        <v>65</v>
      </c>
      <c r="E542" s="85" t="str">
        <f>IF(Input!E555=0," ",Input!E555)</f>
        <v xml:space="preserve"> </v>
      </c>
      <c r="F542" s="85">
        <f t="shared" si="12"/>
        <v>65</v>
      </c>
      <c r="G542" s="86">
        <f>Input!G555</f>
        <v>0.3383837616973186</v>
      </c>
      <c r="H542" s="85">
        <f>Input!H555</f>
        <v>2017</v>
      </c>
      <c r="I542" s="85">
        <f t="shared" si="13"/>
        <v>5</v>
      </c>
      <c r="J542" s="87">
        <f>IF(Input!J555=0, " ",Input!J555)</f>
        <v>698963.68</v>
      </c>
      <c r="K542" s="88" t="str">
        <f>IF(Input!K555=0,"0",Input!K555)</f>
        <v>0</v>
      </c>
      <c r="L542" s="88">
        <f>IF(Input!L555=0,"0",Input!L555)</f>
        <v>4487.32</v>
      </c>
      <c r="M542" s="89">
        <f>IF(Input!N555=0," ",Input!N555)</f>
        <v>1</v>
      </c>
      <c r="N542" s="90">
        <f>IFERROR((L542*M542)*(Input!$D$11)+(K542*M542*Input!$D$10)," ")</f>
        <v>4936.0519999999997</v>
      </c>
      <c r="O542" s="90">
        <f>IFERROR((L542*M542)*(Input!$D$23)+(K542*M542*Input!$D$22), " ")</f>
        <v>2243.66</v>
      </c>
    </row>
    <row r="543" spans="3:15" ht="16" thickBot="1" x14ac:dyDescent="0.4">
      <c r="C543" s="84" t="str">
        <f>Input!C556</f>
        <v>PP530</v>
      </c>
      <c r="D543" s="85">
        <f>IF(Input!D556=0," ",Input!D556)</f>
        <v>90</v>
      </c>
      <c r="E543" s="85" t="str">
        <f>IF(Input!E556=0," ",Input!E556)</f>
        <v xml:space="preserve"> </v>
      </c>
      <c r="F543" s="85">
        <f t="shared" si="12"/>
        <v>90</v>
      </c>
      <c r="G543" s="86">
        <f>Input!G556</f>
        <v>0.34859690719381109</v>
      </c>
      <c r="H543" s="85">
        <f>Input!H556</f>
        <v>2002</v>
      </c>
      <c r="I543" s="85">
        <f t="shared" si="13"/>
        <v>20</v>
      </c>
      <c r="J543" s="87">
        <f>IF(Input!J556=0, " ",Input!J556)</f>
        <v>520043.26</v>
      </c>
      <c r="K543" s="88" t="str">
        <f>IF(Input!K556=0,"0",Input!K556)</f>
        <v>0</v>
      </c>
      <c r="L543" s="88">
        <f>IF(Input!L556=0,"0",Input!L556)</f>
        <v>4567.05</v>
      </c>
      <c r="M543" s="89">
        <f>IF(Input!N556=0," ",Input!N556)</f>
        <v>1</v>
      </c>
      <c r="N543" s="90">
        <f>IFERROR((L543*M543)*(Input!$D$11)+(K543*M543*Input!$D$10)," ")</f>
        <v>5023.755000000001</v>
      </c>
      <c r="O543" s="90">
        <f>IFERROR((L543*M543)*(Input!$D$23)+(K543*M543*Input!$D$22), " ")</f>
        <v>2283.5250000000001</v>
      </c>
    </row>
    <row r="544" spans="3:15" ht="16" thickBot="1" x14ac:dyDescent="0.4">
      <c r="C544" s="84" t="str">
        <f>Input!C557</f>
        <v>PP531</v>
      </c>
      <c r="D544" s="85">
        <f>IF(Input!D557=0," ",Input!D557)</f>
        <v>65</v>
      </c>
      <c r="E544" s="85" t="str">
        <f>IF(Input!E557=0," ",Input!E557)</f>
        <v xml:space="preserve"> </v>
      </c>
      <c r="F544" s="85">
        <f t="shared" si="12"/>
        <v>65</v>
      </c>
      <c r="G544" s="86">
        <f>Input!G557</f>
        <v>1.2946849663254822</v>
      </c>
      <c r="H544" s="85">
        <f>Input!H557</f>
        <v>2008</v>
      </c>
      <c r="I544" s="85">
        <f t="shared" si="13"/>
        <v>14</v>
      </c>
      <c r="J544" s="87">
        <f>IF(Input!J557=0, " ",Input!J557)</f>
        <v>2674294.31</v>
      </c>
      <c r="K544" s="88" t="str">
        <f>IF(Input!K557=0,"0",Input!K557)</f>
        <v>0</v>
      </c>
      <c r="L544" s="88">
        <f>IF(Input!L557=0,"0",Input!L557)</f>
        <v>4636.33</v>
      </c>
      <c r="M544" s="89">
        <f>IF(Input!N557=0," ",Input!N557)</f>
        <v>1</v>
      </c>
      <c r="N544" s="90">
        <f>IFERROR((L544*M544)*(Input!$D$11)+(K544*M544*Input!$D$10)," ")</f>
        <v>5099.9630000000006</v>
      </c>
      <c r="O544" s="90">
        <f>IFERROR((L544*M544)*(Input!$D$23)+(K544*M544*Input!$D$22), " ")</f>
        <v>2318.165</v>
      </c>
    </row>
    <row r="545" spans="3:15" ht="16" thickBot="1" x14ac:dyDescent="0.4">
      <c r="C545" s="84" t="str">
        <f>Input!C558</f>
        <v>PP532</v>
      </c>
      <c r="D545" s="85">
        <f>IF(Input!D558=0," ",Input!D558)</f>
        <v>71</v>
      </c>
      <c r="E545" s="85" t="str">
        <f>IF(Input!E558=0," ",Input!E558)</f>
        <v xml:space="preserve"> </v>
      </c>
      <c r="F545" s="85">
        <f t="shared" si="12"/>
        <v>71</v>
      </c>
      <c r="G545" s="86">
        <f>Input!G558</f>
        <v>0.2180816488784475</v>
      </c>
      <c r="H545" s="85">
        <f>Input!H558</f>
        <v>1999</v>
      </c>
      <c r="I545" s="85">
        <f t="shared" si="13"/>
        <v>23</v>
      </c>
      <c r="J545" s="87">
        <f>IF(Input!J558=0, " ",Input!J558)</f>
        <v>412400.54</v>
      </c>
      <c r="K545" s="88" t="str">
        <f>IF(Input!K558=0,"0",Input!K558)</f>
        <v>0</v>
      </c>
      <c r="L545" s="88">
        <f>IF(Input!L558=0,"0",Input!L558)</f>
        <v>4931.62</v>
      </c>
      <c r="M545" s="89">
        <f>IF(Input!N558=0," ",Input!N558)</f>
        <v>1</v>
      </c>
      <c r="N545" s="90">
        <f>IFERROR((L545*M545)*(Input!$D$11)+(K545*M545*Input!$D$10)," ")</f>
        <v>5424.7820000000002</v>
      </c>
      <c r="O545" s="90">
        <f>IFERROR((L545*M545)*(Input!$D$23)+(K545*M545*Input!$D$22), " ")</f>
        <v>2465.81</v>
      </c>
    </row>
    <row r="546" spans="3:15" ht="16" thickBot="1" x14ac:dyDescent="0.4">
      <c r="C546" s="84" t="str">
        <f>Input!C559</f>
        <v>PP533</v>
      </c>
      <c r="D546" s="85">
        <f>IF(Input!D559=0," ",Input!D559)</f>
        <v>66</v>
      </c>
      <c r="E546" s="85" t="str">
        <f>IF(Input!E559=0," ",Input!E559)</f>
        <v xml:space="preserve"> </v>
      </c>
      <c r="F546" s="85">
        <f t="shared" si="12"/>
        <v>66</v>
      </c>
      <c r="G546" s="86">
        <f>Input!G559</f>
        <v>0.38291444521889711</v>
      </c>
      <c r="H546" s="85">
        <f>Input!H559</f>
        <v>2007</v>
      </c>
      <c r="I546" s="85">
        <f t="shared" si="13"/>
        <v>15</v>
      </c>
      <c r="J546" s="87">
        <f>IF(Input!J559=0, " ",Input!J559)</f>
        <v>778961.99</v>
      </c>
      <c r="K546" s="88" t="str">
        <f>IF(Input!K559=0,"0",Input!K559)</f>
        <v>0</v>
      </c>
      <c r="L546" s="88">
        <f>IF(Input!L559=0,"0",Input!L559)</f>
        <v>5030.3500000000004</v>
      </c>
      <c r="M546" s="89">
        <f>IF(Input!N559=0," ",Input!N559)</f>
        <v>1</v>
      </c>
      <c r="N546" s="90">
        <f>IFERROR((L546*M546)*(Input!$D$11)+(K546*M546*Input!$D$10)," ")</f>
        <v>5533.3850000000011</v>
      </c>
      <c r="O546" s="90">
        <f>IFERROR((L546*M546)*(Input!$D$23)+(K546*M546*Input!$D$22), " ")</f>
        <v>2515.1750000000002</v>
      </c>
    </row>
    <row r="547" spans="3:15" ht="16" thickBot="1" x14ac:dyDescent="0.4">
      <c r="C547" s="84" t="str">
        <f>Input!C560</f>
        <v>PP534</v>
      </c>
      <c r="D547" s="85">
        <f>IF(Input!D560=0," ",Input!D560)</f>
        <v>67</v>
      </c>
      <c r="E547" s="85" t="str">
        <f>IF(Input!E560=0," ",Input!E560)</f>
        <v xml:space="preserve"> </v>
      </c>
      <c r="F547" s="85">
        <f t="shared" si="12"/>
        <v>67</v>
      </c>
      <c r="G547" s="86">
        <f>Input!G560</f>
        <v>0.66979373708114376</v>
      </c>
      <c r="H547" s="85">
        <f>Input!H560</f>
        <v>2009</v>
      </c>
      <c r="I547" s="85">
        <f t="shared" si="13"/>
        <v>13</v>
      </c>
      <c r="J547" s="87">
        <f>IF(Input!J560=0, " ",Input!J560)</f>
        <v>1342223.17</v>
      </c>
      <c r="K547" s="88" t="str">
        <f>IF(Input!K560=0,"0",Input!K560)</f>
        <v>0</v>
      </c>
      <c r="L547" s="88">
        <f>IF(Input!L560=0,"0",Input!L560)</f>
        <v>5193.6099999999997</v>
      </c>
      <c r="M547" s="89">
        <f>IF(Input!N560=0," ",Input!N560)</f>
        <v>1</v>
      </c>
      <c r="N547" s="90">
        <f>IFERROR((L547*M547)*(Input!$D$11)+(K547*M547*Input!$D$10)," ")</f>
        <v>5712.9710000000005</v>
      </c>
      <c r="O547" s="90">
        <f>IFERROR((L547*M547)*(Input!$D$23)+(K547*M547*Input!$D$22), " ")</f>
        <v>2596.8049999999998</v>
      </c>
    </row>
    <row r="548" spans="3:15" ht="16" thickBot="1" x14ac:dyDescent="0.4">
      <c r="C548" s="84" t="str">
        <f>Input!C561</f>
        <v>PP535</v>
      </c>
      <c r="D548" s="85">
        <f>IF(Input!D561=0," ",Input!D561)</f>
        <v>69</v>
      </c>
      <c r="E548" s="85" t="str">
        <f>IF(Input!E561=0," ",Input!E561)</f>
        <v xml:space="preserve"> </v>
      </c>
      <c r="F548" s="85">
        <f t="shared" si="12"/>
        <v>69</v>
      </c>
      <c r="G548" s="86">
        <f>Input!G561</f>
        <v>1.3848538710318066</v>
      </c>
      <c r="H548" s="85">
        <f>Input!H561</f>
        <v>2017</v>
      </c>
      <c r="I548" s="85">
        <f t="shared" si="13"/>
        <v>5</v>
      </c>
      <c r="J548" s="87">
        <f>IF(Input!J561=0, " ",Input!J561)</f>
        <v>2694717.92</v>
      </c>
      <c r="K548" s="88" t="str">
        <f>IF(Input!K561=0,"0",Input!K561)</f>
        <v>0</v>
      </c>
      <c r="L548" s="88">
        <f>IF(Input!L561=0,"0",Input!L561)</f>
        <v>6556.93</v>
      </c>
      <c r="M548" s="89">
        <f>IF(Input!N561=0," ",Input!N561)</f>
        <v>1</v>
      </c>
      <c r="N548" s="90">
        <f>IFERROR((L548*M548)*(Input!$D$11)+(K548*M548*Input!$D$10)," ")</f>
        <v>7212.6230000000005</v>
      </c>
      <c r="O548" s="90">
        <f>IFERROR((L548*M548)*(Input!$D$23)+(K548*M548*Input!$D$22), " ")</f>
        <v>3278.4650000000001</v>
      </c>
    </row>
    <row r="549" spans="3:15" ht="16" thickBot="1" x14ac:dyDescent="0.4">
      <c r="C549" s="84" t="str">
        <f>Input!C562</f>
        <v>PP536</v>
      </c>
      <c r="D549" s="85" t="str">
        <f>IF(Input!D562=0," ",Input!D562)</f>
        <v xml:space="preserve"> </v>
      </c>
      <c r="E549" s="85" t="str">
        <f>IF(Input!E562=0," ",Input!E562)</f>
        <v xml:space="preserve"> </v>
      </c>
      <c r="F549" s="85" t="str">
        <f t="shared" si="12"/>
        <v xml:space="preserve"> </v>
      </c>
      <c r="G549" s="86">
        <f>Input!G562</f>
        <v>0</v>
      </c>
      <c r="H549" s="85">
        <f>Input!H562</f>
        <v>2022</v>
      </c>
      <c r="I549" s="85">
        <f t="shared" si="13"/>
        <v>0</v>
      </c>
      <c r="J549" s="87">
        <f>IF(Input!J562=0, " ",Input!J562)</f>
        <v>199026.72</v>
      </c>
      <c r="K549" s="88" t="str">
        <f>IF(Input!K562=0,"0",Input!K562)</f>
        <v>0</v>
      </c>
      <c r="L549" s="88">
        <f>IF(Input!L562=0,"0",Input!L562)</f>
        <v>6578.2</v>
      </c>
      <c r="M549" s="89">
        <f>IF(Input!N562=0," ",Input!N562)</f>
        <v>1</v>
      </c>
      <c r="N549" s="90">
        <f>IFERROR((L549*M549)*(Input!$D$11)+(K549*M549*Input!$D$10)," ")</f>
        <v>7236.02</v>
      </c>
      <c r="O549" s="90">
        <f>IFERROR((L549*M549)*(Input!$D$23)+(K549*M549*Input!$D$22), " ")</f>
        <v>3289.1</v>
      </c>
    </row>
    <row r="550" spans="3:15" ht="16" thickBot="1" x14ac:dyDescent="0.4">
      <c r="C550" s="84" t="str">
        <f>Input!C563</f>
        <v>PP537</v>
      </c>
      <c r="D550" s="85">
        <f>IF(Input!D563=0," ",Input!D563)</f>
        <v>66</v>
      </c>
      <c r="E550" s="85" t="str">
        <f>IF(Input!E563=0," ",Input!E563)</f>
        <v xml:space="preserve"> </v>
      </c>
      <c r="F550" s="85">
        <f t="shared" si="12"/>
        <v>66</v>
      </c>
      <c r="G550" s="86">
        <f>Input!G563</f>
        <v>0.48889445783225149</v>
      </c>
      <c r="H550" s="85">
        <f>Input!H563</f>
        <v>2018</v>
      </c>
      <c r="I550" s="85">
        <f t="shared" si="13"/>
        <v>4</v>
      </c>
      <c r="J550" s="87">
        <f>IF(Input!J563=0, " ",Input!J563)</f>
        <v>994556.89</v>
      </c>
      <c r="K550" s="88">
        <f>IF(Input!K563=0,"0",Input!K563)</f>
        <v>4351.47</v>
      </c>
      <c r="L550" s="88">
        <f>IF(Input!L563=0,"0",Input!L563)</f>
        <v>2553.2399999999998</v>
      </c>
      <c r="M550" s="89">
        <f>IF(Input!N563=0," ",Input!N563)</f>
        <v>1</v>
      </c>
      <c r="N550" s="90">
        <f>IFERROR((L550*M550)*(Input!$D$11)+(K550*M550*Input!$D$10)," ")</f>
        <v>13687.239000000001</v>
      </c>
      <c r="O550" s="90">
        <f>IFERROR((L550*M550)*(Input!$D$23)+(K550*M550*Input!$D$22), " ")</f>
        <v>9544.4130000000005</v>
      </c>
    </row>
    <row r="551" spans="3:15" ht="16" thickBot="1" x14ac:dyDescent="0.4">
      <c r="C551" s="84" t="str">
        <f>Input!C564</f>
        <v>PP538</v>
      </c>
      <c r="D551" s="85">
        <f>IF(Input!D564=0," ",Input!D564)</f>
        <v>85</v>
      </c>
      <c r="E551" s="85" t="str">
        <f>IF(Input!E564=0," ",Input!E564)</f>
        <v xml:space="preserve"> </v>
      </c>
      <c r="F551" s="85">
        <f t="shared" si="12"/>
        <v>85</v>
      </c>
      <c r="G551" s="86">
        <f>Input!G564</f>
        <v>1.3717023369409613</v>
      </c>
      <c r="H551" s="85">
        <f>Input!H564</f>
        <v>2012</v>
      </c>
      <c r="I551" s="85">
        <f t="shared" si="13"/>
        <v>10</v>
      </c>
      <c r="J551" s="87">
        <f>IF(Input!J564=0, " ",Input!J564)</f>
        <v>2166703.1</v>
      </c>
      <c r="K551" s="88" t="str">
        <f>IF(Input!K564=0,"0",Input!K564)</f>
        <v>0</v>
      </c>
      <c r="L551" s="88">
        <f>IF(Input!L564=0,"0",Input!L564)</f>
        <v>7865.9400000000005</v>
      </c>
      <c r="M551" s="89">
        <f>IF(Input!N564=0," ",Input!N564)</f>
        <v>1</v>
      </c>
      <c r="N551" s="90">
        <f>IFERROR((L551*M551)*(Input!$D$11)+(K551*M551*Input!$D$10)," ")</f>
        <v>8652.5340000000015</v>
      </c>
      <c r="O551" s="90">
        <f>IFERROR((L551*M551)*(Input!$D$23)+(K551*M551*Input!$D$22), " ")</f>
        <v>3932.9700000000003</v>
      </c>
    </row>
    <row r="552" spans="3:15" ht="16" thickBot="1" x14ac:dyDescent="0.4">
      <c r="C552" s="84" t="str">
        <f>Input!C565</f>
        <v>PP539</v>
      </c>
      <c r="D552" s="85">
        <f>IF(Input!D565=0," ",Input!D565)</f>
        <v>68</v>
      </c>
      <c r="E552" s="85" t="str">
        <f>IF(Input!E565=0," ",Input!E565)</f>
        <v xml:space="preserve"> </v>
      </c>
      <c r="F552" s="85">
        <f t="shared" si="12"/>
        <v>68</v>
      </c>
      <c r="G552" s="86">
        <f>Input!G565</f>
        <v>3.361203201902359</v>
      </c>
      <c r="H552" s="85">
        <f>Input!H565</f>
        <v>1999</v>
      </c>
      <c r="I552" s="85">
        <f t="shared" si="13"/>
        <v>23</v>
      </c>
      <c r="J552" s="87">
        <f>IF(Input!J565=0, " ",Input!J565)</f>
        <v>6636579.5999999996</v>
      </c>
      <c r="K552" s="88" t="str">
        <f>IF(Input!K565=0,"0",Input!K565)</f>
        <v>0</v>
      </c>
      <c r="L552" s="88">
        <f>IF(Input!L565=0,"0",Input!L565)</f>
        <v>10362.529999999999</v>
      </c>
      <c r="M552" s="89">
        <f>IF(Input!N565=0," ",Input!N565)</f>
        <v>1</v>
      </c>
      <c r="N552" s="90">
        <f>IFERROR((L552*M552)*(Input!$D$11)+(K552*M552*Input!$D$10)," ")</f>
        <v>11398.782999999999</v>
      </c>
      <c r="O552" s="90">
        <f>IFERROR((L552*M552)*(Input!$D$23)+(K552*M552*Input!$D$22), " ")</f>
        <v>5181.2649999999994</v>
      </c>
    </row>
    <row r="553" spans="3:15" ht="16" thickBot="1" x14ac:dyDescent="0.4">
      <c r="C553" s="84" t="str">
        <f>Input!C566</f>
        <v>PP540</v>
      </c>
      <c r="D553" s="85">
        <f>IF(Input!D566=0," ",Input!D566)</f>
        <v>69</v>
      </c>
      <c r="E553" s="85" t="str">
        <f>IF(Input!E566=0," ",Input!E566)</f>
        <v xml:space="preserve"> </v>
      </c>
      <c r="F553" s="85">
        <f t="shared" si="12"/>
        <v>69</v>
      </c>
      <c r="G553" s="86">
        <f>Input!G566</f>
        <v>2.6482536532695922</v>
      </c>
      <c r="H553" s="85">
        <f>Input!H566</f>
        <v>1998</v>
      </c>
      <c r="I553" s="85">
        <f t="shared" si="13"/>
        <v>24</v>
      </c>
      <c r="J553" s="87">
        <f>IF(Input!J566=0, " ",Input!J566)</f>
        <v>5153104.4000000004</v>
      </c>
      <c r="K553" s="88" t="str">
        <f>IF(Input!K566=0,"0",Input!K566)</f>
        <v>0</v>
      </c>
      <c r="L553" s="88">
        <f>IF(Input!L566=0,"0",Input!L566)</f>
        <v>11436.45</v>
      </c>
      <c r="M553" s="89">
        <f>IF(Input!N566=0," ",Input!N566)</f>
        <v>1</v>
      </c>
      <c r="N553" s="90">
        <f>IFERROR((L553*M553)*(Input!$D$11)+(K553*M553*Input!$D$10)," ")</f>
        <v>12580.095000000001</v>
      </c>
      <c r="O553" s="90">
        <f>IFERROR((L553*M553)*(Input!$D$23)+(K553*M553*Input!$D$22), " ")</f>
        <v>5718.2250000000004</v>
      </c>
    </row>
    <row r="554" spans="3:15" ht="16" thickBot="1" x14ac:dyDescent="0.4">
      <c r="C554" s="84" t="str">
        <f>Input!C567</f>
        <v>PP541</v>
      </c>
      <c r="D554" s="85">
        <f>IF(Input!D567=0," ",Input!D567)</f>
        <v>72</v>
      </c>
      <c r="E554" s="85" t="str">
        <f>IF(Input!E567=0," ",Input!E567)</f>
        <v xml:space="preserve"> </v>
      </c>
      <c r="F554" s="85">
        <f t="shared" si="12"/>
        <v>72</v>
      </c>
      <c r="G554" s="86">
        <f>Input!G567</f>
        <v>0.95207875672932296</v>
      </c>
      <c r="H554" s="85">
        <f>Input!H567</f>
        <v>2010</v>
      </c>
      <c r="I554" s="85">
        <f t="shared" si="13"/>
        <v>12</v>
      </c>
      <c r="J554" s="87">
        <f>IF(Input!J567=0, " ",Input!J567)</f>
        <v>1775410.69</v>
      </c>
      <c r="K554" s="88" t="str">
        <f>IF(Input!K567=0,"0",Input!K567)</f>
        <v>0</v>
      </c>
      <c r="L554" s="88">
        <f>IF(Input!L567=0,"0",Input!L567)</f>
        <v>12212.67</v>
      </c>
      <c r="M554" s="89">
        <f>IF(Input!N567=0," ",Input!N567)</f>
        <v>1</v>
      </c>
      <c r="N554" s="90">
        <f>IFERROR((L554*M554)*(Input!$D$11)+(K554*M554*Input!$D$10)," ")</f>
        <v>13433.937000000002</v>
      </c>
      <c r="O554" s="90">
        <f>IFERROR((L554*M554)*(Input!$D$23)+(K554*M554*Input!$D$22), " ")</f>
        <v>6106.335</v>
      </c>
    </row>
    <row r="555" spans="3:15" ht="16" thickBot="1" x14ac:dyDescent="0.4">
      <c r="C555" s="84" t="str">
        <f>Input!C568</f>
        <v>PP542</v>
      </c>
      <c r="D555" s="85">
        <f>IF(Input!D568=0," ",Input!D568)</f>
        <v>60</v>
      </c>
      <c r="E555" s="85" t="str">
        <f>IF(Input!E568=0," ",Input!E568)</f>
        <v xml:space="preserve"> </v>
      </c>
      <c r="F555" s="85">
        <f t="shared" si="12"/>
        <v>60</v>
      </c>
      <c r="G555" s="86">
        <f>Input!G568</f>
        <v>0.38942808949353713</v>
      </c>
      <c r="H555" s="85">
        <f>Input!H568</f>
        <v>2013</v>
      </c>
      <c r="I555" s="85">
        <f t="shared" si="13"/>
        <v>9</v>
      </c>
      <c r="J555" s="87">
        <f>IF(Input!J568=0, " ",Input!J568)</f>
        <v>871433.95</v>
      </c>
      <c r="K555" s="88" t="str">
        <f>IF(Input!K568=0,"0",Input!K568)</f>
        <v>0</v>
      </c>
      <c r="L555" s="88">
        <f>IF(Input!L568=0,"0",Input!L568)</f>
        <v>12107.68</v>
      </c>
      <c r="M555" s="89">
        <f>IF(Input!N568=0," ",Input!N568)</f>
        <v>1</v>
      </c>
      <c r="N555" s="90">
        <f>IFERROR((L555*M555)*(Input!$D$11)+(K555*M555*Input!$D$10)," ")</f>
        <v>13318.448000000002</v>
      </c>
      <c r="O555" s="90">
        <f>IFERROR((L555*M555)*(Input!$D$23)+(K555*M555*Input!$D$22), " ")</f>
        <v>6053.84</v>
      </c>
    </row>
    <row r="556" spans="3:15" ht="16" thickBot="1" x14ac:dyDescent="0.4">
      <c r="C556" s="84" t="str">
        <f>Input!C569</f>
        <v>PP543</v>
      </c>
      <c r="D556" s="85">
        <f>IF(Input!D569=0," ",Input!D569)</f>
        <v>63</v>
      </c>
      <c r="E556" s="85" t="str">
        <f>IF(Input!E569=0," ",Input!E569)</f>
        <v xml:space="preserve"> </v>
      </c>
      <c r="F556" s="85">
        <f t="shared" si="12"/>
        <v>63</v>
      </c>
      <c r="G556" s="86">
        <f>Input!G569</f>
        <v>0.50944247953871469</v>
      </c>
      <c r="H556" s="85">
        <f>Input!H569</f>
        <v>2017</v>
      </c>
      <c r="I556" s="85">
        <f t="shared" si="13"/>
        <v>5</v>
      </c>
      <c r="J556" s="87">
        <f>IF(Input!J569=0, " ",Input!J569)</f>
        <v>1085708.05</v>
      </c>
      <c r="K556" s="88" t="str">
        <f>IF(Input!K569=0,"0",Input!K569)</f>
        <v>0</v>
      </c>
      <c r="L556" s="88">
        <f>IF(Input!L569=0,"0",Input!L569)</f>
        <v>12847.140000000001</v>
      </c>
      <c r="M556" s="89">
        <f>IF(Input!N569=0," ",Input!N569)</f>
        <v>1</v>
      </c>
      <c r="N556" s="90">
        <f>IFERROR((L556*M556)*(Input!$D$11)+(K556*M556*Input!$D$10)," ")</f>
        <v>14131.854000000003</v>
      </c>
      <c r="O556" s="90">
        <f>IFERROR((L556*M556)*(Input!$D$23)+(K556*M556*Input!$D$22), " ")</f>
        <v>6423.5700000000006</v>
      </c>
    </row>
    <row r="557" spans="3:15" ht="16" thickBot="1" x14ac:dyDescent="0.4">
      <c r="C557" s="84" t="str">
        <f>Input!C570</f>
        <v>PP544</v>
      </c>
      <c r="D557" s="85" t="str">
        <f>IF(Input!D570=0," ",Input!D570)</f>
        <v xml:space="preserve"> </v>
      </c>
      <c r="E557" s="85" t="str">
        <f>IF(Input!E570=0," ",Input!E570)</f>
        <v xml:space="preserve"> </v>
      </c>
      <c r="F557" s="85" t="str">
        <f t="shared" si="12"/>
        <v xml:space="preserve"> </v>
      </c>
      <c r="G557" s="86">
        <f>Input!G570</f>
        <v>0</v>
      </c>
      <c r="H557" s="85">
        <f>Input!H570</f>
        <v>0</v>
      </c>
      <c r="I557" s="85" t="str">
        <f t="shared" si="13"/>
        <v xml:space="preserve"> </v>
      </c>
      <c r="J557" s="87">
        <f>IF(Input!J570=0, " ",Input!J570)</f>
        <v>4260848.13</v>
      </c>
      <c r="K557" s="88" t="str">
        <f>IF(Input!K570=0,"0",Input!K570)</f>
        <v>0</v>
      </c>
      <c r="L557" s="88">
        <f>IF(Input!L570=0,"0",Input!L570)</f>
        <v>15924.56</v>
      </c>
      <c r="M557" s="89">
        <f>IF(Input!N570=0," ",Input!N570)</f>
        <v>1</v>
      </c>
      <c r="N557" s="90">
        <f>IFERROR((L557*M557)*(Input!$D$11)+(K557*M557*Input!$D$10)," ")</f>
        <v>17517.016</v>
      </c>
      <c r="O557" s="90">
        <f>IFERROR((L557*M557)*(Input!$D$23)+(K557*M557*Input!$D$22), " ")</f>
        <v>7962.28</v>
      </c>
    </row>
    <row r="558" spans="3:15" ht="16" thickBot="1" x14ac:dyDescent="0.4">
      <c r="C558" s="84" t="str">
        <f>Input!C571</f>
        <v>PP545</v>
      </c>
      <c r="D558" s="85" t="str">
        <f>IF(Input!D571=0," ",Input!D571)</f>
        <v xml:space="preserve"> </v>
      </c>
      <c r="E558" s="85" t="str">
        <f>IF(Input!E571=0," ",Input!E571)</f>
        <v xml:space="preserve"> </v>
      </c>
      <c r="F558" s="85" t="str">
        <f t="shared" si="12"/>
        <v xml:space="preserve"> </v>
      </c>
      <c r="G558" s="86" t="str">
        <f>Input!G571</f>
        <v xml:space="preserve"> </v>
      </c>
      <c r="H558" s="85">
        <f>Input!H571</f>
        <v>0</v>
      </c>
      <c r="I558" s="85" t="str">
        <f t="shared" si="13"/>
        <v xml:space="preserve"> </v>
      </c>
      <c r="J558" s="87" t="str">
        <f>IF(Input!J571=0, " ",Input!J571)</f>
        <v xml:space="preserve"> </v>
      </c>
      <c r="K558" s="88" t="str">
        <f>IF(Input!K571=0,"0",Input!K571)</f>
        <v>0</v>
      </c>
      <c r="L558" s="88">
        <f>IF(Input!L571=0,"0",Input!L571)</f>
        <v>38350.449999999997</v>
      </c>
      <c r="M558" s="89">
        <f>IF(Input!N571=0," ",Input!N571)</f>
        <v>1</v>
      </c>
      <c r="N558" s="90">
        <f>IFERROR((L558*M558)*(Input!$D$11)+(K558*M558*Input!$D$10)," ")</f>
        <v>42185.495000000003</v>
      </c>
      <c r="O558" s="90">
        <f>IFERROR((L558*M558)*(Input!$D$23)+(K558*M558*Input!$D$22), " ")</f>
        <v>19175.224999999999</v>
      </c>
    </row>
    <row r="559" spans="3:15" x14ac:dyDescent="0.35">
      <c r="C559" s="84" t="str">
        <f>Input!C572</f>
        <v>PP546</v>
      </c>
      <c r="D559" s="85">
        <f>IF(Input!D572=0," ",Input!D572)</f>
        <v>72</v>
      </c>
      <c r="E559" s="85" t="str">
        <f>IF(Input!E572=0," ",Input!E572)</f>
        <v xml:space="preserve"> </v>
      </c>
      <c r="F559" s="85">
        <f t="shared" si="12"/>
        <v>72</v>
      </c>
      <c r="G559" s="86">
        <f>Input!G572</f>
        <v>4.8459736940379612</v>
      </c>
      <c r="H559" s="85">
        <f>Input!H572</f>
        <v>1996</v>
      </c>
      <c r="I559" s="85">
        <f t="shared" si="13"/>
        <v>26</v>
      </c>
      <c r="J559" s="87">
        <f>IF(Input!J572=0, " ",Input!J572)</f>
        <v>9036640.5500000007</v>
      </c>
      <c r="K559" s="88" t="str">
        <f>IF(Input!K572=0,"0",Input!K572)</f>
        <v>0</v>
      </c>
      <c r="L559" s="88">
        <f>IF(Input!L572=0,"0",Input!L572)</f>
        <v>43973.599999999999</v>
      </c>
      <c r="M559" s="89">
        <f>IF(Input!N572=0," ",Input!N572)</f>
        <v>1</v>
      </c>
      <c r="N559" s="90">
        <f>IFERROR((L559*M559)*(Input!$D$11)+(K559*M559*Input!$D$10)," ")</f>
        <v>48370.96</v>
      </c>
      <c r="O559" s="90">
        <f>IFERROR((L559*M559)*(Input!$D$23)+(K559*M559*Input!$D$22), " ")</f>
        <v>21986.799999999999</v>
      </c>
    </row>
    <row r="560" spans="3:15" ht="16" thickBot="1" x14ac:dyDescent="0.4">
      <c r="C560" s="91" t="s">
        <v>52</v>
      </c>
      <c r="D560" s="92"/>
      <c r="E560" s="92"/>
      <c r="F560" s="93">
        <f>AVERAGE($F14:$F559)</f>
        <v>60.334710743801651</v>
      </c>
      <c r="G560" s="93">
        <f>SUM(G14:G559)</f>
        <v>62.429245630876721</v>
      </c>
      <c r="H560" s="92"/>
      <c r="I560" s="93">
        <f>AVERAGE(I14:I559)</f>
        <v>9.0793650793650791</v>
      </c>
      <c r="J560" s="94">
        <f>AVERAGE(J14:J559)</f>
        <v>263779.27455795673</v>
      </c>
      <c r="K560" s="94"/>
      <c r="L560" s="94"/>
      <c r="M560" s="95">
        <f>AVERAGE(M14:M559)</f>
        <v>1</v>
      </c>
      <c r="N560" s="94">
        <f>AVERAGE(N14:N559)</f>
        <v>965.6691117216119</v>
      </c>
      <c r="O560" s="96">
        <f>AVERAGE(O14:O559)</f>
        <v>455.14861721611709</v>
      </c>
    </row>
    <row r="561" spans="3:15" x14ac:dyDescent="0.35">
      <c r="C561" s="71"/>
      <c r="D561" s="72"/>
      <c r="E561" s="72"/>
      <c r="F561" s="72"/>
      <c r="G561" s="72"/>
      <c r="H561" s="72"/>
      <c r="I561" s="72"/>
      <c r="J561" s="71"/>
      <c r="K561" s="71"/>
      <c r="L561" s="71"/>
      <c r="M561" s="71"/>
      <c r="N561" s="71"/>
      <c r="O561" s="71"/>
    </row>
    <row r="562" spans="3:15" x14ac:dyDescent="0.35">
      <c r="C562" s="54"/>
      <c r="D562" s="97"/>
      <c r="E562" s="97"/>
      <c r="F562" s="97"/>
      <c r="G562" s="72"/>
      <c r="H562" s="72"/>
      <c r="I562" s="72"/>
      <c r="J562" s="71"/>
      <c r="K562" s="71"/>
      <c r="L562" s="71"/>
      <c r="M562" s="71"/>
      <c r="N562" s="71"/>
      <c r="O562" s="71"/>
    </row>
    <row r="563" spans="3:15" x14ac:dyDescent="0.35">
      <c r="C563" s="76"/>
      <c r="D563" s="77"/>
      <c r="E563" s="77"/>
      <c r="F563" s="31"/>
      <c r="M563" s="15"/>
    </row>
    <row r="564" spans="3:15" x14ac:dyDescent="0.35">
      <c r="C564" s="76"/>
      <c r="D564" s="77"/>
      <c r="E564" s="77"/>
      <c r="F564" s="31"/>
      <c r="G564" s="15"/>
      <c r="H564" s="15"/>
      <c r="M564" s="15"/>
    </row>
    <row r="565" spans="3:15" x14ac:dyDescent="0.35">
      <c r="C565" s="76"/>
      <c r="D565" s="77"/>
      <c r="E565" s="77"/>
      <c r="F565" s="78"/>
      <c r="G565" s="15"/>
      <c r="H565" s="15"/>
      <c r="I565" s="15"/>
      <c r="M565" s="15"/>
    </row>
  </sheetData>
  <mergeCells count="2">
    <mergeCell ref="I5:K5"/>
    <mergeCell ref="C2:N2"/>
  </mergeCells>
  <printOptions horizontalCentered="1"/>
  <pageMargins left="0.25" right="0.25" top="0.75" bottom="0.75" header="0.3" footer="0.3"/>
  <pageSetup scale="69" fitToHeight="5" orientation="landscape" r:id="rId1"/>
  <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450453-4C2B-4470-9B28-ED7B86D6C255}">
  <sheetPr codeName="Sheet4"/>
  <dimension ref="A1:O575"/>
  <sheetViews>
    <sheetView topLeftCell="A79" workbookViewId="0">
      <selection activeCell="F8" sqref="F8"/>
    </sheetView>
  </sheetViews>
  <sheetFormatPr defaultColWidth="11" defaultRowHeight="15.5" x14ac:dyDescent="0.35"/>
  <cols>
    <col min="1" max="2" width="1.33203125" style="1" customWidth="1"/>
    <col min="3" max="3" width="28" style="1" customWidth="1"/>
    <col min="4" max="4" width="0.5" style="2" customWidth="1"/>
    <col min="5" max="5" width="0.1640625" style="2" customWidth="1"/>
    <col min="6" max="6" width="13.08203125" style="2" customWidth="1"/>
    <col min="7" max="7" width="14.08203125" style="2" customWidth="1"/>
    <col min="8" max="8" width="0.1640625" style="2" customWidth="1"/>
    <col min="9" max="9" width="10.1640625" style="2" customWidth="1"/>
    <col min="10" max="10" width="12.08203125" style="1" bestFit="1" customWidth="1"/>
    <col min="11" max="11" width="12.33203125" style="1" customWidth="1"/>
    <col min="12" max="12" width="11" style="3"/>
    <col min="13" max="13" width="12.58203125" style="2" customWidth="1"/>
    <col min="14" max="14" width="11.33203125" style="1" customWidth="1"/>
    <col min="15" max="15" width="11.83203125" style="1" customWidth="1"/>
    <col min="16" max="16384" width="11" style="1"/>
  </cols>
  <sheetData>
    <row r="1" spans="1:15" ht="11.25" customHeight="1" x14ac:dyDescent="0.35"/>
    <row r="2" spans="1:15" s="15" customFormat="1" ht="87.5" customHeight="1" x14ac:dyDescent="0.55000000000000004">
      <c r="C2" s="189" t="s">
        <v>61</v>
      </c>
      <c r="D2" s="189"/>
      <c r="E2" s="189"/>
      <c r="F2" s="189"/>
      <c r="G2" s="189"/>
      <c r="H2" s="189"/>
      <c r="I2" s="189"/>
      <c r="J2" s="189"/>
      <c r="K2" s="189"/>
      <c r="L2" s="189"/>
      <c r="M2" s="189"/>
      <c r="N2" s="189"/>
    </row>
    <row r="3" spans="1:15" s="15" customFormat="1" ht="6" customHeight="1" thickBot="1" x14ac:dyDescent="0.6">
      <c r="C3" s="17"/>
      <c r="D3" s="17"/>
      <c r="E3" s="17"/>
      <c r="F3" s="17"/>
      <c r="G3" s="17"/>
      <c r="H3" s="17"/>
      <c r="I3" s="17"/>
      <c r="J3" s="17"/>
      <c r="K3" s="17"/>
      <c r="L3" s="17"/>
      <c r="M3" s="17"/>
      <c r="N3" s="17"/>
    </row>
    <row r="4" spans="1:15" s="15" customFormat="1" ht="34.5" customHeight="1" thickBot="1" x14ac:dyDescent="0.4">
      <c r="B4" s="142"/>
      <c r="C4" s="193" t="s">
        <v>62</v>
      </c>
      <c r="D4" s="200"/>
      <c r="E4" s="200"/>
      <c r="F4" s="200"/>
      <c r="G4" s="200"/>
      <c r="H4" s="200"/>
      <c r="I4" s="200"/>
      <c r="J4" s="200"/>
      <c r="K4" s="200"/>
      <c r="L4" s="200"/>
      <c r="M4" s="200"/>
      <c r="N4" s="201"/>
    </row>
    <row r="5" spans="1:15" s="15" customFormat="1" ht="15.75" customHeight="1" thickBot="1" x14ac:dyDescent="0.4">
      <c r="C5" s="169"/>
      <c r="D5" s="170"/>
      <c r="E5" s="170"/>
      <c r="F5" s="170"/>
      <c r="G5" s="170"/>
      <c r="H5" s="170"/>
      <c r="I5" s="170"/>
      <c r="J5" s="170"/>
      <c r="K5" s="170"/>
      <c r="L5" s="170"/>
      <c r="M5" s="170"/>
      <c r="N5" s="170"/>
    </row>
    <row r="6" spans="1:15" s="60" customFormat="1" ht="18" customHeight="1" x14ac:dyDescent="0.35">
      <c r="C6" s="135" t="s">
        <v>25</v>
      </c>
      <c r="D6" s="171"/>
      <c r="E6" s="171"/>
      <c r="F6" s="143">
        <v>0.01</v>
      </c>
      <c r="G6" s="202" t="s">
        <v>54</v>
      </c>
      <c r="H6" s="202"/>
      <c r="I6" s="58"/>
      <c r="K6" s="122"/>
      <c r="L6" s="136"/>
      <c r="M6" s="58"/>
    </row>
    <row r="7" spans="1:15" s="60" customFormat="1" ht="16" thickBot="1" x14ac:dyDescent="0.4">
      <c r="C7" s="137" t="s">
        <v>26</v>
      </c>
      <c r="D7" s="171"/>
      <c r="E7" s="171"/>
      <c r="F7" s="144">
        <v>0.99</v>
      </c>
      <c r="G7" s="202"/>
      <c r="H7" s="202"/>
      <c r="I7" s="58"/>
      <c r="K7" s="122"/>
      <c r="L7" s="140"/>
      <c r="M7" s="140"/>
      <c r="N7" s="140"/>
      <c r="O7" s="65"/>
    </row>
    <row r="8" spans="1:15" s="15" customFormat="1" ht="16" thickBot="1" x14ac:dyDescent="0.4">
      <c r="A8" s="172"/>
      <c r="B8" s="172"/>
      <c r="C8" s="124"/>
      <c r="D8" s="173"/>
      <c r="E8" s="125"/>
      <c r="F8" s="169"/>
      <c r="G8" s="169"/>
      <c r="H8" s="169"/>
      <c r="I8" s="173"/>
      <c r="J8" s="124"/>
      <c r="K8" s="124"/>
      <c r="L8" s="124"/>
      <c r="M8" s="124"/>
      <c r="N8" s="124"/>
      <c r="O8" s="126"/>
    </row>
    <row r="9" spans="1:15" s="15" customFormat="1" ht="16" thickBot="1" x14ac:dyDescent="0.4">
      <c r="A9" s="172"/>
      <c r="B9" s="172"/>
      <c r="C9" s="127" t="s">
        <v>49</v>
      </c>
      <c r="D9" s="128"/>
      <c r="E9" s="128"/>
      <c r="F9" s="174"/>
      <c r="G9" s="169"/>
      <c r="H9" s="169"/>
      <c r="I9" s="173"/>
      <c r="J9" s="124"/>
      <c r="K9" s="124"/>
      <c r="L9" s="124"/>
      <c r="M9" s="124"/>
      <c r="N9" s="124"/>
      <c r="O9" s="126"/>
    </row>
    <row r="10" spans="1:15" s="60" customFormat="1" ht="17.25" customHeight="1" x14ac:dyDescent="0.35">
      <c r="A10" s="171"/>
      <c r="B10" s="171"/>
      <c r="C10" s="106" t="s">
        <v>17</v>
      </c>
      <c r="D10" s="107"/>
      <c r="E10" s="175"/>
      <c r="F10" s="101">
        <f>SUM(J18:J563)</f>
        <v>134263650.74999997</v>
      </c>
      <c r="G10" s="169"/>
      <c r="H10" s="169"/>
      <c r="I10" s="171"/>
      <c r="J10" s="171"/>
      <c r="K10" s="133"/>
      <c r="L10" s="133"/>
      <c r="M10" s="133"/>
      <c r="N10" s="133"/>
      <c r="O10" s="134"/>
    </row>
    <row r="11" spans="1:15" s="60" customFormat="1" ht="17.25" customHeight="1" x14ac:dyDescent="0.35">
      <c r="A11" s="171"/>
      <c r="B11" s="171"/>
      <c r="C11" s="112" t="s">
        <v>16</v>
      </c>
      <c r="D11" s="102"/>
      <c r="E11" s="103"/>
      <c r="F11" s="104">
        <f>SUM(K18:K563)</f>
        <v>464573.64999999997</v>
      </c>
      <c r="G11" s="169"/>
      <c r="H11" s="169"/>
      <c r="I11" s="171"/>
      <c r="J11" s="171"/>
      <c r="K11" s="171"/>
      <c r="L11" s="171"/>
      <c r="M11" s="171"/>
      <c r="N11" s="133"/>
      <c r="O11" s="134"/>
    </row>
    <row r="12" spans="1:15" s="60" customFormat="1" ht="17.25" customHeight="1" x14ac:dyDescent="0.35">
      <c r="A12" s="171"/>
      <c r="B12" s="171"/>
      <c r="C12" s="112" t="s">
        <v>43</v>
      </c>
      <c r="D12" s="102"/>
      <c r="E12" s="103"/>
      <c r="F12" s="104">
        <f>SUM(N18:N563)</f>
        <v>517535.04609999998</v>
      </c>
      <c r="G12" s="169"/>
      <c r="H12" s="169"/>
      <c r="I12" s="176"/>
      <c r="J12" s="133"/>
      <c r="K12" s="171"/>
      <c r="L12" s="171"/>
      <c r="M12" s="171"/>
      <c r="N12" s="133"/>
      <c r="O12" s="134"/>
    </row>
    <row r="13" spans="1:15" s="60" customFormat="1" ht="17.25" customHeight="1" thickBot="1" x14ac:dyDescent="0.4">
      <c r="A13" s="171"/>
      <c r="B13" s="171"/>
      <c r="C13" s="119" t="s">
        <v>44</v>
      </c>
      <c r="D13" s="120"/>
      <c r="E13" s="121"/>
      <c r="F13" s="105">
        <f>SUM(O18:O563)</f>
        <v>238790.85609999995</v>
      </c>
      <c r="G13" s="169"/>
      <c r="H13" s="169"/>
      <c r="I13" s="176"/>
      <c r="J13" s="133"/>
      <c r="K13" s="133"/>
      <c r="L13" s="133"/>
      <c r="M13" s="133"/>
      <c r="N13" s="133"/>
      <c r="O13" s="134"/>
    </row>
    <row r="14" spans="1:15" s="15" customFormat="1" x14ac:dyDescent="0.35">
      <c r="A14" s="172"/>
      <c r="B14" s="172"/>
      <c r="C14" s="124"/>
      <c r="D14" s="173"/>
      <c r="E14" s="125"/>
      <c r="F14" s="169"/>
      <c r="G14" s="169"/>
      <c r="H14" s="169"/>
      <c r="I14" s="173"/>
      <c r="J14" s="124"/>
      <c r="K14" s="124"/>
      <c r="L14" s="124"/>
      <c r="M14" s="124"/>
      <c r="N14" s="124"/>
      <c r="O14" s="126"/>
    </row>
    <row r="15" spans="1:15" s="15" customFormat="1" ht="11.25" customHeight="1" x14ac:dyDescent="0.35">
      <c r="A15" s="172"/>
      <c r="B15" s="172"/>
      <c r="C15" s="172"/>
      <c r="D15" s="173"/>
      <c r="E15" s="173"/>
      <c r="F15" s="173"/>
      <c r="G15" s="173"/>
      <c r="H15" s="173"/>
      <c r="I15" s="173"/>
      <c r="J15" s="172"/>
      <c r="K15" s="172"/>
      <c r="L15" s="177"/>
      <c r="M15" s="173"/>
      <c r="N15" s="172"/>
      <c r="O15" s="172"/>
    </row>
    <row r="16" spans="1:15" s="15" customFormat="1" ht="7.5" customHeight="1" x14ac:dyDescent="0.35">
      <c r="A16" s="172"/>
      <c r="B16" s="172"/>
      <c r="C16" s="129"/>
      <c r="D16" s="129"/>
      <c r="E16" s="129"/>
      <c r="F16" s="129"/>
      <c r="G16" s="129"/>
      <c r="H16" s="129"/>
      <c r="I16" s="173"/>
      <c r="J16" s="172"/>
      <c r="K16" s="172"/>
      <c r="L16" s="177"/>
      <c r="M16" s="173"/>
      <c r="N16" s="172"/>
      <c r="O16" s="172"/>
    </row>
    <row r="17" spans="1:15" s="41" customFormat="1" ht="72.5" customHeight="1" thickBot="1" x14ac:dyDescent="0.4">
      <c r="A17" s="178"/>
      <c r="B17" s="178"/>
      <c r="C17" s="79" t="s">
        <v>27</v>
      </c>
      <c r="D17" s="80" t="s">
        <v>2</v>
      </c>
      <c r="E17" s="81" t="s">
        <v>18</v>
      </c>
      <c r="F17" s="80" t="s">
        <v>3</v>
      </c>
      <c r="G17" s="81" t="s">
        <v>51</v>
      </c>
      <c r="H17" s="81" t="s">
        <v>15</v>
      </c>
      <c r="I17" s="80" t="s">
        <v>8</v>
      </c>
      <c r="J17" s="81" t="s">
        <v>10</v>
      </c>
      <c r="K17" s="80" t="s">
        <v>23</v>
      </c>
      <c r="L17" s="130" t="s">
        <v>19</v>
      </c>
      <c r="M17" s="83" t="s">
        <v>22</v>
      </c>
      <c r="N17" s="80" t="s">
        <v>13</v>
      </c>
      <c r="O17" s="81" t="s">
        <v>14</v>
      </c>
    </row>
    <row r="18" spans="1:15" s="15" customFormat="1" ht="16" thickBot="1" x14ac:dyDescent="0.4">
      <c r="A18" s="172"/>
      <c r="B18" s="172"/>
      <c r="C18" s="179" t="str">
        <f>Input!C27</f>
        <v>PP1</v>
      </c>
      <c r="D18" s="180" t="str">
        <f>IF(Input!D27=0," ",Input!D27)</f>
        <v xml:space="preserve"> </v>
      </c>
      <c r="E18" s="180" t="str">
        <f>IF([1]Input!E61=0," ",[1]Input!E61)</f>
        <v xml:space="preserve"> </v>
      </c>
      <c r="F18" s="180" t="str">
        <f t="shared" ref="F18:F209" si="0">IF(D18=" "," ",AVERAGE(D18:E18))</f>
        <v xml:space="preserve"> </v>
      </c>
      <c r="G18" s="180" t="str">
        <f>Input!G27</f>
        <v xml:space="preserve"> </v>
      </c>
      <c r="H18" s="180" t="str">
        <f>IF(Input!H27=0," ",Input!H27)</f>
        <v xml:space="preserve"> </v>
      </c>
      <c r="I18" s="180" t="str">
        <f t="shared" ref="I18:I81" si="1">(IF(H18=" "," ",SUM(2023-H18)))</f>
        <v xml:space="preserve"> </v>
      </c>
      <c r="J18" s="181" t="str">
        <f>IF(Input!J27=0, " ",Input!J27)</f>
        <v xml:space="preserve"> </v>
      </c>
      <c r="K18" s="182">
        <f>IF(Input!M27=0, " ",Input!M27)</f>
        <v>-5452.64</v>
      </c>
      <c r="L18" s="183" t="str">
        <f t="shared" ref="L18" si="2">IFERROR(K18/J18," ")</f>
        <v xml:space="preserve"> </v>
      </c>
      <c r="M18" s="184">
        <f>IF(Input!N27=0," ",Input!N27)</f>
        <v>1</v>
      </c>
      <c r="N18" s="185">
        <f>IFERROR(IF(K18=0," ",SUM(K18*M18)*((Input!$D$10*$F$6)+(Input!$D$11*$F$7)))," ")</f>
        <v>-6074.2409600000001</v>
      </c>
      <c r="O18" s="186">
        <f>IFERROR(IF(K18=0," ",SUM(K18*M18)*((Input!$D$22*$F$6)+(Input!$D$23*$F$7)))," ")</f>
        <v>-2802.6569600000003</v>
      </c>
    </row>
    <row r="19" spans="1:15" s="15" customFormat="1" ht="16" thickBot="1" x14ac:dyDescent="0.4">
      <c r="A19" s="172"/>
      <c r="B19" s="172"/>
      <c r="C19" s="179" t="str">
        <f>Input!C28</f>
        <v>PP2</v>
      </c>
      <c r="D19" s="180" t="str">
        <f>IF(Input!D28=0," ",Input!D28)</f>
        <v xml:space="preserve"> </v>
      </c>
      <c r="E19" s="187" t="str">
        <f>IF([1]Input!E28=0," ",[1]Input!E28)</f>
        <v xml:space="preserve"> </v>
      </c>
      <c r="F19" s="180" t="str">
        <f t="shared" si="0"/>
        <v xml:space="preserve"> </v>
      </c>
      <c r="G19" s="180" t="str">
        <f>Input!G28</f>
        <v xml:space="preserve"> </v>
      </c>
      <c r="H19" s="180" t="str">
        <f>IF(Input!H28=0," ",Input!H28)</f>
        <v xml:space="preserve"> </v>
      </c>
      <c r="I19" s="180" t="str">
        <f t="shared" si="1"/>
        <v xml:space="preserve"> </v>
      </c>
      <c r="J19" s="181" t="str">
        <f>IF(Input!J28=0, " ",Input!J28)</f>
        <v xml:space="preserve"> </v>
      </c>
      <c r="K19" s="182">
        <f>IF(Input!M28=0, " ",Input!M28)</f>
        <v>-199.56</v>
      </c>
      <c r="L19" s="188" t="str">
        <f t="shared" ref="L19:L82" si="3">IFERROR(K19/J19," ")</f>
        <v xml:space="preserve"> </v>
      </c>
      <c r="M19" s="184">
        <f>IF(Input!N28=0," ",Input!N28)</f>
        <v>1</v>
      </c>
      <c r="N19" s="185">
        <f>IFERROR(IF(K19=0," ",SUM(K19*M19)*((Input!$D$10*$F$6)+(Input!$D$11*$F$7)))," ")</f>
        <v>-222.30983999999998</v>
      </c>
      <c r="O19" s="186">
        <f>IFERROR(IF(K19=0," ",SUM(K19*M19)*((Input!$D$22*$F$6)+(Input!$D$23*$F$7)))," ")</f>
        <v>-102.57384</v>
      </c>
    </row>
    <row r="20" spans="1:15" s="15" customFormat="1" ht="16" thickBot="1" x14ac:dyDescent="0.4">
      <c r="A20" s="172"/>
      <c r="B20" s="172"/>
      <c r="C20" s="179" t="str">
        <f>Input!C29</f>
        <v>PP3</v>
      </c>
      <c r="D20" s="180">
        <f>IF(Input!D29=0," ",Input!D29)</f>
        <v>68</v>
      </c>
      <c r="E20" s="187" t="str">
        <f>IF([1]Input!E29=0," ",[1]Input!E29)</f>
        <v xml:space="preserve"> </v>
      </c>
      <c r="F20" s="180">
        <f t="shared" si="0"/>
        <v>68</v>
      </c>
      <c r="G20" s="180">
        <f>Input!G29</f>
        <v>0.20723133926849524</v>
      </c>
      <c r="H20" s="180">
        <f>IF(Input!H29=0," ",Input!H29)</f>
        <v>2021</v>
      </c>
      <c r="I20" s="180">
        <f t="shared" si="1"/>
        <v>2</v>
      </c>
      <c r="J20" s="181">
        <f>IF(Input!J29=0, " ",Input!J29)</f>
        <v>409171.12</v>
      </c>
      <c r="K20" s="182">
        <f>IF(Input!M29=0, " ",Input!M29)</f>
        <v>113.8</v>
      </c>
      <c r="L20" s="188">
        <f t="shared" si="3"/>
        <v>2.781232458439393E-4</v>
      </c>
      <c r="M20" s="184">
        <f>IF(Input!N29=0," ",Input!N29)</f>
        <v>1</v>
      </c>
      <c r="N20" s="185">
        <f>IFERROR(IF(K20=0," ",SUM(K20*M20)*((Input!$D$10*$F$6)+(Input!$D$11*$F$7)))," ")</f>
        <v>126.77319999999999</v>
      </c>
      <c r="O20" s="186">
        <f>IFERROR(IF(K20=0," ",SUM(K20*M20)*((Input!$D$22*$F$6)+(Input!$D$23*$F$7)))," ")</f>
        <v>58.493200000000002</v>
      </c>
    </row>
    <row r="21" spans="1:15" s="15" customFormat="1" ht="16" thickBot="1" x14ac:dyDescent="0.4">
      <c r="A21" s="172"/>
      <c r="B21" s="172"/>
      <c r="C21" s="179" t="str">
        <f>Input!C30</f>
        <v>PP4</v>
      </c>
      <c r="D21" s="180">
        <f>IF(Input!D30=0," ",Input!D30)</f>
        <v>72</v>
      </c>
      <c r="E21" s="187" t="str">
        <f>IF([1]Input!E30=0," ",[1]Input!E30)</f>
        <v xml:space="preserve"> </v>
      </c>
      <c r="F21" s="180">
        <f t="shared" si="0"/>
        <v>72</v>
      </c>
      <c r="G21" s="180">
        <f>Input!G30</f>
        <v>0.37313927068231467</v>
      </c>
      <c r="H21" s="180">
        <f>IF(Input!H30=0," ",Input!H30)</f>
        <v>2012</v>
      </c>
      <c r="I21" s="180">
        <f t="shared" si="1"/>
        <v>11</v>
      </c>
      <c r="J21" s="181">
        <f>IF(Input!J30=0, " ",Input!J30)</f>
        <v>695820.01</v>
      </c>
      <c r="K21" s="182">
        <f>IF(Input!M30=0, " ",Input!M30)</f>
        <v>77.58</v>
      </c>
      <c r="L21" s="188">
        <f t="shared" si="3"/>
        <v>1.1149435038523827E-4</v>
      </c>
      <c r="M21" s="184">
        <f>IF(Input!N30=0," ",Input!N30)</f>
        <v>1</v>
      </c>
      <c r="N21" s="185">
        <f>IFERROR(IF(K21=0," ",SUM(K21*M21)*((Input!$D$10*$F$6)+(Input!$D$11*$F$7)))," ")</f>
        <v>86.424119999999988</v>
      </c>
      <c r="O21" s="186">
        <f>IFERROR(IF(K21=0," ",SUM(K21*M21)*((Input!$D$22*$F$6)+(Input!$D$23*$F$7)))," ")</f>
        <v>39.87612</v>
      </c>
    </row>
    <row r="22" spans="1:15" s="15" customFormat="1" ht="16" thickBot="1" x14ac:dyDescent="0.4">
      <c r="A22" s="172"/>
      <c r="B22" s="172"/>
      <c r="C22" s="179" t="str">
        <f>Input!C31</f>
        <v>PP5</v>
      </c>
      <c r="D22" s="180" t="str">
        <f>IF(Input!D31=0," ",Input!D31)</f>
        <v xml:space="preserve"> </v>
      </c>
      <c r="E22" s="187" t="str">
        <f>IF([1]Input!E31=0," ",[1]Input!E31)</f>
        <v xml:space="preserve"> </v>
      </c>
      <c r="F22" s="180" t="str">
        <f t="shared" si="0"/>
        <v xml:space="preserve"> </v>
      </c>
      <c r="G22" s="180" t="str">
        <f>Input!G31</f>
        <v xml:space="preserve"> </v>
      </c>
      <c r="H22" s="180" t="str">
        <f>IF(Input!H31=0," ",Input!H31)</f>
        <v xml:space="preserve"> </v>
      </c>
      <c r="I22" s="180" t="str">
        <f t="shared" si="1"/>
        <v xml:space="preserve"> </v>
      </c>
      <c r="J22" s="181" t="str">
        <f>IF(Input!J31=0, " ",Input!J31)</f>
        <v xml:space="preserve"> </v>
      </c>
      <c r="K22" s="182" t="str">
        <f>IF(Input!M31=0, " ",Input!M31)</f>
        <v xml:space="preserve"> </v>
      </c>
      <c r="L22" s="188" t="str">
        <f t="shared" si="3"/>
        <v xml:space="preserve"> </v>
      </c>
      <c r="M22" s="184">
        <f>IF(Input!N31=0," ",Input!N31)</f>
        <v>1</v>
      </c>
      <c r="N22" s="185" t="str">
        <f>IFERROR(IF(K22=0," ",SUM(K22*M22)*((Input!$D$10*$F$6)+(Input!$D$11*$F$7)))," ")</f>
        <v xml:space="preserve"> </v>
      </c>
      <c r="O22" s="186" t="str">
        <f>IFERROR(IF(K22=0," ",SUM(K22*M22)*((Input!$D$22*$F$6)+(Input!$D$23*$F$7)))," ")</f>
        <v xml:space="preserve"> </v>
      </c>
    </row>
    <row r="23" spans="1:15" s="15" customFormat="1" ht="16" thickBot="1" x14ac:dyDescent="0.4">
      <c r="A23" s="172"/>
      <c r="B23" s="172"/>
      <c r="C23" s="179" t="str">
        <f>Input!C32</f>
        <v>PP6</v>
      </c>
      <c r="D23" s="180" t="str">
        <f>IF(Input!D32=0," ",Input!D32)</f>
        <v xml:space="preserve"> </v>
      </c>
      <c r="E23" s="187" t="str">
        <f>IF([1]Input!E32=0," ",[1]Input!E32)</f>
        <v xml:space="preserve"> </v>
      </c>
      <c r="F23" s="180" t="str">
        <f t="shared" si="0"/>
        <v xml:space="preserve"> </v>
      </c>
      <c r="G23" s="180" t="str">
        <f>Input!G32</f>
        <v xml:space="preserve"> </v>
      </c>
      <c r="H23" s="180" t="str">
        <f>IF(Input!H32=0," ",Input!H32)</f>
        <v xml:space="preserve"> </v>
      </c>
      <c r="I23" s="180" t="str">
        <f t="shared" si="1"/>
        <v xml:space="preserve"> </v>
      </c>
      <c r="J23" s="181" t="str">
        <f>IF(Input!J32=0, " ",Input!J32)</f>
        <v xml:space="preserve"> </v>
      </c>
      <c r="K23" s="182">
        <f>IF(Input!M32=0, " ",Input!M32)</f>
        <v>0.02</v>
      </c>
      <c r="L23" s="188" t="str">
        <f t="shared" si="3"/>
        <v xml:space="preserve"> </v>
      </c>
      <c r="M23" s="184">
        <f>IF(Input!N32=0," ",Input!N32)</f>
        <v>1</v>
      </c>
      <c r="N23" s="185">
        <f>IFERROR(IF(K23=0," ",SUM(K23*M23)*((Input!$D$10*$F$6)+(Input!$D$11*$F$7)))," ")</f>
        <v>2.2279999999999998E-2</v>
      </c>
      <c r="O23" s="186">
        <f>IFERROR(IF(K23=0," ",SUM(K23*M23)*((Input!$D$22*$F$6)+(Input!$D$23*$F$7)))," ")</f>
        <v>1.0280000000000001E-2</v>
      </c>
    </row>
    <row r="24" spans="1:15" s="15" customFormat="1" ht="16" thickBot="1" x14ac:dyDescent="0.4">
      <c r="A24" s="172"/>
      <c r="B24" s="172"/>
      <c r="C24" s="179" t="str">
        <f>Input!C33</f>
        <v>PP7</v>
      </c>
      <c r="D24" s="180" t="str">
        <f>IF(Input!D33=0," ",Input!D33)</f>
        <v xml:space="preserve"> </v>
      </c>
      <c r="E24" s="187" t="str">
        <f>IF([1]Input!E33=0," ",[1]Input!E33)</f>
        <v xml:space="preserve"> </v>
      </c>
      <c r="F24" s="180" t="str">
        <f t="shared" si="0"/>
        <v xml:space="preserve"> </v>
      </c>
      <c r="G24" s="180">
        <f>Input!G33</f>
        <v>0</v>
      </c>
      <c r="H24" s="180">
        <f>IF(Input!H33=0," ",Input!H33)</f>
        <v>2017</v>
      </c>
      <c r="I24" s="180">
        <f t="shared" si="1"/>
        <v>6</v>
      </c>
      <c r="J24" s="181">
        <f>IF(Input!J33=0, " ",Input!J33)</f>
        <v>156038.82999999999</v>
      </c>
      <c r="K24" s="182">
        <f>IF(Input!M33=0, " ",Input!M33)</f>
        <v>0.48</v>
      </c>
      <c r="L24" s="188">
        <f t="shared" si="3"/>
        <v>3.076157389798424E-6</v>
      </c>
      <c r="M24" s="184">
        <f>IF(Input!N33=0," ",Input!N33)</f>
        <v>1</v>
      </c>
      <c r="N24" s="185">
        <f>IFERROR(IF(K24=0," ",SUM(K24*M24)*((Input!$D$10*$F$6)+(Input!$D$11*$F$7)))," ")</f>
        <v>0.53471999999999997</v>
      </c>
      <c r="O24" s="186">
        <f>IFERROR(IF(K24=0," ",SUM(K24*M24)*((Input!$D$22*$F$6)+(Input!$D$23*$F$7)))," ")</f>
        <v>0.24671999999999999</v>
      </c>
    </row>
    <row r="25" spans="1:15" s="15" customFormat="1" ht="16" thickBot="1" x14ac:dyDescent="0.4">
      <c r="A25" s="172"/>
      <c r="B25" s="172"/>
      <c r="C25" s="179" t="str">
        <f>Input!C34</f>
        <v>PP8</v>
      </c>
      <c r="D25" s="180" t="str">
        <f>IF(Input!D34=0," ",Input!D34)</f>
        <v xml:space="preserve"> </v>
      </c>
      <c r="E25" s="187" t="str">
        <f>IF([1]Input!E34=0," ",[1]Input!E34)</f>
        <v xml:space="preserve"> </v>
      </c>
      <c r="F25" s="180" t="str">
        <f t="shared" si="0"/>
        <v xml:space="preserve"> </v>
      </c>
      <c r="G25" s="180">
        <f>Input!G34</f>
        <v>0</v>
      </c>
      <c r="H25" s="180">
        <f>IF(Input!H34=0," ",Input!H34)</f>
        <v>2011</v>
      </c>
      <c r="I25" s="180">
        <f t="shared" si="1"/>
        <v>12</v>
      </c>
      <c r="J25" s="181">
        <f>IF(Input!J34=0, " ",Input!J34)</f>
        <v>354.84</v>
      </c>
      <c r="K25" s="182">
        <f>IF(Input!M34=0, " ",Input!M34)</f>
        <v>0.47</v>
      </c>
      <c r="L25" s="188">
        <f t="shared" si="3"/>
        <v>1.3245406380340435E-3</v>
      </c>
      <c r="M25" s="184">
        <f>IF(Input!N34=0," ",Input!N34)</f>
        <v>1</v>
      </c>
      <c r="N25" s="185">
        <f>IFERROR(IF(K25=0," ",SUM(K25*M25)*((Input!$D$10*$F$6)+(Input!$D$11*$F$7)))," ")</f>
        <v>0.52357999999999993</v>
      </c>
      <c r="O25" s="186">
        <f>IFERROR(IF(K25=0," ",SUM(K25*M25)*((Input!$D$22*$F$6)+(Input!$D$23*$F$7)))," ")</f>
        <v>0.24157999999999999</v>
      </c>
    </row>
    <row r="26" spans="1:15" s="15" customFormat="1" ht="16" thickBot="1" x14ac:dyDescent="0.4">
      <c r="A26" s="172"/>
      <c r="B26" s="172"/>
      <c r="C26" s="179" t="str">
        <f>Input!C35</f>
        <v>PP9</v>
      </c>
      <c r="D26" s="180" t="str">
        <f>IF(Input!D35=0," ",Input!D35)</f>
        <v xml:space="preserve"> </v>
      </c>
      <c r="E26" s="187" t="str">
        <f>IF([1]Input!E35=0," ",[1]Input!E35)</f>
        <v xml:space="preserve"> </v>
      </c>
      <c r="F26" s="180" t="str">
        <f t="shared" si="0"/>
        <v xml:space="preserve"> </v>
      </c>
      <c r="G26" s="180">
        <f>Input!G35</f>
        <v>0</v>
      </c>
      <c r="H26" s="180">
        <f>IF(Input!H35=0," ",Input!H35)</f>
        <v>2006</v>
      </c>
      <c r="I26" s="180">
        <f t="shared" si="1"/>
        <v>17</v>
      </c>
      <c r="J26" s="181">
        <f>IF(Input!J35=0, " ",Input!J35)</f>
        <v>253.43</v>
      </c>
      <c r="K26" s="182">
        <f>IF(Input!M35=0, " ",Input!M35)</f>
        <v>0.74</v>
      </c>
      <c r="L26" s="188">
        <f t="shared" si="3"/>
        <v>2.9199384445408988E-3</v>
      </c>
      <c r="M26" s="184">
        <f>IF(Input!N35=0," ",Input!N35)</f>
        <v>1</v>
      </c>
      <c r="N26" s="185">
        <f>IFERROR(IF(K26=0," ",SUM(K26*M26)*((Input!$D$10*$F$6)+(Input!$D$11*$F$7)))," ")</f>
        <v>0.82435999999999987</v>
      </c>
      <c r="O26" s="186">
        <f>IFERROR(IF(K26=0," ",SUM(K26*M26)*((Input!$D$22*$F$6)+(Input!$D$23*$F$7)))," ")</f>
        <v>0.38036000000000003</v>
      </c>
    </row>
    <row r="27" spans="1:15" s="15" customFormat="1" ht="16" thickBot="1" x14ac:dyDescent="0.4">
      <c r="A27" s="172"/>
      <c r="B27" s="172"/>
      <c r="C27" s="179" t="str">
        <f>Input!C36</f>
        <v>PP10</v>
      </c>
      <c r="D27" s="180">
        <f>IF(Input!D36=0," ",Input!D36)</f>
        <v>68</v>
      </c>
      <c r="E27" s="187" t="str">
        <f>IF([1]Input!E36=0," ",[1]Input!E36)</f>
        <v xml:space="preserve"> </v>
      </c>
      <c r="F27" s="180">
        <f t="shared" si="0"/>
        <v>68</v>
      </c>
      <c r="G27" s="180">
        <f>Input!G36</f>
        <v>2.2466338902228909E-2</v>
      </c>
      <c r="H27" s="180">
        <f>IF(Input!H36=0," ",Input!H36)</f>
        <v>2017</v>
      </c>
      <c r="I27" s="180">
        <f t="shared" si="1"/>
        <v>6</v>
      </c>
      <c r="J27" s="181">
        <f>IF(Input!J36=0, " ",Input!J36)</f>
        <v>44359.01</v>
      </c>
      <c r="K27" s="182">
        <f>IF(Input!M36=0, " ",Input!M36)</f>
        <v>1.02</v>
      </c>
      <c r="L27" s="188">
        <f t="shared" si="3"/>
        <v>2.2994201178069572E-5</v>
      </c>
      <c r="M27" s="184">
        <f>IF(Input!N36=0," ",Input!N36)</f>
        <v>1</v>
      </c>
      <c r="N27" s="185">
        <f>IFERROR(IF(K27=0," ",SUM(K27*M27)*((Input!$D$10*$F$6)+(Input!$D$11*$F$7)))," ")</f>
        <v>1.13628</v>
      </c>
      <c r="O27" s="186">
        <f>IFERROR(IF(K27=0," ",SUM(K27*M27)*((Input!$D$22*$F$6)+(Input!$D$23*$F$7)))," ")</f>
        <v>0.52427999999999997</v>
      </c>
    </row>
    <row r="28" spans="1:15" s="15" customFormat="1" ht="16" thickBot="1" x14ac:dyDescent="0.4">
      <c r="A28" s="172"/>
      <c r="B28" s="172"/>
      <c r="C28" s="179" t="str">
        <f>Input!C37</f>
        <v>PP11</v>
      </c>
      <c r="D28" s="180">
        <f>IF(Input!D37=0," ",Input!D37)</f>
        <v>51</v>
      </c>
      <c r="E28" s="187" t="str">
        <f>IF([1]Input!E37=0," ",[1]Input!E37)</f>
        <v xml:space="preserve"> </v>
      </c>
      <c r="F28" s="180">
        <f t="shared" si="0"/>
        <v>51</v>
      </c>
      <c r="G28" s="180">
        <f>Input!G37</f>
        <v>1.7204909795736359E-4</v>
      </c>
      <c r="H28" s="180">
        <f>IF(Input!H37=0," ",Input!H37)</f>
        <v>2007</v>
      </c>
      <c r="I28" s="180">
        <f t="shared" si="1"/>
        <v>16</v>
      </c>
      <c r="J28" s="181">
        <f>IF(Input!J37=0, " ",Input!J37)</f>
        <v>452.94</v>
      </c>
      <c r="K28" s="182">
        <f>IF(Input!M37=0, " ",Input!M37)</f>
        <v>1.24</v>
      </c>
      <c r="L28" s="188">
        <f t="shared" si="3"/>
        <v>2.7376694484920741E-3</v>
      </c>
      <c r="M28" s="184">
        <f>IF(Input!N37=0," ",Input!N37)</f>
        <v>1</v>
      </c>
      <c r="N28" s="185">
        <f>IFERROR(IF(K28=0," ",SUM(K28*M28)*((Input!$D$10*$F$6)+(Input!$D$11*$F$7)))," ")</f>
        <v>1.3813599999999999</v>
      </c>
      <c r="O28" s="186">
        <f>IFERROR(IF(K28=0," ",SUM(K28*M28)*((Input!$D$22*$F$6)+(Input!$D$23*$F$7)))," ")</f>
        <v>0.63736000000000004</v>
      </c>
    </row>
    <row r="29" spans="1:15" s="15" customFormat="1" ht="16" thickBot="1" x14ac:dyDescent="0.4">
      <c r="A29" s="172"/>
      <c r="B29" s="172"/>
      <c r="C29" s="179" t="str">
        <f>Input!C38</f>
        <v>PP12</v>
      </c>
      <c r="D29" s="180">
        <f>IF(Input!D38=0," ",Input!D38)</f>
        <v>60</v>
      </c>
      <c r="E29" s="187" t="str">
        <f>IF([1]Input!E38=0," ",[1]Input!E38)</f>
        <v xml:space="preserve"> </v>
      </c>
      <c r="F29" s="180">
        <f t="shared" si="0"/>
        <v>60</v>
      </c>
      <c r="G29" s="180">
        <f>Input!G38</f>
        <v>2.1198291451940133E-4</v>
      </c>
      <c r="H29" s="180">
        <f>IF(Input!H38=0," ",Input!H38)</f>
        <v>2017</v>
      </c>
      <c r="I29" s="180">
        <f t="shared" si="1"/>
        <v>6</v>
      </c>
      <c r="J29" s="181">
        <f>IF(Input!J38=0, " ",Input!J38)</f>
        <v>474.36</v>
      </c>
      <c r="K29" s="182">
        <f>IF(Input!M38=0, " ",Input!M38)</f>
        <v>1.38</v>
      </c>
      <c r="L29" s="188">
        <f t="shared" si="3"/>
        <v>2.9091828990640018E-3</v>
      </c>
      <c r="M29" s="184">
        <f>IF(Input!N38=0," ",Input!N38)</f>
        <v>1</v>
      </c>
      <c r="N29" s="185">
        <f>IFERROR(IF(K29=0," ",SUM(K29*M29)*((Input!$D$10*$F$6)+(Input!$D$11*$F$7)))," ")</f>
        <v>1.5373199999999998</v>
      </c>
      <c r="O29" s="186">
        <f>IFERROR(IF(K29=0," ",SUM(K29*M29)*((Input!$D$22*$F$6)+(Input!$D$23*$F$7)))," ")</f>
        <v>0.70931999999999995</v>
      </c>
    </row>
    <row r="30" spans="1:15" s="15" customFormat="1" ht="16" thickBot="1" x14ac:dyDescent="0.4">
      <c r="A30" s="172"/>
      <c r="B30" s="172"/>
      <c r="C30" s="179" t="str">
        <f>Input!C39</f>
        <v>PP13</v>
      </c>
      <c r="D30" s="180">
        <f>IF(Input!D39=0," ",Input!D39)</f>
        <v>59</v>
      </c>
      <c r="E30" s="187" t="str">
        <f>IF([1]Input!E39=0," ",[1]Input!E39)</f>
        <v xml:space="preserve"> </v>
      </c>
      <c r="F30" s="180">
        <f t="shared" si="0"/>
        <v>59</v>
      </c>
      <c r="G30" s="180">
        <f>Input!G39</f>
        <v>2.3202988914704456E-4</v>
      </c>
      <c r="H30" s="180">
        <f>IF(Input!H39=0," ",Input!H39)</f>
        <v>2013</v>
      </c>
      <c r="I30" s="180">
        <f t="shared" si="1"/>
        <v>10</v>
      </c>
      <c r="J30" s="181">
        <f>IF(Input!J39=0, " ",Input!J39)</f>
        <v>528.02</v>
      </c>
      <c r="K30" s="182">
        <f>IF(Input!M39=0, " ",Input!M39)</f>
        <v>1.42</v>
      </c>
      <c r="L30" s="188">
        <f t="shared" si="3"/>
        <v>2.6892920722699897E-3</v>
      </c>
      <c r="M30" s="184">
        <f>IF(Input!N39=0," ",Input!N39)</f>
        <v>1</v>
      </c>
      <c r="N30" s="185">
        <f>IFERROR(IF(K30=0," ",SUM(K30*M30)*((Input!$D$10*$F$6)+(Input!$D$11*$F$7)))," ")</f>
        <v>1.5818799999999997</v>
      </c>
      <c r="O30" s="186">
        <f>IFERROR(IF(K30=0," ",SUM(K30*M30)*((Input!$D$22*$F$6)+(Input!$D$23*$F$7)))," ")</f>
        <v>0.72987999999999997</v>
      </c>
    </row>
    <row r="31" spans="1:15" s="15" customFormat="1" ht="16" thickBot="1" x14ac:dyDescent="0.4">
      <c r="A31" s="172"/>
      <c r="B31" s="172"/>
      <c r="C31" s="179" t="str">
        <f>Input!C40</f>
        <v>PP14</v>
      </c>
      <c r="D31" s="180">
        <f>IF(Input!D40=0," ",Input!D40)</f>
        <v>76</v>
      </c>
      <c r="E31" s="187" t="str">
        <f>IF([1]Input!E40=0," ",[1]Input!E40)</f>
        <v xml:space="preserve"> </v>
      </c>
      <c r="F31" s="180">
        <f t="shared" si="0"/>
        <v>76</v>
      </c>
      <c r="G31" s="180">
        <f>Input!G40</f>
        <v>4.2277176050942449E-4</v>
      </c>
      <c r="H31" s="180">
        <f>IF(Input!H40=0," ",Input!H40)</f>
        <v>2000</v>
      </c>
      <c r="I31" s="180">
        <f t="shared" si="1"/>
        <v>23</v>
      </c>
      <c r="J31" s="181">
        <f>IF(Input!J40=0, " ",Input!J40)</f>
        <v>746.88</v>
      </c>
      <c r="K31" s="182">
        <f>IF(Input!M40=0, " ",Input!M40)</f>
        <v>2.16</v>
      </c>
      <c r="L31" s="188">
        <f t="shared" si="3"/>
        <v>2.8920308483290492E-3</v>
      </c>
      <c r="M31" s="184">
        <f>IF(Input!N40=0," ",Input!N40)</f>
        <v>1</v>
      </c>
      <c r="N31" s="185">
        <f>IFERROR(IF(K31=0," ",SUM(K31*M31)*((Input!$D$10*$F$6)+(Input!$D$11*$F$7)))," ")</f>
        <v>2.4062399999999999</v>
      </c>
      <c r="O31" s="186">
        <f>IFERROR(IF(K31=0," ",SUM(K31*M31)*((Input!$D$22*$F$6)+(Input!$D$23*$F$7)))," ")</f>
        <v>1.1102400000000001</v>
      </c>
    </row>
    <row r="32" spans="1:15" s="15" customFormat="1" ht="16" thickBot="1" x14ac:dyDescent="0.4">
      <c r="A32" s="172"/>
      <c r="B32" s="172"/>
      <c r="C32" s="179" t="str">
        <f>Input!C41</f>
        <v>PP15</v>
      </c>
      <c r="D32" s="180" t="str">
        <f>IF(Input!D41=0," ",Input!D41)</f>
        <v xml:space="preserve"> </v>
      </c>
      <c r="E32" s="187" t="str">
        <f>IF([1]Input!E41=0," ",[1]Input!E41)</f>
        <v xml:space="preserve"> </v>
      </c>
      <c r="F32" s="180" t="str">
        <f t="shared" si="0"/>
        <v xml:space="preserve"> </v>
      </c>
      <c r="G32" s="180" t="str">
        <f>Input!G41</f>
        <v xml:space="preserve"> </v>
      </c>
      <c r="H32" s="180" t="str">
        <f>IF(Input!H41=0," ",Input!H41)</f>
        <v xml:space="preserve"> </v>
      </c>
      <c r="I32" s="180" t="str">
        <f t="shared" si="1"/>
        <v xml:space="preserve"> </v>
      </c>
      <c r="J32" s="181" t="str">
        <f>IF(Input!J41=0, " ",Input!J41)</f>
        <v xml:space="preserve"> </v>
      </c>
      <c r="K32" s="182">
        <f>IF(Input!M41=0, " ",Input!M41)</f>
        <v>1.7</v>
      </c>
      <c r="L32" s="188" t="str">
        <f t="shared" si="3"/>
        <v xml:space="preserve"> </v>
      </c>
      <c r="M32" s="184">
        <f>IF(Input!N41=0," ",Input!N41)</f>
        <v>1</v>
      </c>
      <c r="N32" s="185">
        <f>IFERROR(IF(K32=0," ",SUM(K32*M32)*((Input!$D$10*$F$6)+(Input!$D$11*$F$7)))," ")</f>
        <v>1.8937999999999997</v>
      </c>
      <c r="O32" s="186">
        <f>IFERROR(IF(K32=0," ",SUM(K32*M32)*((Input!$D$22*$F$6)+(Input!$D$23*$F$7)))," ")</f>
        <v>0.87380000000000002</v>
      </c>
    </row>
    <row r="33" spans="1:15" s="15" customFormat="1" ht="16" thickBot="1" x14ac:dyDescent="0.4">
      <c r="A33" s="172"/>
      <c r="B33" s="172"/>
      <c r="C33" s="179" t="str">
        <f>Input!C42</f>
        <v>PP16</v>
      </c>
      <c r="D33" s="180">
        <f>IF(Input!D42=0," ",Input!D42)</f>
        <v>46</v>
      </c>
      <c r="E33" s="187" t="str">
        <f>IF([1]Input!E42=0," ",[1]Input!E42)</f>
        <v xml:space="preserve"> </v>
      </c>
      <c r="F33" s="180">
        <f t="shared" si="0"/>
        <v>46</v>
      </c>
      <c r="G33" s="180">
        <f>Input!G42</f>
        <v>3.2010004018157543E-4</v>
      </c>
      <c r="H33" s="180">
        <f>IF(Input!H42=0," ",Input!H42)</f>
        <v>2018</v>
      </c>
      <c r="I33" s="180">
        <f t="shared" si="1"/>
        <v>5</v>
      </c>
      <c r="J33" s="181">
        <f>IF(Input!J42=0, " ",Input!J42)</f>
        <v>934.3</v>
      </c>
      <c r="K33" s="182">
        <f>IF(Input!M42=0, " ",Input!M42)</f>
        <v>2.36</v>
      </c>
      <c r="L33" s="188">
        <f t="shared" si="3"/>
        <v>2.5259552606229263E-3</v>
      </c>
      <c r="M33" s="184">
        <f>IF(Input!N42=0," ",Input!N42)</f>
        <v>1</v>
      </c>
      <c r="N33" s="185">
        <f>IFERROR(IF(K33=0," ",SUM(K33*M33)*((Input!$D$10*$F$6)+(Input!$D$11*$F$7)))," ")</f>
        <v>2.6290399999999994</v>
      </c>
      <c r="O33" s="186">
        <f>IFERROR(IF(K33=0," ",SUM(K33*M33)*((Input!$D$22*$F$6)+(Input!$D$23*$F$7)))," ")</f>
        <v>1.2130399999999999</v>
      </c>
    </row>
    <row r="34" spans="1:15" s="15" customFormat="1" ht="16" thickBot="1" x14ac:dyDescent="0.4">
      <c r="A34" s="172"/>
      <c r="B34" s="172"/>
      <c r="C34" s="179" t="str">
        <f>Input!C43</f>
        <v>PP17</v>
      </c>
      <c r="D34" s="180">
        <f>IF(Input!D43=0," ",Input!D43)</f>
        <v>25</v>
      </c>
      <c r="E34" s="187" t="str">
        <f>IF([1]Input!E43=0," ",[1]Input!E43)</f>
        <v xml:space="preserve"> </v>
      </c>
      <c r="F34" s="180">
        <f t="shared" si="0"/>
        <v>25</v>
      </c>
      <c r="G34" s="180">
        <f>Input!G43</f>
        <v>1.703849096327362E-4</v>
      </c>
      <c r="H34" s="180">
        <f>IF(Input!H43=0," ",Input!H43)</f>
        <v>2017</v>
      </c>
      <c r="I34" s="180">
        <f t="shared" si="1"/>
        <v>6</v>
      </c>
      <c r="J34" s="181">
        <f>IF(Input!J43=0, " ",Input!J43)</f>
        <v>915.06</v>
      </c>
      <c r="K34" s="182">
        <f>IF(Input!M43=0, " ",Input!M43)</f>
        <v>2.4</v>
      </c>
      <c r="L34" s="188">
        <f t="shared" si="3"/>
        <v>2.6227788341748083E-3</v>
      </c>
      <c r="M34" s="184">
        <f>IF(Input!N43=0," ",Input!N43)</f>
        <v>1</v>
      </c>
      <c r="N34" s="185">
        <f>IFERROR(IF(K34=0," ",SUM(K34*M34)*((Input!$D$10*$F$6)+(Input!$D$11*$F$7)))," ")</f>
        <v>2.6735999999999995</v>
      </c>
      <c r="O34" s="186">
        <f>IFERROR(IF(K34=0," ",SUM(K34*M34)*((Input!$D$22*$F$6)+(Input!$D$23*$F$7)))," ")</f>
        <v>1.2336</v>
      </c>
    </row>
    <row r="35" spans="1:15" s="15" customFormat="1" ht="16" thickBot="1" x14ac:dyDescent="0.4">
      <c r="A35" s="172"/>
      <c r="B35" s="172"/>
      <c r="C35" s="179" t="str">
        <f>Input!C44</f>
        <v>PP18</v>
      </c>
      <c r="D35" s="180">
        <f>IF(Input!D44=0," ",Input!D44)</f>
        <v>22</v>
      </c>
      <c r="E35" s="187" t="str">
        <f>IF([1]Input!E44=0," ",[1]Input!E44)</f>
        <v xml:space="preserve"> </v>
      </c>
      <c r="F35" s="180">
        <f t="shared" si="0"/>
        <v>22</v>
      </c>
      <c r="G35" s="180">
        <f>Input!G44</f>
        <v>1.6241968602957868E-4</v>
      </c>
      <c r="H35" s="180">
        <f>IF(Input!H44=0," ",Input!H44)</f>
        <v>2006</v>
      </c>
      <c r="I35" s="180">
        <f t="shared" si="1"/>
        <v>17</v>
      </c>
      <c r="J35" s="181">
        <f>IF(Input!J44=0, " ",Input!J44)</f>
        <v>991.23</v>
      </c>
      <c r="K35" s="182">
        <f>IF(Input!M44=0, " ",Input!M44)</f>
        <v>2.6</v>
      </c>
      <c r="L35" s="188">
        <f t="shared" si="3"/>
        <v>2.6230037428245714E-3</v>
      </c>
      <c r="M35" s="184">
        <f>IF(Input!N44=0," ",Input!N44)</f>
        <v>1</v>
      </c>
      <c r="N35" s="185">
        <f>IFERROR(IF(K35=0," ",SUM(K35*M35)*((Input!$D$10*$F$6)+(Input!$D$11*$F$7)))," ")</f>
        <v>2.8963999999999999</v>
      </c>
      <c r="O35" s="186">
        <f>IFERROR(IF(K35=0," ",SUM(K35*M35)*((Input!$D$22*$F$6)+(Input!$D$23*$F$7)))," ")</f>
        <v>1.3364</v>
      </c>
    </row>
    <row r="36" spans="1:15" s="15" customFormat="1" ht="16" thickBot="1" x14ac:dyDescent="0.4">
      <c r="A36" s="172"/>
      <c r="B36" s="172"/>
      <c r="C36" s="179" t="str">
        <f>Input!C45</f>
        <v>PP19</v>
      </c>
      <c r="D36" s="180">
        <f>IF(Input!D45=0," ",Input!D45)</f>
        <v>82</v>
      </c>
      <c r="E36" s="187" t="str">
        <f>IF([1]Input!E45=0," ",[1]Input!E45)</f>
        <v xml:space="preserve"> </v>
      </c>
      <c r="F36" s="180">
        <f t="shared" si="0"/>
        <v>82</v>
      </c>
      <c r="G36" s="180">
        <f>Input!G45</f>
        <v>2.7753521367733264E-2</v>
      </c>
      <c r="H36" s="180">
        <f>IF(Input!H45=0," ",Input!H45)</f>
        <v>2017</v>
      </c>
      <c r="I36" s="180">
        <f t="shared" si="1"/>
        <v>6</v>
      </c>
      <c r="J36" s="181">
        <f>IF(Input!J45=0, " ",Input!J45)</f>
        <v>45442.55</v>
      </c>
      <c r="K36" s="182">
        <f>IF(Input!M45=0, " ",Input!M45)</f>
        <v>80.62</v>
      </c>
      <c r="L36" s="188">
        <f t="shared" si="3"/>
        <v>1.774108187150589E-3</v>
      </c>
      <c r="M36" s="184">
        <f>IF(Input!N45=0," ",Input!N45)</f>
        <v>1</v>
      </c>
      <c r="N36" s="185">
        <f>IFERROR(IF(K36=0," ",SUM(K36*M36)*((Input!$D$10*$F$6)+(Input!$D$11*$F$7)))," ")</f>
        <v>89.810679999999991</v>
      </c>
      <c r="O36" s="186">
        <f>IFERROR(IF(K36=0," ",SUM(K36*M36)*((Input!$D$22*$F$6)+(Input!$D$23*$F$7)))," ")</f>
        <v>41.438680000000005</v>
      </c>
    </row>
    <row r="37" spans="1:15" s="15" customFormat="1" ht="16" thickBot="1" x14ac:dyDescent="0.4">
      <c r="A37" s="172"/>
      <c r="B37" s="172"/>
      <c r="C37" s="179" t="str">
        <f>Input!C46</f>
        <v>PP20</v>
      </c>
      <c r="D37" s="180" t="str">
        <f>IF(Input!D46=0," ",Input!D46)</f>
        <v xml:space="preserve"> </v>
      </c>
      <c r="E37" s="187" t="str">
        <f>IF([1]Input!E46=0," ",[1]Input!E46)</f>
        <v xml:space="preserve"> </v>
      </c>
      <c r="F37" s="180" t="str">
        <f t="shared" si="0"/>
        <v xml:space="preserve"> </v>
      </c>
      <c r="G37" s="180">
        <f>Input!G46</f>
        <v>0</v>
      </c>
      <c r="H37" s="180">
        <f>IF(Input!H46=0," ",Input!H46)</f>
        <v>2017</v>
      </c>
      <c r="I37" s="180">
        <f t="shared" si="1"/>
        <v>6</v>
      </c>
      <c r="J37" s="181">
        <f>IF(Input!J46=0, " ",Input!J46)</f>
        <v>1103.0999999999999</v>
      </c>
      <c r="K37" s="182">
        <f>IF(Input!M46=0, " ",Input!M46)</f>
        <v>2.86</v>
      </c>
      <c r="L37" s="188">
        <f t="shared" si="3"/>
        <v>2.5926933188287556E-3</v>
      </c>
      <c r="M37" s="184">
        <f>IF(Input!N46=0," ",Input!N46)</f>
        <v>1</v>
      </c>
      <c r="N37" s="185">
        <f>IFERROR(IF(K37=0," ",SUM(K37*M37)*((Input!$D$10*$F$6)+(Input!$D$11*$F$7)))," ")</f>
        <v>3.1860399999999993</v>
      </c>
      <c r="O37" s="186">
        <f>IFERROR(IF(K37=0," ",SUM(K37*M37)*((Input!$D$22*$F$6)+(Input!$D$23*$F$7)))," ")</f>
        <v>1.47004</v>
      </c>
    </row>
    <row r="38" spans="1:15" s="15" customFormat="1" ht="16" thickBot="1" x14ac:dyDescent="0.4">
      <c r="A38" s="172"/>
      <c r="B38" s="172"/>
      <c r="C38" s="179" t="str">
        <f>Input!C47</f>
        <v>PP21</v>
      </c>
      <c r="D38" s="180">
        <f>IF(Input!D47=0," ",Input!D47)</f>
        <v>21</v>
      </c>
      <c r="E38" s="187" t="str">
        <f>IF([1]Input!E47=0," ",[1]Input!E47)</f>
        <v xml:space="preserve"> </v>
      </c>
      <c r="F38" s="180">
        <f t="shared" si="0"/>
        <v>21</v>
      </c>
      <c r="G38" s="180">
        <f>Input!G47</f>
        <v>1.9967757356694702E-4</v>
      </c>
      <c r="H38" s="180">
        <f>IF(Input!H47=0," ",Input!H47)</f>
        <v>2017</v>
      </c>
      <c r="I38" s="180">
        <f t="shared" si="1"/>
        <v>6</v>
      </c>
      <c r="J38" s="181">
        <f>IF(Input!J47=0, " ",Input!J47)</f>
        <v>1276.6400000000001</v>
      </c>
      <c r="K38" s="182">
        <f>IF(Input!M47=0, " ",Input!M47)</f>
        <v>3.42</v>
      </c>
      <c r="L38" s="188">
        <f t="shared" si="3"/>
        <v>2.678907131219451E-3</v>
      </c>
      <c r="M38" s="184">
        <f>IF(Input!N47=0," ",Input!N47)</f>
        <v>1</v>
      </c>
      <c r="N38" s="185">
        <f>IFERROR(IF(K38=0," ",SUM(K38*M38)*((Input!$D$10*$F$6)+(Input!$D$11*$F$7)))," ")</f>
        <v>3.8098799999999997</v>
      </c>
      <c r="O38" s="186">
        <f>IFERROR(IF(K38=0," ",SUM(K38*M38)*((Input!$D$22*$F$6)+(Input!$D$23*$F$7)))," ")</f>
        <v>1.7578800000000001</v>
      </c>
    </row>
    <row r="39" spans="1:15" s="15" customFormat="1" ht="16" thickBot="1" x14ac:dyDescent="0.4">
      <c r="A39" s="172"/>
      <c r="B39" s="172"/>
      <c r="C39" s="179" t="str">
        <f>Input!C48</f>
        <v>PP22</v>
      </c>
      <c r="D39" s="180" t="str">
        <f>IF(Input!D48=0," ",Input!D48)</f>
        <v xml:space="preserve"> </v>
      </c>
      <c r="E39" s="187" t="str">
        <f>IF([1]Input!E48=0," ",[1]Input!E48)</f>
        <v xml:space="preserve"> </v>
      </c>
      <c r="F39" s="180" t="str">
        <f t="shared" si="0"/>
        <v xml:space="preserve"> </v>
      </c>
      <c r="G39" s="180" t="str">
        <f>Input!G48</f>
        <v xml:space="preserve"> </v>
      </c>
      <c r="H39" s="180" t="str">
        <f>IF(Input!H48=0," ",Input!H48)</f>
        <v xml:space="preserve"> </v>
      </c>
      <c r="I39" s="180" t="str">
        <f t="shared" si="1"/>
        <v xml:space="preserve"> </v>
      </c>
      <c r="J39" s="181" t="str">
        <f>IF(Input!J48=0, " ",Input!J48)</f>
        <v xml:space="preserve"> </v>
      </c>
      <c r="K39" s="182">
        <f>IF(Input!M48=0, " ",Input!M48)</f>
        <v>3.72</v>
      </c>
      <c r="L39" s="188" t="str">
        <f t="shared" si="3"/>
        <v xml:space="preserve"> </v>
      </c>
      <c r="M39" s="184">
        <f>IF(Input!N48=0," ",Input!N48)</f>
        <v>1</v>
      </c>
      <c r="N39" s="185">
        <f>IFERROR(IF(K39=0," ",SUM(K39*M39)*((Input!$D$10*$F$6)+(Input!$D$11*$F$7)))," ")</f>
        <v>4.1440799999999998</v>
      </c>
      <c r="O39" s="186">
        <f>IFERROR(IF(K39=0," ",SUM(K39*M39)*((Input!$D$22*$F$6)+(Input!$D$23*$F$7)))," ")</f>
        <v>1.9120800000000002</v>
      </c>
    </row>
    <row r="40" spans="1:15" s="15" customFormat="1" ht="16" thickBot="1" x14ac:dyDescent="0.4">
      <c r="A40" s="172"/>
      <c r="B40" s="172"/>
      <c r="C40" s="179" t="str">
        <f>Input!C49</f>
        <v>PP23</v>
      </c>
      <c r="D40" s="180">
        <f>IF(Input!D49=0," ",Input!D49)</f>
        <v>66</v>
      </c>
      <c r="E40" s="187" t="str">
        <f>IF([1]Input!E49=0," ",[1]Input!E49)</f>
        <v xml:space="preserve"> </v>
      </c>
      <c r="F40" s="180">
        <f t="shared" si="0"/>
        <v>66</v>
      </c>
      <c r="G40" s="180">
        <f>Input!G49</f>
        <v>4.8567915169698307E-3</v>
      </c>
      <c r="H40" s="180">
        <f>IF(Input!H49=0," ",Input!H49)</f>
        <v>2022</v>
      </c>
      <c r="I40" s="180">
        <f t="shared" si="1"/>
        <v>1</v>
      </c>
      <c r="J40" s="181">
        <f>IF(Input!J49=0, " ",Input!J49)</f>
        <v>9880.16</v>
      </c>
      <c r="K40" s="182">
        <f>IF(Input!M49=0, " ",Input!M49)</f>
        <v>4.54</v>
      </c>
      <c r="L40" s="188">
        <f t="shared" si="3"/>
        <v>4.5950672863597354E-4</v>
      </c>
      <c r="M40" s="184">
        <f>IF(Input!N49=0," ",Input!N49)</f>
        <v>1</v>
      </c>
      <c r="N40" s="185">
        <f>IFERROR(IF(K40=0," ",SUM(K40*M40)*((Input!$D$10*$F$6)+(Input!$D$11*$F$7)))," ")</f>
        <v>5.0575599999999996</v>
      </c>
      <c r="O40" s="186">
        <f>IFERROR(IF(K40=0," ",SUM(K40*M40)*((Input!$D$22*$F$6)+(Input!$D$23*$F$7)))," ")</f>
        <v>2.3335599999999999</v>
      </c>
    </row>
    <row r="41" spans="1:15" s="15" customFormat="1" ht="16" thickBot="1" x14ac:dyDescent="0.4">
      <c r="A41" s="172"/>
      <c r="B41" s="172"/>
      <c r="C41" s="179" t="str">
        <f>Input!C50</f>
        <v>PP24</v>
      </c>
      <c r="D41" s="180">
        <f>IF(Input!D50=0," ",Input!D50)</f>
        <v>65</v>
      </c>
      <c r="E41" s="187" t="str">
        <f>IF([1]Input!E50=0," ",[1]Input!E50)</f>
        <v xml:space="preserve"> </v>
      </c>
      <c r="F41" s="180">
        <f t="shared" si="0"/>
        <v>65</v>
      </c>
      <c r="G41" s="180">
        <f>Input!G50</f>
        <v>8.9612452311483139E-4</v>
      </c>
      <c r="H41" s="180">
        <f>IF(Input!H50=0," ",Input!H50)</f>
        <v>2017</v>
      </c>
      <c r="I41" s="180">
        <f t="shared" si="1"/>
        <v>6</v>
      </c>
      <c r="J41" s="181">
        <f>IF(Input!J50=0, " ",Input!J50)</f>
        <v>1851.03</v>
      </c>
      <c r="K41" s="182">
        <f>IF(Input!M50=0, " ",Input!M50)</f>
        <v>4.76</v>
      </c>
      <c r="L41" s="188">
        <f t="shared" si="3"/>
        <v>2.5715412500067528E-3</v>
      </c>
      <c r="M41" s="184">
        <f>IF(Input!N50=0," ",Input!N50)</f>
        <v>1</v>
      </c>
      <c r="N41" s="185">
        <f>IFERROR(IF(K41=0," ",SUM(K41*M41)*((Input!$D$10*$F$6)+(Input!$D$11*$F$7)))," ")</f>
        <v>5.3026399999999994</v>
      </c>
      <c r="O41" s="186">
        <f>IFERROR(IF(K41=0," ",SUM(K41*M41)*((Input!$D$22*$F$6)+(Input!$D$23*$F$7)))," ")</f>
        <v>2.4466399999999999</v>
      </c>
    </row>
    <row r="42" spans="1:15" s="15" customFormat="1" ht="16" thickBot="1" x14ac:dyDescent="0.4">
      <c r="A42" s="172"/>
      <c r="B42" s="172"/>
      <c r="C42" s="179" t="str">
        <f>Input!C51</f>
        <v>PP25</v>
      </c>
      <c r="D42" s="180">
        <f>IF(Input!D51=0," ",Input!D51)</f>
        <v>11</v>
      </c>
      <c r="E42" s="187" t="str">
        <f>IF([1]Input!E51=0," ",[1]Input!E51)</f>
        <v xml:space="preserve"> </v>
      </c>
      <c r="F42" s="180">
        <f t="shared" si="0"/>
        <v>11</v>
      </c>
      <c r="G42" s="180">
        <f>Input!G51</f>
        <v>1.5576792291267265E-4</v>
      </c>
      <c r="H42" s="180">
        <f>IF(Input!H51=0," ",Input!H51)</f>
        <v>2018</v>
      </c>
      <c r="I42" s="180">
        <f t="shared" si="1"/>
        <v>5</v>
      </c>
      <c r="J42" s="181">
        <f>IF(Input!J51=0, " ",Input!J51)</f>
        <v>1901.27</v>
      </c>
      <c r="K42" s="182">
        <f>IF(Input!M51=0, " ",Input!M51)</f>
        <v>4.92</v>
      </c>
      <c r="L42" s="188">
        <f t="shared" si="3"/>
        <v>2.587743981654368E-3</v>
      </c>
      <c r="M42" s="184">
        <f>IF(Input!N51=0," ",Input!N51)</f>
        <v>1</v>
      </c>
      <c r="N42" s="185">
        <f>IFERROR(IF(K42=0," ",SUM(K42*M42)*((Input!$D$10*$F$6)+(Input!$D$11*$F$7)))," ")</f>
        <v>5.4808799999999991</v>
      </c>
      <c r="O42" s="186">
        <f>IFERROR(IF(K42=0," ",SUM(K42*M42)*((Input!$D$22*$F$6)+(Input!$D$23*$F$7)))," ")</f>
        <v>2.52888</v>
      </c>
    </row>
    <row r="43" spans="1:15" s="15" customFormat="1" ht="16" thickBot="1" x14ac:dyDescent="0.4">
      <c r="A43" s="172"/>
      <c r="B43" s="172"/>
      <c r="C43" s="179" t="str">
        <f>Input!C52</f>
        <v>PP26</v>
      </c>
      <c r="D43" s="180" t="str">
        <f>IF(Input!D52=0," ",Input!D52)</f>
        <v xml:space="preserve"> </v>
      </c>
      <c r="E43" s="187" t="str">
        <f>IF([1]Input!E52=0," ",[1]Input!E52)</f>
        <v xml:space="preserve"> </v>
      </c>
      <c r="F43" s="180" t="str">
        <f t="shared" si="0"/>
        <v xml:space="preserve"> </v>
      </c>
      <c r="G43" s="180" t="str">
        <f>Input!G52</f>
        <v xml:space="preserve"> </v>
      </c>
      <c r="H43" s="180" t="str">
        <f>IF(Input!H52=0," ",Input!H52)</f>
        <v xml:space="preserve"> </v>
      </c>
      <c r="I43" s="180" t="str">
        <f t="shared" si="1"/>
        <v xml:space="preserve"> </v>
      </c>
      <c r="J43" s="181" t="str">
        <f>IF(Input!J52=0, " ",Input!J52)</f>
        <v xml:space="preserve"> </v>
      </c>
      <c r="K43" s="182">
        <f>IF(Input!M52=0, " ",Input!M52)</f>
        <v>4.88</v>
      </c>
      <c r="L43" s="188" t="str">
        <f t="shared" si="3"/>
        <v xml:space="preserve"> </v>
      </c>
      <c r="M43" s="184">
        <f>IF(Input!N52=0," ",Input!N52)</f>
        <v>1</v>
      </c>
      <c r="N43" s="185">
        <f>IFERROR(IF(K43=0," ",SUM(K43*M43)*((Input!$D$10*$F$6)+(Input!$D$11*$F$7)))," ")</f>
        <v>5.4363199999999994</v>
      </c>
      <c r="O43" s="186">
        <f>IFERROR(IF(K43=0," ",SUM(K43*M43)*((Input!$D$22*$F$6)+(Input!$D$23*$F$7)))," ")</f>
        <v>2.5083199999999999</v>
      </c>
    </row>
    <row r="44" spans="1:15" s="15" customFormat="1" ht="16" thickBot="1" x14ac:dyDescent="0.4">
      <c r="A44" s="172"/>
      <c r="B44" s="172"/>
      <c r="C44" s="179" t="str">
        <f>Input!C53</f>
        <v>PP27</v>
      </c>
      <c r="D44" s="180" t="str">
        <f>IF(Input!D53=0," ",Input!D53)</f>
        <v xml:space="preserve"> </v>
      </c>
      <c r="E44" s="187" t="str">
        <f>IF([1]Input!E53=0," ",[1]Input!E53)</f>
        <v xml:space="preserve"> </v>
      </c>
      <c r="F44" s="180" t="str">
        <f t="shared" si="0"/>
        <v xml:space="preserve"> </v>
      </c>
      <c r="G44" s="180" t="str">
        <f>Input!G53</f>
        <v xml:space="preserve"> </v>
      </c>
      <c r="H44" s="180" t="str">
        <f>IF(Input!H53=0," ",Input!H53)</f>
        <v xml:space="preserve"> </v>
      </c>
      <c r="I44" s="180" t="str">
        <f t="shared" si="1"/>
        <v xml:space="preserve"> </v>
      </c>
      <c r="J44" s="181" t="str">
        <f>IF(Input!J53=0, " ",Input!J53)</f>
        <v xml:space="preserve"> </v>
      </c>
      <c r="K44" s="182">
        <f>IF(Input!M53=0, " ",Input!M53)</f>
        <v>5.9399999999999995</v>
      </c>
      <c r="L44" s="188" t="str">
        <f t="shared" si="3"/>
        <v xml:space="preserve"> </v>
      </c>
      <c r="M44" s="184">
        <f>IF(Input!N53=0," ",Input!N53)</f>
        <v>1</v>
      </c>
      <c r="N44" s="185">
        <f>IFERROR(IF(K44=0," ",SUM(K44*M44)*((Input!$D$10*$F$6)+(Input!$D$11*$F$7)))," ")</f>
        <v>6.6171599999999984</v>
      </c>
      <c r="O44" s="186">
        <f>IFERROR(IF(K44=0," ",SUM(K44*M44)*((Input!$D$22*$F$6)+(Input!$D$23*$F$7)))," ")</f>
        <v>3.0531599999999997</v>
      </c>
    </row>
    <row r="45" spans="1:15" s="15" customFormat="1" ht="16" thickBot="1" x14ac:dyDescent="0.4">
      <c r="A45" s="172"/>
      <c r="B45" s="172"/>
      <c r="C45" s="179" t="str">
        <f>Input!C54</f>
        <v>PP28</v>
      </c>
      <c r="D45" s="180">
        <f>IF(Input!D54=0," ",Input!D54)</f>
        <v>18</v>
      </c>
      <c r="E45" s="187" t="str">
        <f>IF([1]Input!E54=0," ",[1]Input!E54)</f>
        <v xml:space="preserve"> </v>
      </c>
      <c r="F45" s="180">
        <f t="shared" si="0"/>
        <v>18</v>
      </c>
      <c r="G45" s="180">
        <f>Input!G54</f>
        <v>3.2241325003595588E-4</v>
      </c>
      <c r="H45" s="180">
        <f>IF(Input!H54=0," ",Input!H54)</f>
        <v>2017</v>
      </c>
      <c r="I45" s="180">
        <f t="shared" si="1"/>
        <v>6</v>
      </c>
      <c r="J45" s="181">
        <f>IF(Input!J54=0, " ",Input!J54)</f>
        <v>2404.91</v>
      </c>
      <c r="K45" s="182">
        <f>IF(Input!M54=0, " ",Input!M54)</f>
        <v>6.14</v>
      </c>
      <c r="L45" s="188">
        <f t="shared" si="3"/>
        <v>2.553110095596093E-3</v>
      </c>
      <c r="M45" s="184">
        <f>IF(Input!N54=0," ",Input!N54)</f>
        <v>1</v>
      </c>
      <c r="N45" s="185">
        <f>IFERROR(IF(K45=0," ",SUM(K45*M45)*((Input!$D$10*$F$6)+(Input!$D$11*$F$7)))," ")</f>
        <v>6.8399599999999987</v>
      </c>
      <c r="O45" s="186">
        <f>IFERROR(IF(K45=0," ",SUM(K45*M45)*((Input!$D$22*$F$6)+(Input!$D$23*$F$7)))," ")</f>
        <v>3.1559599999999999</v>
      </c>
    </row>
    <row r="46" spans="1:15" s="15" customFormat="1" ht="16" thickBot="1" x14ac:dyDescent="0.4">
      <c r="A46" s="172"/>
      <c r="B46" s="172"/>
      <c r="C46" s="179" t="str">
        <f>Input!C55</f>
        <v>PP29</v>
      </c>
      <c r="D46" s="180">
        <f>IF(Input!D55=0," ",Input!D55)</f>
        <v>37</v>
      </c>
      <c r="E46" s="187" t="str">
        <f>IF([1]Input!E55=0," ",[1]Input!E55)</f>
        <v xml:space="preserve"> </v>
      </c>
      <c r="F46" s="180">
        <f t="shared" si="0"/>
        <v>37</v>
      </c>
      <c r="G46" s="180">
        <f>Input!G55</f>
        <v>3.7436693192256288E-3</v>
      </c>
      <c r="H46" s="180">
        <f>IF(Input!H55=0," ",Input!H55)</f>
        <v>2010</v>
      </c>
      <c r="I46" s="180">
        <f t="shared" si="1"/>
        <v>13</v>
      </c>
      <c r="J46" s="181">
        <f>IF(Input!J55=0, " ",Input!J55)</f>
        <v>13584.83</v>
      </c>
      <c r="K46" s="182">
        <f>IF(Input!M55=0, " ",Input!M55)</f>
        <v>6.32</v>
      </c>
      <c r="L46" s="188">
        <f t="shared" si="3"/>
        <v>4.6522481326597391E-4</v>
      </c>
      <c r="M46" s="184">
        <f>IF(Input!N55=0," ",Input!N55)</f>
        <v>1</v>
      </c>
      <c r="N46" s="185">
        <f>IFERROR(IF(K46=0," ",SUM(K46*M46)*((Input!$D$10*$F$6)+(Input!$D$11*$F$7)))," ")</f>
        <v>7.0404799999999996</v>
      </c>
      <c r="O46" s="186">
        <f>IFERROR(IF(K46=0," ",SUM(K46*M46)*((Input!$D$22*$F$6)+(Input!$D$23*$F$7)))," ")</f>
        <v>3.2484800000000003</v>
      </c>
    </row>
    <row r="47" spans="1:15" s="15" customFormat="1" ht="16" thickBot="1" x14ac:dyDescent="0.4">
      <c r="A47" s="172"/>
      <c r="B47" s="172"/>
      <c r="C47" s="179" t="str">
        <f>Input!C56</f>
        <v>PP30</v>
      </c>
      <c r="D47" s="180">
        <f>IF(Input!D56=0," ",Input!D56)</f>
        <v>70</v>
      </c>
      <c r="E47" s="187" t="str">
        <f>IF([1]Input!E56=0," ",[1]Input!E56)</f>
        <v xml:space="preserve"> </v>
      </c>
      <c r="F47" s="180">
        <f t="shared" si="0"/>
        <v>70</v>
      </c>
      <c r="G47" s="180">
        <f>Input!G56</f>
        <v>1.6606222067889066E-3</v>
      </c>
      <c r="H47" s="180">
        <f>IF(Input!H56=0," ",Input!H56)</f>
        <v>2017</v>
      </c>
      <c r="I47" s="180">
        <f t="shared" si="1"/>
        <v>6</v>
      </c>
      <c r="J47" s="181">
        <f>IF(Input!J56=0, " ",Input!J56)</f>
        <v>3185.16</v>
      </c>
      <c r="K47" s="182">
        <f>IF(Input!M56=0, " ",Input!M56)</f>
        <v>7.22</v>
      </c>
      <c r="L47" s="188">
        <f t="shared" si="3"/>
        <v>2.2667621092817944E-3</v>
      </c>
      <c r="M47" s="184">
        <f>IF(Input!N56=0," ",Input!N56)</f>
        <v>1</v>
      </c>
      <c r="N47" s="185">
        <f>IFERROR(IF(K47=0," ",SUM(K47*M47)*((Input!$D$10*$F$6)+(Input!$D$11*$F$7)))," ")</f>
        <v>8.043079999999998</v>
      </c>
      <c r="O47" s="186">
        <f>IFERROR(IF(K47=0," ",SUM(K47*M47)*((Input!$D$22*$F$6)+(Input!$D$23*$F$7)))," ")</f>
        <v>3.7110799999999999</v>
      </c>
    </row>
    <row r="48" spans="1:15" s="15" customFormat="1" ht="16" thickBot="1" x14ac:dyDescent="0.4">
      <c r="A48" s="172"/>
      <c r="B48" s="172"/>
      <c r="C48" s="179" t="str">
        <f>Input!C57</f>
        <v>PP31</v>
      </c>
      <c r="D48" s="180">
        <f>IF(Input!D57=0," ",Input!D57)</f>
        <v>58</v>
      </c>
      <c r="E48" s="187" t="str">
        <f>IF([1]Input!E57=0," ",[1]Input!E57)</f>
        <v xml:space="preserve"> </v>
      </c>
      <c r="F48" s="180">
        <f t="shared" si="0"/>
        <v>58</v>
      </c>
      <c r="G48" s="180">
        <f>Input!G57</f>
        <v>3.1688323505533762E-4</v>
      </c>
      <c r="H48" s="180">
        <f>IF(Input!H57=0," ",Input!H57)</f>
        <v>2020</v>
      </c>
      <c r="I48" s="180">
        <f t="shared" si="1"/>
        <v>3</v>
      </c>
      <c r="J48" s="181">
        <f>IF(Input!J57=0, " ",Input!J57)</f>
        <v>733.55</v>
      </c>
      <c r="K48" s="182">
        <f>IF(Input!M57=0, " ",Input!M57)</f>
        <v>7.2</v>
      </c>
      <c r="L48" s="188">
        <f t="shared" si="3"/>
        <v>9.8152818485447487E-3</v>
      </c>
      <c r="M48" s="184">
        <f>IF(Input!N57=0," ",Input!N57)</f>
        <v>1</v>
      </c>
      <c r="N48" s="185">
        <f>IFERROR(IF(K48=0," ",SUM(K48*M48)*((Input!$D$10*$F$6)+(Input!$D$11*$F$7)))," ")</f>
        <v>8.0207999999999995</v>
      </c>
      <c r="O48" s="186">
        <f>IFERROR(IF(K48=0," ",SUM(K48*M48)*((Input!$D$22*$F$6)+(Input!$D$23*$F$7)))," ")</f>
        <v>3.7008000000000001</v>
      </c>
    </row>
    <row r="49" spans="1:15" s="15" customFormat="1" ht="16" thickBot="1" x14ac:dyDescent="0.4">
      <c r="A49" s="172"/>
      <c r="B49" s="172"/>
      <c r="C49" s="179" t="str">
        <f>Input!C58</f>
        <v>PP32</v>
      </c>
      <c r="D49" s="180">
        <f>IF(Input!D58=0," ",Input!D58)</f>
        <v>39</v>
      </c>
      <c r="E49" s="187" t="str">
        <f>IF([1]Input!E58=0," ",[1]Input!E58)</f>
        <v xml:space="preserve"> </v>
      </c>
      <c r="F49" s="180">
        <f t="shared" si="0"/>
        <v>39</v>
      </c>
      <c r="G49" s="180">
        <f>Input!G58</f>
        <v>8.7232314439356952E-4</v>
      </c>
      <c r="H49" s="180">
        <f>IF(Input!H58=0," ",Input!H58)</f>
        <v>2012</v>
      </c>
      <c r="I49" s="180">
        <f t="shared" si="1"/>
        <v>11</v>
      </c>
      <c r="J49" s="181">
        <f>IF(Input!J58=0, " ",Input!J58)</f>
        <v>3003.11</v>
      </c>
      <c r="K49" s="182">
        <f>IF(Input!M58=0, " ",Input!M58)</f>
        <v>7.72</v>
      </c>
      <c r="L49" s="188">
        <f t="shared" si="3"/>
        <v>2.5706684070846554E-3</v>
      </c>
      <c r="M49" s="184">
        <f>IF(Input!N58=0," ",Input!N58)</f>
        <v>1</v>
      </c>
      <c r="N49" s="185">
        <f>IFERROR(IF(K49=0," ",SUM(K49*M49)*((Input!$D$10*$F$6)+(Input!$D$11*$F$7)))," ")</f>
        <v>8.6000799999999984</v>
      </c>
      <c r="O49" s="186">
        <f>IFERROR(IF(K49=0," ",SUM(K49*M49)*((Input!$D$22*$F$6)+(Input!$D$23*$F$7)))," ")</f>
        <v>3.9680800000000001</v>
      </c>
    </row>
    <row r="50" spans="1:15" s="15" customFormat="1" ht="16" thickBot="1" x14ac:dyDescent="0.4">
      <c r="A50" s="172"/>
      <c r="B50" s="172"/>
      <c r="C50" s="179" t="str">
        <f>Input!C59</f>
        <v>PP33</v>
      </c>
      <c r="D50" s="180">
        <f>IF(Input!D59=0," ",Input!D59)</f>
        <v>40</v>
      </c>
      <c r="E50" s="187" t="str">
        <f>IF([1]Input!E59=0," ",[1]Input!E59)</f>
        <v xml:space="preserve"> </v>
      </c>
      <c r="F50" s="180">
        <f t="shared" si="0"/>
        <v>40</v>
      </c>
      <c r="G50" s="180">
        <f>Input!G59</f>
        <v>8.6739485593795393E-4</v>
      </c>
      <c r="H50" s="180">
        <f>IF(Input!H59=0," ",Input!H59)</f>
        <v>2010</v>
      </c>
      <c r="I50" s="180">
        <f t="shared" si="1"/>
        <v>13</v>
      </c>
      <c r="J50" s="181">
        <f>IF(Input!J59=0, " ",Input!J59)</f>
        <v>2911.49</v>
      </c>
      <c r="K50" s="182">
        <f>IF(Input!M59=0, " ",Input!M59)</f>
        <v>7.67</v>
      </c>
      <c r="L50" s="188">
        <f t="shared" si="3"/>
        <v>2.6343899515368419E-3</v>
      </c>
      <c r="M50" s="184">
        <f>IF(Input!N59=0," ",Input!N59)</f>
        <v>1</v>
      </c>
      <c r="N50" s="185">
        <f>IFERROR(IF(K50=0," ",SUM(K50*M50)*((Input!$D$10*$F$6)+(Input!$D$11*$F$7)))," ")</f>
        <v>8.5443799999999985</v>
      </c>
      <c r="O50" s="186">
        <f>IFERROR(IF(K50=0," ",SUM(K50*M50)*((Input!$D$22*$F$6)+(Input!$D$23*$F$7)))," ")</f>
        <v>3.94238</v>
      </c>
    </row>
    <row r="51" spans="1:15" s="15" customFormat="1" ht="16" thickBot="1" x14ac:dyDescent="0.4">
      <c r="A51" s="172"/>
      <c r="B51" s="172"/>
      <c r="C51" s="179" t="str">
        <f>Input!C60</f>
        <v>PP34</v>
      </c>
      <c r="D51" s="180">
        <f>IF(Input!D60=0," ",Input!D60)</f>
        <v>122</v>
      </c>
      <c r="E51" s="187" t="str">
        <f>IF([1]Input!E60=0," ",[1]Input!E60)</f>
        <v xml:space="preserve"> </v>
      </c>
      <c r="F51" s="180">
        <f t="shared" si="0"/>
        <v>122</v>
      </c>
      <c r="G51" s="180">
        <f>Input!G60</f>
        <v>3.0282309897639963E-2</v>
      </c>
      <c r="H51" s="180">
        <f>IF(Input!H60=0," ",Input!H60)</f>
        <v>2017</v>
      </c>
      <c r="I51" s="180">
        <f t="shared" si="1"/>
        <v>6</v>
      </c>
      <c r="J51" s="181">
        <f>IF(Input!J60=0, " ",Input!J60)</f>
        <v>33326.339999999997</v>
      </c>
      <c r="K51" s="182">
        <f>IF(Input!M60=0, " ",Input!M60)</f>
        <v>25.02</v>
      </c>
      <c r="L51" s="188">
        <f t="shared" si="3"/>
        <v>7.5075750892537256E-4</v>
      </c>
      <c r="M51" s="184">
        <f>IF(Input!N60=0," ",Input!N60)</f>
        <v>1</v>
      </c>
      <c r="N51" s="185">
        <f>IFERROR(IF(K51=0," ",SUM(K51*M51)*((Input!$D$10*$F$6)+(Input!$D$11*$F$7)))," ")</f>
        <v>27.872279999999996</v>
      </c>
      <c r="O51" s="186">
        <f>IFERROR(IF(K51=0," ",SUM(K51*M51)*((Input!$D$22*$F$6)+(Input!$D$23*$F$7)))," ")</f>
        <v>12.860279999999999</v>
      </c>
    </row>
    <row r="52" spans="1:15" s="15" customFormat="1" ht="16" thickBot="1" x14ac:dyDescent="0.4">
      <c r="A52" s="172"/>
      <c r="B52" s="172"/>
      <c r="C52" s="179" t="str">
        <f>Input!C61</f>
        <v>PP35</v>
      </c>
      <c r="D52" s="180">
        <f>IF(Input!D61=0," ",Input!D61)</f>
        <v>79</v>
      </c>
      <c r="E52" s="187" t="str">
        <f>IF([1]Input!E61=0," ",[1]Input!E61)</f>
        <v xml:space="preserve"> </v>
      </c>
      <c r="F52" s="180">
        <f t="shared" si="0"/>
        <v>79</v>
      </c>
      <c r="G52" s="180">
        <f>Input!G61</f>
        <v>5.9355712104379836E-3</v>
      </c>
      <c r="H52" s="180">
        <f>IF(Input!H61=0," ",Input!H61)</f>
        <v>2017</v>
      </c>
      <c r="I52" s="180">
        <f t="shared" si="1"/>
        <v>6</v>
      </c>
      <c r="J52" s="181">
        <f>IF(Input!J61=0, " ",Input!J61)</f>
        <v>10087.74</v>
      </c>
      <c r="K52" s="182">
        <f>IF(Input!M61=0, " ",Input!M61)</f>
        <v>25.02</v>
      </c>
      <c r="L52" s="188">
        <f t="shared" si="3"/>
        <v>2.4802383883803509E-3</v>
      </c>
      <c r="M52" s="184">
        <f>IF(Input!N61=0," ",Input!N61)</f>
        <v>1</v>
      </c>
      <c r="N52" s="185">
        <f>IFERROR(IF(K52=0," ",SUM(K52*M52)*((Input!$D$10*$F$6)+(Input!$D$11*$F$7)))," ")</f>
        <v>27.872279999999996</v>
      </c>
      <c r="O52" s="186">
        <f>IFERROR(IF(K52=0," ",SUM(K52*M52)*((Input!$D$22*$F$6)+(Input!$D$23*$F$7)))," ")</f>
        <v>12.860279999999999</v>
      </c>
    </row>
    <row r="53" spans="1:15" s="15" customFormat="1" ht="16" thickBot="1" x14ac:dyDescent="0.4">
      <c r="A53" s="172"/>
      <c r="B53" s="172"/>
      <c r="C53" s="179" t="str">
        <f>Input!C62</f>
        <v>PP36</v>
      </c>
      <c r="D53" s="180">
        <f>IF(Input!D62=0," ",Input!D62)</f>
        <v>34</v>
      </c>
      <c r="E53" s="187" t="str">
        <f>IF([1]Input!E62=0," ",[1]Input!E62)</f>
        <v xml:space="preserve"> </v>
      </c>
      <c r="F53" s="180">
        <f t="shared" si="0"/>
        <v>34</v>
      </c>
      <c r="G53" s="180">
        <f>Input!G62</f>
        <v>9.0452076434395653E-4</v>
      </c>
      <c r="H53" s="180">
        <f>IF(Input!H62=0," ",Input!H62)</f>
        <v>2017</v>
      </c>
      <c r="I53" s="180">
        <f t="shared" si="1"/>
        <v>6</v>
      </c>
      <c r="J53" s="181">
        <f>IF(Input!J62=0, " ",Input!J62)</f>
        <v>3571.89</v>
      </c>
      <c r="K53" s="182">
        <f>IF(Input!M62=0, " ",Input!M62)</f>
        <v>9.0399999999999991</v>
      </c>
      <c r="L53" s="188">
        <f t="shared" si="3"/>
        <v>2.5308730112069519E-3</v>
      </c>
      <c r="M53" s="184">
        <f>IF(Input!N62=0," ",Input!N62)</f>
        <v>1</v>
      </c>
      <c r="N53" s="185">
        <f>IFERROR(IF(K53=0," ",SUM(K53*M53)*((Input!$D$10*$F$6)+(Input!$D$11*$F$7)))," ")</f>
        <v>10.070559999999999</v>
      </c>
      <c r="O53" s="186">
        <f>IFERROR(IF(K53=0," ",SUM(K53*M53)*((Input!$D$22*$F$6)+(Input!$D$23*$F$7)))," ")</f>
        <v>4.64656</v>
      </c>
    </row>
    <row r="54" spans="1:15" s="15" customFormat="1" ht="16" thickBot="1" x14ac:dyDescent="0.4">
      <c r="A54" s="172"/>
      <c r="B54" s="172"/>
      <c r="C54" s="179" t="str">
        <f>Input!C63</f>
        <v>PP37</v>
      </c>
      <c r="D54" s="180">
        <f>IF(Input!D63=0," ",Input!D63)</f>
        <v>21</v>
      </c>
      <c r="E54" s="187" t="str">
        <f>IF([1]Input!E63=0," ",[1]Input!E63)</f>
        <v xml:space="preserve"> </v>
      </c>
      <c r="F54" s="180">
        <f t="shared" si="0"/>
        <v>21</v>
      </c>
      <c r="G54" s="180">
        <f>Input!G63</f>
        <v>6.1278573568058603E-4</v>
      </c>
      <c r="H54" s="180">
        <f>IF(Input!H63=0," ",Input!H63)</f>
        <v>2013</v>
      </c>
      <c r="I54" s="180">
        <f t="shared" si="1"/>
        <v>10</v>
      </c>
      <c r="J54" s="181">
        <f>IF(Input!J63=0, " ",Input!J63)</f>
        <v>3917.85</v>
      </c>
      <c r="K54" s="182">
        <f>IF(Input!M63=0, " ",Input!M63)</f>
        <v>9.16</v>
      </c>
      <c r="L54" s="188">
        <f t="shared" si="3"/>
        <v>2.3380170246436183E-3</v>
      </c>
      <c r="M54" s="184">
        <f>IF(Input!N63=0," ",Input!N63)</f>
        <v>1</v>
      </c>
      <c r="N54" s="185">
        <f>IFERROR(IF(K54=0," ",SUM(K54*M54)*((Input!$D$10*$F$6)+(Input!$D$11*$F$7)))," ")</f>
        <v>10.204239999999999</v>
      </c>
      <c r="O54" s="186">
        <f>IFERROR(IF(K54=0," ",SUM(K54*M54)*((Input!$D$22*$F$6)+(Input!$D$23*$F$7)))," ")</f>
        <v>4.70824</v>
      </c>
    </row>
    <row r="55" spans="1:15" s="15" customFormat="1" ht="16" thickBot="1" x14ac:dyDescent="0.4">
      <c r="A55" s="172"/>
      <c r="B55" s="172"/>
      <c r="C55" s="179" t="str">
        <f>Input!C64</f>
        <v>PP38</v>
      </c>
      <c r="D55" s="180">
        <f>IF(Input!D64=0," ",Input!D64)</f>
        <v>52</v>
      </c>
      <c r="E55" s="187" t="str">
        <f>IF([1]Input!E64=0," ",[1]Input!E64)</f>
        <v xml:space="preserve"> </v>
      </c>
      <c r="F55" s="180">
        <f t="shared" si="0"/>
        <v>52</v>
      </c>
      <c r="G55" s="180">
        <f>Input!G64</f>
        <v>8.0655283388382029E-3</v>
      </c>
      <c r="H55" s="180">
        <f>IF(Input!H64=0," ",Input!H64)</f>
        <v>2022</v>
      </c>
      <c r="I55" s="180">
        <f t="shared" si="1"/>
        <v>1</v>
      </c>
      <c r="J55" s="181">
        <f>IF(Input!J64=0, " ",Input!J64)</f>
        <v>20825.14</v>
      </c>
      <c r="K55" s="182">
        <f>IF(Input!M64=0, " ",Input!M64)</f>
        <v>9.44</v>
      </c>
      <c r="L55" s="188">
        <f t="shared" si="3"/>
        <v>4.532982731448624E-4</v>
      </c>
      <c r="M55" s="184">
        <f>IF(Input!N64=0," ",Input!N64)</f>
        <v>1</v>
      </c>
      <c r="N55" s="185">
        <f>IFERROR(IF(K55=0," ",SUM(K55*M55)*((Input!$D$10*$F$6)+(Input!$D$11*$F$7)))," ")</f>
        <v>10.516159999999998</v>
      </c>
      <c r="O55" s="186">
        <f>IFERROR(IF(K55=0," ",SUM(K55*M55)*((Input!$D$22*$F$6)+(Input!$D$23*$F$7)))," ")</f>
        <v>4.8521599999999996</v>
      </c>
    </row>
    <row r="56" spans="1:15" s="15" customFormat="1" ht="16" thickBot="1" x14ac:dyDescent="0.4">
      <c r="A56" s="172"/>
      <c r="B56" s="172"/>
      <c r="C56" s="179" t="str">
        <f>Input!C65</f>
        <v>PP39</v>
      </c>
      <c r="D56" s="180">
        <f>IF(Input!D65=0," ",Input!D65)</f>
        <v>47</v>
      </c>
      <c r="E56" s="187" t="str">
        <f>IF([1]Input!E65=0," ",[1]Input!E65)</f>
        <v xml:space="preserve"> </v>
      </c>
      <c r="F56" s="180">
        <f t="shared" si="0"/>
        <v>47</v>
      </c>
      <c r="G56" s="180">
        <f>Input!G65</f>
        <v>1.3074753220204691E-3</v>
      </c>
      <c r="H56" s="180">
        <f>IF(Input!H65=0," ",Input!H65)</f>
        <v>2004</v>
      </c>
      <c r="I56" s="180">
        <f t="shared" si="1"/>
        <v>19</v>
      </c>
      <c r="J56" s="181">
        <f>IF(Input!J65=0, " ",Input!J65)</f>
        <v>3735.03</v>
      </c>
      <c r="K56" s="182">
        <f>IF(Input!M65=0, " ",Input!M65)</f>
        <v>9.92</v>
      </c>
      <c r="L56" s="188">
        <f t="shared" si="3"/>
        <v>2.6559358291633533E-3</v>
      </c>
      <c r="M56" s="184">
        <f>IF(Input!N65=0," ",Input!N65)</f>
        <v>1</v>
      </c>
      <c r="N56" s="185">
        <f>IFERROR(IF(K56=0," ",SUM(K56*M56)*((Input!$D$10*$F$6)+(Input!$D$11*$F$7)))," ")</f>
        <v>11.050879999999999</v>
      </c>
      <c r="O56" s="186">
        <f>IFERROR(IF(K56=0," ",SUM(K56*M56)*((Input!$D$22*$F$6)+(Input!$D$23*$F$7)))," ")</f>
        <v>5.0988800000000003</v>
      </c>
    </row>
    <row r="57" spans="1:15" s="15" customFormat="1" ht="16" thickBot="1" x14ac:dyDescent="0.4">
      <c r="A57" s="172"/>
      <c r="B57" s="172"/>
      <c r="C57" s="179" t="str">
        <f>Input!C66</f>
        <v>PP40</v>
      </c>
      <c r="D57" s="180">
        <f>IF(Input!D66=0," ",Input!D66)</f>
        <v>36</v>
      </c>
      <c r="E57" s="187" t="str">
        <f>IF([1]Input!E66=0," ",[1]Input!E66)</f>
        <v xml:space="preserve"> </v>
      </c>
      <c r="F57" s="180">
        <f t="shared" si="0"/>
        <v>36</v>
      </c>
      <c r="G57" s="180">
        <f>Input!G66</f>
        <v>1.0734685016748663E-3</v>
      </c>
      <c r="H57" s="180">
        <f>IF(Input!H66=0," ",Input!H66)</f>
        <v>2017</v>
      </c>
      <c r="I57" s="180">
        <f t="shared" si="1"/>
        <v>6</v>
      </c>
      <c r="J57" s="181">
        <f>IF(Input!J66=0, " ",Input!J66)</f>
        <v>4003.55</v>
      </c>
      <c r="K57" s="182">
        <f>IF(Input!M66=0, " ",Input!M66)</f>
        <v>10.28</v>
      </c>
      <c r="L57" s="188">
        <f t="shared" si="3"/>
        <v>2.5677211474816096E-3</v>
      </c>
      <c r="M57" s="184">
        <f>IF(Input!N66=0," ",Input!N66)</f>
        <v>1</v>
      </c>
      <c r="N57" s="185">
        <f>IFERROR(IF(K57=0," ",SUM(K57*M57)*((Input!$D$10*$F$6)+(Input!$D$11*$F$7)))," ")</f>
        <v>11.451919999999998</v>
      </c>
      <c r="O57" s="186">
        <f>IFERROR(IF(K57=0," ",SUM(K57*M57)*((Input!$D$22*$F$6)+(Input!$D$23*$F$7)))," ")</f>
        <v>5.2839200000000002</v>
      </c>
    </row>
    <row r="58" spans="1:15" s="15" customFormat="1" ht="16" thickBot="1" x14ac:dyDescent="0.4">
      <c r="A58" s="172"/>
      <c r="B58" s="172"/>
      <c r="C58" s="179" t="str">
        <f>Input!C67</f>
        <v>PP41</v>
      </c>
      <c r="D58" s="180">
        <f>IF(Input!D67=0," ",Input!D67)</f>
        <v>50</v>
      </c>
      <c r="E58" s="187" t="str">
        <f>IF([1]Input!E67=0," ",[1]Input!E67)</f>
        <v xml:space="preserve"> </v>
      </c>
      <c r="F58" s="180">
        <f t="shared" si="0"/>
        <v>50</v>
      </c>
      <c r="G58" s="180">
        <f>Input!G67</f>
        <v>3.8400899805713065E-3</v>
      </c>
      <c r="H58" s="180">
        <f>IF(Input!H67=0," ",Input!H67)</f>
        <v>2018</v>
      </c>
      <c r="I58" s="180">
        <f t="shared" si="1"/>
        <v>5</v>
      </c>
      <c r="J58" s="181">
        <f>IF(Input!J67=0, " ",Input!J67)</f>
        <v>10311.69</v>
      </c>
      <c r="K58" s="182">
        <f>IF(Input!M67=0, " ",Input!M67)</f>
        <v>10.42</v>
      </c>
      <c r="L58" s="188">
        <f t="shared" si="3"/>
        <v>1.0105036128898366E-3</v>
      </c>
      <c r="M58" s="184">
        <f>IF(Input!N67=0," ",Input!N67)</f>
        <v>1</v>
      </c>
      <c r="N58" s="185">
        <f>IFERROR(IF(K58=0," ",SUM(K58*M58)*((Input!$D$10*$F$6)+(Input!$D$11*$F$7)))," ")</f>
        <v>11.607879999999998</v>
      </c>
      <c r="O58" s="186">
        <f>IFERROR(IF(K58=0," ",SUM(K58*M58)*((Input!$D$22*$F$6)+(Input!$D$23*$F$7)))," ")</f>
        <v>5.35588</v>
      </c>
    </row>
    <row r="59" spans="1:15" s="15" customFormat="1" ht="16" thickBot="1" x14ac:dyDescent="0.4">
      <c r="A59" s="172"/>
      <c r="B59" s="172"/>
      <c r="C59" s="179" t="str">
        <f>Input!C68</f>
        <v>PP42</v>
      </c>
      <c r="D59" s="180">
        <f>IF(Input!D68=0," ",Input!D68)</f>
        <v>53</v>
      </c>
      <c r="E59" s="187" t="str">
        <f>IF([1]Input!E68=0," ",[1]Input!E68)</f>
        <v xml:space="preserve"> </v>
      </c>
      <c r="F59" s="180">
        <f t="shared" si="0"/>
        <v>53</v>
      </c>
      <c r="G59" s="180">
        <f>Input!G68</f>
        <v>1.6009622768283027E-3</v>
      </c>
      <c r="H59" s="180">
        <f>IF(Input!H68=0," ",Input!H68)</f>
        <v>2010</v>
      </c>
      <c r="I59" s="180">
        <f t="shared" si="1"/>
        <v>13</v>
      </c>
      <c r="J59" s="181">
        <f>IF(Input!J68=0, " ",Input!J68)</f>
        <v>4055.68</v>
      </c>
      <c r="K59" s="182">
        <f>IF(Input!M68=0, " ",Input!M68)</f>
        <v>10.52</v>
      </c>
      <c r="L59" s="188">
        <f t="shared" si="3"/>
        <v>2.5938930093103991E-3</v>
      </c>
      <c r="M59" s="184">
        <f>IF(Input!N68=0," ",Input!N68)</f>
        <v>1</v>
      </c>
      <c r="N59" s="185">
        <f>IFERROR(IF(K59=0," ",SUM(K59*M59)*((Input!$D$10*$F$6)+(Input!$D$11*$F$7)))," ")</f>
        <v>11.719279999999998</v>
      </c>
      <c r="O59" s="186">
        <f>IFERROR(IF(K59=0," ",SUM(K59*M59)*((Input!$D$22*$F$6)+(Input!$D$23*$F$7)))," ")</f>
        <v>5.4072800000000001</v>
      </c>
    </row>
    <row r="60" spans="1:15" s="15" customFormat="1" ht="16" thickBot="1" x14ac:dyDescent="0.4">
      <c r="A60" s="172"/>
      <c r="B60" s="172"/>
      <c r="C60" s="179" t="str">
        <f>Input!C69</f>
        <v>PP43</v>
      </c>
      <c r="D60" s="180" t="str">
        <f>IF(Input!D69=0," ",Input!D69)</f>
        <v xml:space="preserve"> </v>
      </c>
      <c r="E60" s="187" t="str">
        <f>IF([1]Input!E69=0," ",[1]Input!E69)</f>
        <v xml:space="preserve"> </v>
      </c>
      <c r="F60" s="180" t="str">
        <f t="shared" si="0"/>
        <v xml:space="preserve"> </v>
      </c>
      <c r="G60" s="180" t="str">
        <f>Input!G69</f>
        <v xml:space="preserve"> </v>
      </c>
      <c r="H60" s="180" t="str">
        <f>IF(Input!H69=0," ",Input!H69)</f>
        <v xml:space="preserve"> </v>
      </c>
      <c r="I60" s="180" t="str">
        <f t="shared" si="1"/>
        <v xml:space="preserve"> </v>
      </c>
      <c r="J60" s="181" t="str">
        <f>IF(Input!J69=0, " ",Input!J69)</f>
        <v xml:space="preserve"> </v>
      </c>
      <c r="K60" s="182">
        <f>IF(Input!M69=0, " ",Input!M69)</f>
        <v>10.54</v>
      </c>
      <c r="L60" s="188" t="str">
        <f t="shared" si="3"/>
        <v xml:space="preserve"> </v>
      </c>
      <c r="M60" s="184">
        <f>IF(Input!N69=0," ",Input!N69)</f>
        <v>1</v>
      </c>
      <c r="N60" s="185">
        <f>IFERROR(IF(K60=0," ",SUM(K60*M60)*((Input!$D$10*$F$6)+(Input!$D$11*$F$7)))," ")</f>
        <v>11.741559999999998</v>
      </c>
      <c r="O60" s="186">
        <f>IFERROR(IF(K60=0," ",SUM(K60*M60)*((Input!$D$22*$F$6)+(Input!$D$23*$F$7)))," ")</f>
        <v>5.4175599999999999</v>
      </c>
    </row>
    <row r="61" spans="1:15" s="15" customFormat="1" ht="16" thickBot="1" x14ac:dyDescent="0.4">
      <c r="A61" s="172"/>
      <c r="B61" s="172"/>
      <c r="C61" s="179" t="str">
        <f>Input!C70</f>
        <v>PP44</v>
      </c>
      <c r="D61" s="180">
        <f>IF(Input!D70=0," ",Input!D70)</f>
        <v>64</v>
      </c>
      <c r="E61" s="187" t="str">
        <f>IF([1]Input!E70=0," ",[1]Input!E70)</f>
        <v xml:space="preserve"> </v>
      </c>
      <c r="F61" s="180">
        <f t="shared" si="0"/>
        <v>64</v>
      </c>
      <c r="G61" s="180">
        <f>Input!G70</f>
        <v>3.5119914985627643E-4</v>
      </c>
      <c r="H61" s="180">
        <f>IF(Input!H70=0," ",Input!H70)</f>
        <v>2017</v>
      </c>
      <c r="I61" s="180">
        <f t="shared" si="1"/>
        <v>6</v>
      </c>
      <c r="J61" s="181">
        <f>IF(Input!J70=0, " ",Input!J70)</f>
        <v>736.77</v>
      </c>
      <c r="K61" s="182">
        <f>IF(Input!M70=0, " ",Input!M70)</f>
        <v>11.2</v>
      </c>
      <c r="L61" s="188">
        <f t="shared" si="3"/>
        <v>1.5201487574141184E-2</v>
      </c>
      <c r="M61" s="184">
        <f>IF(Input!N70=0," ",Input!N70)</f>
        <v>1</v>
      </c>
      <c r="N61" s="185">
        <f>IFERROR(IF(K61=0," ",SUM(K61*M61)*((Input!$D$10*$F$6)+(Input!$D$11*$F$7)))," ")</f>
        <v>12.476799999999997</v>
      </c>
      <c r="O61" s="186">
        <f>IFERROR(IF(K61=0," ",SUM(K61*M61)*((Input!$D$22*$F$6)+(Input!$D$23*$F$7)))," ")</f>
        <v>5.7568000000000001</v>
      </c>
    </row>
    <row r="62" spans="1:15" s="15" customFormat="1" ht="16" thickBot="1" x14ac:dyDescent="0.4">
      <c r="A62" s="172"/>
      <c r="B62" s="172"/>
      <c r="C62" s="179" t="str">
        <f>Input!C71</f>
        <v>PP45</v>
      </c>
      <c r="D62" s="180">
        <f>IF(Input!D71=0," ",Input!D71)</f>
        <v>68</v>
      </c>
      <c r="E62" s="187" t="str">
        <f>IF([1]Input!E71=0," ",[1]Input!E71)</f>
        <v xml:space="preserve"> </v>
      </c>
      <c r="F62" s="180">
        <f t="shared" si="0"/>
        <v>68</v>
      </c>
      <c r="G62" s="180">
        <f>Input!G71</f>
        <v>2.4116704572775074E-3</v>
      </c>
      <c r="H62" s="180">
        <f>IF(Input!H71=0," ",Input!H71)</f>
        <v>2017</v>
      </c>
      <c r="I62" s="180">
        <f t="shared" si="1"/>
        <v>6</v>
      </c>
      <c r="J62" s="181">
        <f>IF(Input!J71=0, " ",Input!J71)</f>
        <v>4761.76</v>
      </c>
      <c r="K62" s="182">
        <f>IF(Input!M71=0, " ",Input!M71)</f>
        <v>11.44</v>
      </c>
      <c r="L62" s="188">
        <f t="shared" si="3"/>
        <v>2.4024730351802693E-3</v>
      </c>
      <c r="M62" s="184">
        <f>IF(Input!N71=0," ",Input!N71)</f>
        <v>1</v>
      </c>
      <c r="N62" s="185">
        <f>IFERROR(IF(K62=0," ",SUM(K62*M62)*((Input!$D$10*$F$6)+(Input!$D$11*$F$7)))," ")</f>
        <v>12.744159999999997</v>
      </c>
      <c r="O62" s="186">
        <f>IFERROR(IF(K62=0," ",SUM(K62*M62)*((Input!$D$22*$F$6)+(Input!$D$23*$F$7)))," ")</f>
        <v>5.8801600000000001</v>
      </c>
    </row>
    <row r="63" spans="1:15" s="15" customFormat="1" ht="16" thickBot="1" x14ac:dyDescent="0.4">
      <c r="A63" s="172"/>
      <c r="B63" s="172"/>
      <c r="C63" s="179" t="str">
        <f>Input!C72</f>
        <v>PP46</v>
      </c>
      <c r="D63" s="180">
        <f>IF(Input!D72=0," ",Input!D72)</f>
        <v>66</v>
      </c>
      <c r="E63" s="187" t="str">
        <f>IF([1]Input!E72=0," ",[1]Input!E72)</f>
        <v xml:space="preserve"> </v>
      </c>
      <c r="F63" s="180">
        <f t="shared" si="0"/>
        <v>66</v>
      </c>
      <c r="G63" s="180">
        <f>Input!G72</f>
        <v>2.3558547546793868E-3</v>
      </c>
      <c r="H63" s="180">
        <f>IF(Input!H72=0," ",Input!H72)</f>
        <v>2013</v>
      </c>
      <c r="I63" s="180">
        <f t="shared" si="1"/>
        <v>10</v>
      </c>
      <c r="J63" s="181">
        <f>IF(Input!J72=0, " ",Input!J72)</f>
        <v>4792.51</v>
      </c>
      <c r="K63" s="182">
        <f>IF(Input!M72=0, " ",Input!M72)</f>
        <v>11.52</v>
      </c>
      <c r="L63" s="188">
        <f t="shared" si="3"/>
        <v>2.4037508528933688E-3</v>
      </c>
      <c r="M63" s="184">
        <f>IF(Input!N72=0," ",Input!N72)</f>
        <v>1</v>
      </c>
      <c r="N63" s="185">
        <f>IFERROR(IF(K63=0," ",SUM(K63*M63)*((Input!$D$10*$F$6)+(Input!$D$11*$F$7)))," ")</f>
        <v>12.833279999999998</v>
      </c>
      <c r="O63" s="186">
        <f>IFERROR(IF(K63=0," ",SUM(K63*M63)*((Input!$D$22*$F$6)+(Input!$D$23*$F$7)))," ")</f>
        <v>5.9212800000000003</v>
      </c>
    </row>
    <row r="64" spans="1:15" s="15" customFormat="1" ht="16" thickBot="1" x14ac:dyDescent="0.4">
      <c r="A64" s="172"/>
      <c r="B64" s="172"/>
      <c r="C64" s="179" t="str">
        <f>Input!C73</f>
        <v>PP47</v>
      </c>
      <c r="D64" s="180">
        <f>IF(Input!D73=0," ",Input!D73)</f>
        <v>83</v>
      </c>
      <c r="E64" s="187" t="str">
        <f>IF([1]Input!E73=0," ",[1]Input!E73)</f>
        <v xml:space="preserve"> </v>
      </c>
      <c r="F64" s="180">
        <f t="shared" si="0"/>
        <v>83</v>
      </c>
      <c r="G64" s="180">
        <f>Input!G73</f>
        <v>1.0534580968855416E-3</v>
      </c>
      <c r="H64" s="180">
        <f>IF(Input!H73=0," ",Input!H73)</f>
        <v>1998</v>
      </c>
      <c r="I64" s="180">
        <f t="shared" si="1"/>
        <v>25</v>
      </c>
      <c r="J64" s="181">
        <f>IF(Input!J73=0, " ",Input!J73)</f>
        <v>1704.11</v>
      </c>
      <c r="K64" s="182">
        <f>IF(Input!M73=0, " ",Input!M73)</f>
        <v>11.64</v>
      </c>
      <c r="L64" s="188">
        <f t="shared" si="3"/>
        <v>6.8305449765566784E-3</v>
      </c>
      <c r="M64" s="184">
        <f>IF(Input!N73=0," ",Input!N73)</f>
        <v>1</v>
      </c>
      <c r="N64" s="185">
        <f>IFERROR(IF(K64=0," ",SUM(K64*M64)*((Input!$D$10*$F$6)+(Input!$D$11*$F$7)))," ")</f>
        <v>12.966959999999998</v>
      </c>
      <c r="O64" s="186">
        <f>IFERROR(IF(K64=0," ",SUM(K64*M64)*((Input!$D$22*$F$6)+(Input!$D$23*$F$7)))," ")</f>
        <v>5.9829600000000003</v>
      </c>
    </row>
    <row r="65" spans="1:15" s="15" customFormat="1" ht="16" thickBot="1" x14ac:dyDescent="0.4">
      <c r="A65" s="172"/>
      <c r="B65" s="172"/>
      <c r="C65" s="179" t="str">
        <f>Input!C74</f>
        <v>PP48</v>
      </c>
      <c r="D65" s="180" t="str">
        <f>IF(Input!D74=0," ",Input!D74)</f>
        <v xml:space="preserve"> </v>
      </c>
      <c r="E65" s="187" t="str">
        <f>IF([1]Input!E74=0," ",[1]Input!E74)</f>
        <v xml:space="preserve"> </v>
      </c>
      <c r="F65" s="180" t="str">
        <f t="shared" si="0"/>
        <v xml:space="preserve"> </v>
      </c>
      <c r="G65" s="180" t="str">
        <f>Input!G74</f>
        <v xml:space="preserve"> </v>
      </c>
      <c r="H65" s="180" t="str">
        <f>IF(Input!H74=0," ",Input!H74)</f>
        <v xml:space="preserve"> </v>
      </c>
      <c r="I65" s="180" t="str">
        <f t="shared" si="1"/>
        <v xml:space="preserve"> </v>
      </c>
      <c r="J65" s="181" t="str">
        <f>IF(Input!J74=0, " ",Input!J74)</f>
        <v xml:space="preserve"> </v>
      </c>
      <c r="K65" s="182">
        <f>IF(Input!M74=0, " ",Input!M74)</f>
        <v>11.68</v>
      </c>
      <c r="L65" s="188" t="str">
        <f t="shared" si="3"/>
        <v xml:space="preserve"> </v>
      </c>
      <c r="M65" s="184">
        <f>IF(Input!N74=0," ",Input!N74)</f>
        <v>1</v>
      </c>
      <c r="N65" s="185">
        <f>IFERROR(IF(K65=0," ",SUM(K65*M65)*((Input!$D$10*$F$6)+(Input!$D$11*$F$7)))," ")</f>
        <v>13.011519999999999</v>
      </c>
      <c r="O65" s="186">
        <f>IFERROR(IF(K65=0," ",SUM(K65*M65)*((Input!$D$22*$F$6)+(Input!$D$23*$F$7)))," ")</f>
        <v>6.00352</v>
      </c>
    </row>
    <row r="66" spans="1:15" s="15" customFormat="1" ht="16" thickBot="1" x14ac:dyDescent="0.4">
      <c r="A66" s="172"/>
      <c r="B66" s="172"/>
      <c r="C66" s="179" t="str">
        <f>Input!C75</f>
        <v>PP49</v>
      </c>
      <c r="D66" s="180">
        <f>IF(Input!D75=0," ",Input!D75)</f>
        <v>30</v>
      </c>
      <c r="E66" s="187" t="str">
        <f>IF([1]Input!E75=0," ",[1]Input!E75)</f>
        <v xml:space="preserve"> </v>
      </c>
      <c r="F66" s="180">
        <f t="shared" si="0"/>
        <v>30</v>
      </c>
      <c r="G66" s="180">
        <f>Input!G75</f>
        <v>1.0588800409182977E-3</v>
      </c>
      <c r="H66" s="180">
        <f>IF(Input!H75=0," ",Input!H75)</f>
        <v>2017</v>
      </c>
      <c r="I66" s="180">
        <f t="shared" si="1"/>
        <v>6</v>
      </c>
      <c r="J66" s="181">
        <f>IF(Input!J75=0, " ",Input!J75)</f>
        <v>4738.97</v>
      </c>
      <c r="K66" s="182">
        <f>IF(Input!M75=0, " ",Input!M75)</f>
        <v>11.74</v>
      </c>
      <c r="L66" s="188">
        <f t="shared" si="3"/>
        <v>2.4773315720504666E-3</v>
      </c>
      <c r="M66" s="184">
        <f>IF(Input!N75=0," ",Input!N75)</f>
        <v>1</v>
      </c>
      <c r="N66" s="185">
        <f>IFERROR(IF(K66=0," ",SUM(K66*M66)*((Input!$D$10*$F$6)+(Input!$D$11*$F$7)))," ")</f>
        <v>13.078359999999998</v>
      </c>
      <c r="O66" s="186">
        <f>IFERROR(IF(K66=0," ",SUM(K66*M66)*((Input!$D$22*$F$6)+(Input!$D$23*$F$7)))," ")</f>
        <v>6.0343600000000004</v>
      </c>
    </row>
    <row r="67" spans="1:15" s="15" customFormat="1" ht="16" thickBot="1" x14ac:dyDescent="0.4">
      <c r="A67" s="172"/>
      <c r="B67" s="172"/>
      <c r="C67" s="179" t="str">
        <f>Input!C76</f>
        <v>PP50</v>
      </c>
      <c r="D67" s="180" t="str">
        <f>IF(Input!D76=0," ",Input!D76)</f>
        <v xml:space="preserve"> </v>
      </c>
      <c r="E67" s="187" t="str">
        <f>IF([1]Input!E76=0," ",[1]Input!E76)</f>
        <v xml:space="preserve"> </v>
      </c>
      <c r="F67" s="180" t="str">
        <f t="shared" si="0"/>
        <v xml:space="preserve"> </v>
      </c>
      <c r="G67" s="180" t="str">
        <f>Input!G76</f>
        <v xml:space="preserve"> </v>
      </c>
      <c r="H67" s="180" t="str">
        <f>IF(Input!H76=0," ",Input!H76)</f>
        <v xml:space="preserve"> </v>
      </c>
      <c r="I67" s="180" t="str">
        <f t="shared" si="1"/>
        <v xml:space="preserve"> </v>
      </c>
      <c r="J67" s="181" t="str">
        <f>IF(Input!J76=0, " ",Input!J76)</f>
        <v xml:space="preserve"> </v>
      </c>
      <c r="K67" s="182">
        <f>IF(Input!M76=0, " ",Input!M76)</f>
        <v>12.45</v>
      </c>
      <c r="L67" s="188" t="str">
        <f t="shared" si="3"/>
        <v xml:space="preserve"> </v>
      </c>
      <c r="M67" s="184">
        <f>IF(Input!N76=0," ",Input!N76)</f>
        <v>1</v>
      </c>
      <c r="N67" s="185">
        <f>IFERROR(IF(K67=0," ",SUM(K67*M67)*((Input!$D$10*$F$6)+(Input!$D$11*$F$7)))," ")</f>
        <v>13.869299999999997</v>
      </c>
      <c r="O67" s="186">
        <f>IFERROR(IF(K67=0," ",SUM(K67*M67)*((Input!$D$22*$F$6)+(Input!$D$23*$F$7)))," ")</f>
        <v>6.3993000000000002</v>
      </c>
    </row>
    <row r="68" spans="1:15" s="15" customFormat="1" ht="16" thickBot="1" x14ac:dyDescent="0.4">
      <c r="A68" s="172"/>
      <c r="B68" s="172"/>
      <c r="C68" s="179" t="str">
        <f>Input!C77</f>
        <v>PP51</v>
      </c>
      <c r="D68" s="180" t="str">
        <f>IF(Input!D77=0," ",Input!D77)</f>
        <v xml:space="preserve"> </v>
      </c>
      <c r="E68" s="187" t="str">
        <f>IF([1]Input!E77=0," ",[1]Input!E77)</f>
        <v xml:space="preserve"> </v>
      </c>
      <c r="F68" s="180" t="str">
        <f t="shared" si="0"/>
        <v xml:space="preserve"> </v>
      </c>
      <c r="G68" s="180" t="str">
        <f>Input!G77</f>
        <v xml:space="preserve"> </v>
      </c>
      <c r="H68" s="180" t="str">
        <f>IF(Input!H77=0," ",Input!H77)</f>
        <v xml:space="preserve"> </v>
      </c>
      <c r="I68" s="180" t="str">
        <f t="shared" si="1"/>
        <v xml:space="preserve"> </v>
      </c>
      <c r="J68" s="181" t="str">
        <f>IF(Input!J77=0, " ",Input!J77)</f>
        <v xml:space="preserve"> </v>
      </c>
      <c r="K68" s="182">
        <f>IF(Input!M77=0, " ",Input!M77)</f>
        <v>12.6</v>
      </c>
      <c r="L68" s="188" t="str">
        <f t="shared" si="3"/>
        <v xml:space="preserve"> </v>
      </c>
      <c r="M68" s="184">
        <f>IF(Input!N77=0," ",Input!N77)</f>
        <v>1</v>
      </c>
      <c r="N68" s="185">
        <f>IFERROR(IF(K68=0," ",SUM(K68*M68)*((Input!$D$10*$F$6)+(Input!$D$11*$F$7)))," ")</f>
        <v>14.036399999999999</v>
      </c>
      <c r="O68" s="186">
        <f>IFERROR(IF(K68=0," ",SUM(K68*M68)*((Input!$D$22*$F$6)+(Input!$D$23*$F$7)))," ")</f>
        <v>6.4763999999999999</v>
      </c>
    </row>
    <row r="69" spans="1:15" s="15" customFormat="1" ht="16" thickBot="1" x14ac:dyDescent="0.4">
      <c r="A69" s="172"/>
      <c r="B69" s="172"/>
      <c r="C69" s="179" t="str">
        <f>Input!C78</f>
        <v>PP52</v>
      </c>
      <c r="D69" s="180" t="str">
        <f>IF(Input!D78=0," ",Input!D78)</f>
        <v xml:space="preserve"> </v>
      </c>
      <c r="E69" s="187" t="str">
        <f>IF([1]Input!E78=0," ",[1]Input!E78)</f>
        <v xml:space="preserve"> </v>
      </c>
      <c r="F69" s="180" t="str">
        <f t="shared" si="0"/>
        <v xml:space="preserve"> </v>
      </c>
      <c r="G69" s="180">
        <f>Input!G78</f>
        <v>0</v>
      </c>
      <c r="H69" s="180">
        <f>IF(Input!H78=0," ",Input!H78)</f>
        <v>2008</v>
      </c>
      <c r="I69" s="180">
        <f t="shared" si="1"/>
        <v>15</v>
      </c>
      <c r="J69" s="181">
        <f>IF(Input!J78=0, " ",Input!J78)</f>
        <v>5248.57</v>
      </c>
      <c r="K69" s="182">
        <f>IF(Input!M78=0, " ",Input!M78)</f>
        <v>13.1</v>
      </c>
      <c r="L69" s="188">
        <f t="shared" si="3"/>
        <v>2.4959179357424977E-3</v>
      </c>
      <c r="M69" s="184">
        <f>IF(Input!N78=0," ",Input!N78)</f>
        <v>1</v>
      </c>
      <c r="N69" s="185">
        <f>IFERROR(IF(K69=0," ",SUM(K69*M69)*((Input!$D$10*$F$6)+(Input!$D$11*$F$7)))," ")</f>
        <v>14.593399999999997</v>
      </c>
      <c r="O69" s="186">
        <f>IFERROR(IF(K69=0," ",SUM(K69*M69)*((Input!$D$22*$F$6)+(Input!$D$23*$F$7)))," ")</f>
        <v>6.7333999999999996</v>
      </c>
    </row>
    <row r="70" spans="1:15" s="15" customFormat="1" ht="16" thickBot="1" x14ac:dyDescent="0.4">
      <c r="A70" s="172"/>
      <c r="B70" s="172"/>
      <c r="C70" s="179" t="str">
        <f>Input!C79</f>
        <v>PP53</v>
      </c>
      <c r="D70" s="180">
        <f>IF(Input!D79=0," ",Input!D79)</f>
        <v>77</v>
      </c>
      <c r="E70" s="187" t="str">
        <f>IF([1]Input!E79=0," ",[1]Input!E79)</f>
        <v xml:space="preserve"> </v>
      </c>
      <c r="F70" s="180">
        <f t="shared" si="0"/>
        <v>77</v>
      </c>
      <c r="G70" s="180">
        <f>Input!G79</f>
        <v>1.1473410646850003E-3</v>
      </c>
      <c r="H70" s="180">
        <f>IF(Input!H79=0," ",Input!H79)</f>
        <v>2019</v>
      </c>
      <c r="I70" s="180">
        <f t="shared" si="1"/>
        <v>4</v>
      </c>
      <c r="J70" s="181">
        <f>IF(Input!J79=0, " ",Input!J79)</f>
        <v>2000.6</v>
      </c>
      <c r="K70" s="182">
        <f>IF(Input!M79=0, " ",Input!M79)</f>
        <v>13.2</v>
      </c>
      <c r="L70" s="188">
        <f t="shared" si="3"/>
        <v>6.5980205938218532E-3</v>
      </c>
      <c r="M70" s="184">
        <f>IF(Input!N79=0," ",Input!N79)</f>
        <v>1</v>
      </c>
      <c r="N70" s="185">
        <f>IFERROR(IF(K70=0," ",SUM(K70*M70)*((Input!$D$10*$F$6)+(Input!$D$11*$F$7)))," ")</f>
        <v>14.704799999999997</v>
      </c>
      <c r="O70" s="186">
        <f>IFERROR(IF(K70=0," ",SUM(K70*M70)*((Input!$D$22*$F$6)+(Input!$D$23*$F$7)))," ")</f>
        <v>6.7847999999999997</v>
      </c>
    </row>
    <row r="71" spans="1:15" s="15" customFormat="1" ht="16" thickBot="1" x14ac:dyDescent="0.4">
      <c r="A71" s="172"/>
      <c r="B71" s="172"/>
      <c r="C71" s="179" t="str">
        <f>Input!C80</f>
        <v>PP54</v>
      </c>
      <c r="D71" s="180">
        <f>IF(Input!D80=0," ",Input!D80)</f>
        <v>64</v>
      </c>
      <c r="E71" s="187" t="str">
        <f>IF([1]Input!E80=0," ",[1]Input!E80)</f>
        <v xml:space="preserve"> </v>
      </c>
      <c r="F71" s="180">
        <f t="shared" si="0"/>
        <v>64</v>
      </c>
      <c r="G71" s="180">
        <f>Input!G80</f>
        <v>2.4367244460615869E-3</v>
      </c>
      <c r="H71" s="180">
        <f>IF(Input!H80=0," ",Input!H80)</f>
        <v>2012</v>
      </c>
      <c r="I71" s="180">
        <f t="shared" si="1"/>
        <v>11</v>
      </c>
      <c r="J71" s="181">
        <f>IF(Input!J80=0, " ",Input!J80)</f>
        <v>5111.93</v>
      </c>
      <c r="K71" s="182">
        <f>IF(Input!M80=0, " ",Input!M80)</f>
        <v>13.24</v>
      </c>
      <c r="L71" s="188">
        <f t="shared" si="3"/>
        <v>2.5900198163902868E-3</v>
      </c>
      <c r="M71" s="184">
        <f>IF(Input!N80=0," ",Input!N80)</f>
        <v>1</v>
      </c>
      <c r="N71" s="185">
        <f>IFERROR(IF(K71=0," ",SUM(K71*M71)*((Input!$D$10*$F$6)+(Input!$D$11*$F$7)))," ")</f>
        <v>14.749359999999999</v>
      </c>
      <c r="O71" s="186">
        <f>IFERROR(IF(K71=0," ",SUM(K71*M71)*((Input!$D$22*$F$6)+(Input!$D$23*$F$7)))," ")</f>
        <v>6.8053600000000003</v>
      </c>
    </row>
    <row r="72" spans="1:15" s="15" customFormat="1" ht="16" thickBot="1" x14ac:dyDescent="0.4">
      <c r="A72" s="172"/>
      <c r="B72" s="172"/>
      <c r="C72" s="179" t="str">
        <f>Input!C81</f>
        <v>PP55</v>
      </c>
      <c r="D72" s="180" t="str">
        <f>IF(Input!D81=0," ",Input!D81)</f>
        <v xml:space="preserve"> </v>
      </c>
      <c r="E72" s="187" t="str">
        <f>IF([1]Input!E81=0," ",[1]Input!E81)</f>
        <v xml:space="preserve"> </v>
      </c>
      <c r="F72" s="180" t="str">
        <f t="shared" si="0"/>
        <v xml:space="preserve"> </v>
      </c>
      <c r="G72" s="180" t="str">
        <f>Input!G81</f>
        <v xml:space="preserve"> </v>
      </c>
      <c r="H72" s="180" t="str">
        <f>IF(Input!H81=0," ",Input!H81)</f>
        <v xml:space="preserve"> </v>
      </c>
      <c r="I72" s="180" t="str">
        <f t="shared" si="1"/>
        <v xml:space="preserve"> </v>
      </c>
      <c r="J72" s="181" t="str">
        <f>IF(Input!J81=0, " ",Input!J81)</f>
        <v xml:space="preserve"> </v>
      </c>
      <c r="K72" s="182">
        <f>IF(Input!M81=0, " ",Input!M81)</f>
        <v>13.44</v>
      </c>
      <c r="L72" s="188" t="str">
        <f t="shared" si="3"/>
        <v xml:space="preserve"> </v>
      </c>
      <c r="M72" s="184">
        <f>IF(Input!N81=0," ",Input!N81)</f>
        <v>1</v>
      </c>
      <c r="N72" s="185">
        <f>IFERROR(IF(K72=0," ",SUM(K72*M72)*((Input!$D$10*$F$6)+(Input!$D$11*$F$7)))," ")</f>
        <v>14.972159999999997</v>
      </c>
      <c r="O72" s="186">
        <f>IFERROR(IF(K72=0," ",SUM(K72*M72)*((Input!$D$22*$F$6)+(Input!$D$23*$F$7)))," ")</f>
        <v>6.9081599999999996</v>
      </c>
    </row>
    <row r="73" spans="1:15" s="15" customFormat="1" ht="16" thickBot="1" x14ac:dyDescent="0.4">
      <c r="A73" s="172"/>
      <c r="B73" s="172"/>
      <c r="C73" s="179" t="str">
        <f>Input!C82</f>
        <v>PP56</v>
      </c>
      <c r="D73" s="180">
        <f>IF(Input!D82=0," ",Input!D82)</f>
        <v>62</v>
      </c>
      <c r="E73" s="187" t="str">
        <f>IF([1]Input!E82=0," ",[1]Input!E82)</f>
        <v xml:space="preserve"> </v>
      </c>
      <c r="F73" s="180">
        <f t="shared" si="0"/>
        <v>62</v>
      </c>
      <c r="G73" s="180">
        <f>Input!G82</f>
        <v>2.4577118092403726E-3</v>
      </c>
      <c r="H73" s="180">
        <f>IF(Input!H82=0," ",Input!H82)</f>
        <v>2012</v>
      </c>
      <c r="I73" s="180">
        <f t="shared" si="1"/>
        <v>11</v>
      </c>
      <c r="J73" s="181">
        <f>IF(Input!J82=0, " ",Input!J82)</f>
        <v>5322.28</v>
      </c>
      <c r="K73" s="182">
        <f>IF(Input!M82=0, " ",Input!M82)</f>
        <v>13.74</v>
      </c>
      <c r="L73" s="188">
        <f t="shared" si="3"/>
        <v>2.5816003667601104E-3</v>
      </c>
      <c r="M73" s="184">
        <f>IF(Input!N82=0," ",Input!N82)</f>
        <v>1</v>
      </c>
      <c r="N73" s="185">
        <f>IFERROR(IF(K73=0," ",SUM(K73*M73)*((Input!$D$10*$F$6)+(Input!$D$11*$F$7)))," ")</f>
        <v>15.306359999999998</v>
      </c>
      <c r="O73" s="186">
        <f>IFERROR(IF(K73=0," ",SUM(K73*M73)*((Input!$D$22*$F$6)+(Input!$D$23*$F$7)))," ")</f>
        <v>7.06236</v>
      </c>
    </row>
    <row r="74" spans="1:15" s="15" customFormat="1" ht="16" thickBot="1" x14ac:dyDescent="0.4">
      <c r="A74" s="172"/>
      <c r="B74" s="172"/>
      <c r="C74" s="179" t="str">
        <f>Input!C83</f>
        <v>PP57</v>
      </c>
      <c r="D74" s="180">
        <f>IF(Input!D83=0," ",Input!D83)</f>
        <v>51</v>
      </c>
      <c r="E74" s="187" t="str">
        <f>IF([1]Input!E83=0," ",[1]Input!E83)</f>
        <v xml:space="preserve"> </v>
      </c>
      <c r="F74" s="180">
        <f t="shared" si="0"/>
        <v>51</v>
      </c>
      <c r="G74" s="180">
        <f>Input!G83</f>
        <v>1.1642961376871397E-3</v>
      </c>
      <c r="H74" s="180">
        <f>IF(Input!H83=0," ",Input!H83)</f>
        <v>2018</v>
      </c>
      <c r="I74" s="180">
        <f t="shared" si="1"/>
        <v>5</v>
      </c>
      <c r="J74" s="181">
        <f>IF(Input!J83=0, " ",Input!J83)</f>
        <v>3065.15</v>
      </c>
      <c r="K74" s="182">
        <f>IF(Input!M83=0, " ",Input!M83)</f>
        <v>14.059999999999999</v>
      </c>
      <c r="L74" s="188">
        <f t="shared" si="3"/>
        <v>4.5870512046718749E-3</v>
      </c>
      <c r="M74" s="184">
        <f>IF(Input!N83=0," ",Input!N83)</f>
        <v>1</v>
      </c>
      <c r="N74" s="185">
        <f>IFERROR(IF(K74=0," ",SUM(K74*M74)*((Input!$D$10*$F$6)+(Input!$D$11*$F$7)))," ")</f>
        <v>15.662839999999997</v>
      </c>
      <c r="O74" s="186">
        <f>IFERROR(IF(K74=0," ",SUM(K74*M74)*((Input!$D$22*$F$6)+(Input!$D$23*$F$7)))," ")</f>
        <v>7.2268399999999993</v>
      </c>
    </row>
    <row r="75" spans="1:15" s="15" customFormat="1" ht="16" thickBot="1" x14ac:dyDescent="0.4">
      <c r="A75" s="172"/>
      <c r="B75" s="172"/>
      <c r="C75" s="179" t="str">
        <f>Input!C84</f>
        <v>PP58</v>
      </c>
      <c r="D75" s="180">
        <f>IF(Input!D84=0," ",Input!D84)</f>
        <v>59</v>
      </c>
      <c r="E75" s="187" t="str">
        <f>IF([1]Input!E84=0," ",[1]Input!E84)</f>
        <v xml:space="preserve"> </v>
      </c>
      <c r="F75" s="180">
        <f t="shared" si="0"/>
        <v>59</v>
      </c>
      <c r="G75" s="180">
        <f>Input!G84</f>
        <v>7.2058547089670893E-3</v>
      </c>
      <c r="H75" s="180">
        <f>IF(Input!H84=0," ",Input!H84)</f>
        <v>2000</v>
      </c>
      <c r="I75" s="180">
        <f t="shared" si="1"/>
        <v>23</v>
      </c>
      <c r="J75" s="181">
        <f>IF(Input!J84=0, " ",Input!J84)</f>
        <v>16398.04</v>
      </c>
      <c r="K75" s="182">
        <f>IF(Input!M84=0, " ",Input!M84)</f>
        <v>14.42</v>
      </c>
      <c r="L75" s="188">
        <f t="shared" si="3"/>
        <v>8.7937338852692149E-4</v>
      </c>
      <c r="M75" s="184">
        <f>IF(Input!N84=0," ",Input!N84)</f>
        <v>1</v>
      </c>
      <c r="N75" s="185">
        <f>IFERROR(IF(K75=0," ",SUM(K75*M75)*((Input!$D$10*$F$6)+(Input!$D$11*$F$7)))," ")</f>
        <v>16.063879999999997</v>
      </c>
      <c r="O75" s="186">
        <f>IFERROR(IF(K75=0," ",SUM(K75*M75)*((Input!$D$22*$F$6)+(Input!$D$23*$F$7)))," ")</f>
        <v>7.41188</v>
      </c>
    </row>
    <row r="76" spans="1:15" s="15" customFormat="1" ht="16" thickBot="1" x14ac:dyDescent="0.4">
      <c r="A76" s="172"/>
      <c r="B76" s="172"/>
      <c r="C76" s="179" t="str">
        <f>Input!C85</f>
        <v>PP59</v>
      </c>
      <c r="D76" s="180">
        <f>IF(Input!D85=0," ",Input!D85)</f>
        <v>27</v>
      </c>
      <c r="E76" s="187" t="str">
        <f>IF([1]Input!E85=0," ",[1]Input!E85)</f>
        <v xml:space="preserve"> </v>
      </c>
      <c r="F76" s="180">
        <f t="shared" si="0"/>
        <v>27</v>
      </c>
      <c r="G76" s="180">
        <f>Input!G85</f>
        <v>1.0377744774677968E-3</v>
      </c>
      <c r="H76" s="180">
        <f>IF(Input!H85=0," ",Input!H85)</f>
        <v>2017</v>
      </c>
      <c r="I76" s="180">
        <f t="shared" si="1"/>
        <v>6</v>
      </c>
      <c r="J76" s="181">
        <f>IF(Input!J85=0, " ",Input!J85)</f>
        <v>5160.57</v>
      </c>
      <c r="K76" s="182">
        <f>IF(Input!M85=0, " ",Input!M85)</f>
        <v>14.78</v>
      </c>
      <c r="L76" s="188">
        <f t="shared" si="3"/>
        <v>2.8640247104486519E-3</v>
      </c>
      <c r="M76" s="184">
        <f>IF(Input!N85=0," ",Input!N85)</f>
        <v>1</v>
      </c>
      <c r="N76" s="185">
        <f>IFERROR(IF(K76=0," ",SUM(K76*M76)*((Input!$D$10*$F$6)+(Input!$D$11*$F$7)))," ")</f>
        <v>16.464919999999996</v>
      </c>
      <c r="O76" s="186">
        <f>IFERROR(IF(K76=0," ",SUM(K76*M76)*((Input!$D$22*$F$6)+(Input!$D$23*$F$7)))," ")</f>
        <v>7.5969199999999999</v>
      </c>
    </row>
    <row r="77" spans="1:15" s="15" customFormat="1" ht="16" thickBot="1" x14ac:dyDescent="0.4">
      <c r="A77" s="172"/>
      <c r="B77" s="172"/>
      <c r="C77" s="179" t="str">
        <f>Input!C86</f>
        <v>PP60</v>
      </c>
      <c r="D77" s="180">
        <f>IF(Input!D86=0," ",Input!D86)</f>
        <v>65</v>
      </c>
      <c r="E77" s="187" t="str">
        <f>IF([1]Input!E86=0," ",[1]Input!E86)</f>
        <v xml:space="preserve"> </v>
      </c>
      <c r="F77" s="180">
        <f t="shared" si="0"/>
        <v>65</v>
      </c>
      <c r="G77" s="180">
        <f>Input!G86</f>
        <v>2.9535078763676483E-3</v>
      </c>
      <c r="H77" s="180">
        <f>IF(Input!H86=0," ",Input!H86)</f>
        <v>2017</v>
      </c>
      <c r="I77" s="180">
        <f t="shared" si="1"/>
        <v>6</v>
      </c>
      <c r="J77" s="181">
        <f>IF(Input!J86=0, " ",Input!J86)</f>
        <v>6100.75</v>
      </c>
      <c r="K77" s="182">
        <f>IF(Input!M86=0, " ",Input!M86)</f>
        <v>15.06</v>
      </c>
      <c r="L77" s="188">
        <f t="shared" si="3"/>
        <v>2.4685489488997254E-3</v>
      </c>
      <c r="M77" s="184">
        <f>IF(Input!N86=0," ",Input!N86)</f>
        <v>1</v>
      </c>
      <c r="N77" s="185">
        <f>IFERROR(IF(K77=0," ",SUM(K77*M77)*((Input!$D$10*$F$6)+(Input!$D$11*$F$7)))," ")</f>
        <v>16.77684</v>
      </c>
      <c r="O77" s="186">
        <f>IFERROR(IF(K77=0," ",SUM(K77*M77)*((Input!$D$22*$F$6)+(Input!$D$23*$F$7)))," ")</f>
        <v>7.7408400000000004</v>
      </c>
    </row>
    <row r="78" spans="1:15" s="15" customFormat="1" ht="16" thickBot="1" x14ac:dyDescent="0.4">
      <c r="A78" s="172"/>
      <c r="B78" s="172"/>
      <c r="C78" s="179" t="str">
        <f>Input!C87</f>
        <v>PP61</v>
      </c>
      <c r="D78" s="180">
        <f>IF(Input!D87=0," ",Input!D87)</f>
        <v>65</v>
      </c>
      <c r="E78" s="187" t="str">
        <f>IF([1]Input!E87=0," ",[1]Input!E87)</f>
        <v xml:space="preserve"> </v>
      </c>
      <c r="F78" s="180">
        <f t="shared" si="0"/>
        <v>65</v>
      </c>
      <c r="G78" s="180">
        <f>Input!G87</f>
        <v>2.8214974632663195E-3</v>
      </c>
      <c r="H78" s="180">
        <f>IF(Input!H87=0," ",Input!H87)</f>
        <v>2018</v>
      </c>
      <c r="I78" s="180">
        <f t="shared" si="1"/>
        <v>5</v>
      </c>
      <c r="J78" s="181">
        <f>IF(Input!J87=0, " ",Input!J87)</f>
        <v>5828.07</v>
      </c>
      <c r="K78" s="182">
        <f>IF(Input!M87=0, " ",Input!M87)</f>
        <v>15.34</v>
      </c>
      <c r="L78" s="188">
        <f t="shared" si="3"/>
        <v>2.6320891821820947E-3</v>
      </c>
      <c r="M78" s="184">
        <f>IF(Input!N87=0," ",Input!N87)</f>
        <v>1</v>
      </c>
      <c r="N78" s="185">
        <f>IFERROR(IF(K78=0," ",SUM(K78*M78)*((Input!$D$10*$F$6)+(Input!$D$11*$F$7)))," ")</f>
        <v>17.088759999999997</v>
      </c>
      <c r="O78" s="186">
        <f>IFERROR(IF(K78=0," ",SUM(K78*M78)*((Input!$D$22*$F$6)+(Input!$D$23*$F$7)))," ")</f>
        <v>7.88476</v>
      </c>
    </row>
    <row r="79" spans="1:15" s="15" customFormat="1" ht="16" thickBot="1" x14ac:dyDescent="0.4">
      <c r="A79" s="172"/>
      <c r="B79" s="172"/>
      <c r="C79" s="179" t="str">
        <f>Input!C88</f>
        <v>PP62</v>
      </c>
      <c r="D79" s="180">
        <f>IF(Input!D88=0," ",Input!D88)</f>
        <v>10</v>
      </c>
      <c r="E79" s="187" t="str">
        <f>IF([1]Input!E88=0," ",[1]Input!E88)</f>
        <v xml:space="preserve"> </v>
      </c>
      <c r="F79" s="180">
        <f t="shared" si="0"/>
        <v>10</v>
      </c>
      <c r="G79" s="180">
        <f>Input!G88</f>
        <v>2.8800572443841435E-4</v>
      </c>
      <c r="H79" s="180">
        <f>IF(Input!H88=0," ",Input!H88)</f>
        <v>2018</v>
      </c>
      <c r="I79" s="180">
        <f t="shared" si="1"/>
        <v>5</v>
      </c>
      <c r="J79" s="181">
        <f>IF(Input!J88=0, " ",Input!J88)</f>
        <v>3866.87</v>
      </c>
      <c r="K79" s="182">
        <f>IF(Input!M88=0, " ",Input!M88)</f>
        <v>16.079999999999998</v>
      </c>
      <c r="L79" s="188">
        <f t="shared" si="3"/>
        <v>4.1584020150664484E-3</v>
      </c>
      <c r="M79" s="184">
        <f>IF(Input!N88=0," ",Input!N88)</f>
        <v>1</v>
      </c>
      <c r="N79" s="185">
        <f>IFERROR(IF(K79=0," ",SUM(K79*M79)*((Input!$D$10*$F$6)+(Input!$D$11*$F$7)))," ")</f>
        <v>17.913119999999996</v>
      </c>
      <c r="O79" s="186">
        <f>IFERROR(IF(K79=0," ",SUM(K79*M79)*((Input!$D$22*$F$6)+(Input!$D$23*$F$7)))," ")</f>
        <v>8.2651199999999996</v>
      </c>
    </row>
    <row r="80" spans="1:15" s="15" customFormat="1" ht="16" thickBot="1" x14ac:dyDescent="0.4">
      <c r="A80" s="172"/>
      <c r="B80" s="172"/>
      <c r="C80" s="179" t="str">
        <f>Input!C89</f>
        <v>PP63</v>
      </c>
      <c r="D80" s="180" t="str">
        <f>IF(Input!D89=0," ",Input!D89)</f>
        <v xml:space="preserve"> </v>
      </c>
      <c r="E80" s="187" t="str">
        <f>IF([1]Input!E89=0," ",[1]Input!E89)</f>
        <v xml:space="preserve"> </v>
      </c>
      <c r="F80" s="180" t="str">
        <f t="shared" si="0"/>
        <v xml:space="preserve"> </v>
      </c>
      <c r="G80" s="180">
        <f>Input!G89</f>
        <v>0</v>
      </c>
      <c r="H80" s="180" t="str">
        <f>IF(Input!H89=0," ",Input!H89)</f>
        <v xml:space="preserve"> </v>
      </c>
      <c r="I80" s="180" t="str">
        <f t="shared" si="1"/>
        <v xml:space="preserve"> </v>
      </c>
      <c r="J80" s="181">
        <f>IF(Input!J89=0, " ",Input!J89)</f>
        <v>1663.37</v>
      </c>
      <c r="K80" s="182">
        <f>IF(Input!M89=0, " ",Input!M89)</f>
        <v>16.559999999999999</v>
      </c>
      <c r="L80" s="188">
        <f t="shared" si="3"/>
        <v>9.9556923594870655E-3</v>
      </c>
      <c r="M80" s="184">
        <f>IF(Input!N89=0," ",Input!N89)</f>
        <v>1</v>
      </c>
      <c r="N80" s="185">
        <f>IFERROR(IF(K80=0," ",SUM(K80*M80)*((Input!$D$10*$F$6)+(Input!$D$11*$F$7)))," ")</f>
        <v>18.447839999999996</v>
      </c>
      <c r="O80" s="186">
        <f>IFERROR(IF(K80=0," ",SUM(K80*M80)*((Input!$D$22*$F$6)+(Input!$D$23*$F$7)))," ")</f>
        <v>8.5118399999999994</v>
      </c>
    </row>
    <row r="81" spans="1:15" s="15" customFormat="1" ht="16" thickBot="1" x14ac:dyDescent="0.4">
      <c r="A81" s="172"/>
      <c r="B81" s="172"/>
      <c r="C81" s="179" t="str">
        <f>Input!C90</f>
        <v>PP64</v>
      </c>
      <c r="D81" s="180">
        <f>IF(Input!D90=0," ",Input!D90)</f>
        <v>54</v>
      </c>
      <c r="E81" s="187" t="str">
        <f>IF([1]Input!E90=0," ",[1]Input!E90)</f>
        <v xml:space="preserve"> </v>
      </c>
      <c r="F81" s="180">
        <f t="shared" si="0"/>
        <v>54</v>
      </c>
      <c r="G81" s="180">
        <f>Input!G90</f>
        <v>2.6957880109631988E-3</v>
      </c>
      <c r="H81" s="180">
        <f>IF(Input!H90=0," ",Input!H90)</f>
        <v>2017</v>
      </c>
      <c r="I81" s="180">
        <f t="shared" si="1"/>
        <v>6</v>
      </c>
      <c r="J81" s="181">
        <f>IF(Input!J90=0, " ",Input!J90)</f>
        <v>6702.71</v>
      </c>
      <c r="K81" s="182">
        <f>IF(Input!M90=0, " ",Input!M90)</f>
        <v>17.02</v>
      </c>
      <c r="L81" s="188">
        <f t="shared" si="3"/>
        <v>2.5392714290190087E-3</v>
      </c>
      <c r="M81" s="184">
        <f>IF(Input!N90=0," ",Input!N90)</f>
        <v>1</v>
      </c>
      <c r="N81" s="185">
        <f>IFERROR(IF(K81=0," ",SUM(K81*M81)*((Input!$D$10*$F$6)+(Input!$D$11*$F$7)))," ")</f>
        <v>18.960279999999997</v>
      </c>
      <c r="O81" s="186">
        <f>IFERROR(IF(K81=0," ",SUM(K81*M81)*((Input!$D$22*$F$6)+(Input!$D$23*$F$7)))," ")</f>
        <v>8.7482799999999994</v>
      </c>
    </row>
    <row r="82" spans="1:15" s="15" customFormat="1" ht="16" thickBot="1" x14ac:dyDescent="0.4">
      <c r="A82" s="172"/>
      <c r="B82" s="172"/>
      <c r="C82" s="179" t="str">
        <f>Input!C91</f>
        <v>PP65</v>
      </c>
      <c r="D82" s="180">
        <f>IF(Input!D91=0," ",Input!D91)</f>
        <v>30</v>
      </c>
      <c r="E82" s="187" t="str">
        <f>IF([1]Input!E91=0," ",[1]Input!E91)</f>
        <v xml:space="preserve"> </v>
      </c>
      <c r="F82" s="180">
        <f t="shared" si="0"/>
        <v>30</v>
      </c>
      <c r="G82" s="180">
        <f>Input!G91</f>
        <v>4.5200320161858861E-4</v>
      </c>
      <c r="H82" s="180">
        <f>IF(Input!H91=0," ",Input!H91)</f>
        <v>2020</v>
      </c>
      <c r="I82" s="180">
        <f t="shared" ref="I82:I145" si="4">(IF(H82=" "," ",SUM(2023-H82)))</f>
        <v>3</v>
      </c>
      <c r="J82" s="181">
        <f>IF(Input!J91=0, " ",Input!J91)</f>
        <v>2022.92</v>
      </c>
      <c r="K82" s="182">
        <f>IF(Input!M91=0, " ",Input!M91)</f>
        <v>18.239999999999998</v>
      </c>
      <c r="L82" s="188">
        <f t="shared" si="3"/>
        <v>9.0166689735629666E-3</v>
      </c>
      <c r="M82" s="184">
        <f>IF(Input!N91=0," ",Input!N91)</f>
        <v>1</v>
      </c>
      <c r="N82" s="185">
        <f>IFERROR(IF(K82=0," ",SUM(K82*M82)*((Input!$D$10*$F$6)+(Input!$D$11*$F$7)))," ")</f>
        <v>20.319359999999996</v>
      </c>
      <c r="O82" s="186">
        <f>IFERROR(IF(K82=0," ",SUM(K82*M82)*((Input!$D$22*$F$6)+(Input!$D$23*$F$7)))," ")</f>
        <v>9.3753599999999988</v>
      </c>
    </row>
    <row r="83" spans="1:15" s="15" customFormat="1" ht="16" thickBot="1" x14ac:dyDescent="0.4">
      <c r="A83" s="172"/>
      <c r="B83" s="172"/>
      <c r="C83" s="179" t="str">
        <f>Input!C92</f>
        <v>PP66</v>
      </c>
      <c r="D83" s="180">
        <f>IF(Input!D92=0," ",Input!D92)</f>
        <v>79</v>
      </c>
      <c r="E83" s="187" t="str">
        <f>IF([1]Input!E92=0," ",[1]Input!E92)</f>
        <v xml:space="preserve"> </v>
      </c>
      <c r="F83" s="180">
        <f t="shared" si="0"/>
        <v>79</v>
      </c>
      <c r="G83" s="180">
        <f>Input!G92</f>
        <v>2.9462915524066375E-3</v>
      </c>
      <c r="H83" s="180">
        <f>IF(Input!H92=0," ",Input!H92)</f>
        <v>2018</v>
      </c>
      <c r="I83" s="180">
        <f t="shared" si="4"/>
        <v>5</v>
      </c>
      <c r="J83" s="181">
        <f>IF(Input!J92=0, " ",Input!J92)</f>
        <v>5007.34</v>
      </c>
      <c r="K83" s="182">
        <f>IF(Input!M92=0, " ",Input!M92)</f>
        <v>18.98</v>
      </c>
      <c r="L83" s="188">
        <f t="shared" ref="L83:L146" si="5">IFERROR(K83/J83," ")</f>
        <v>3.7904356404797755E-3</v>
      </c>
      <c r="M83" s="184">
        <f>IF(Input!N92=0," ",Input!N92)</f>
        <v>1</v>
      </c>
      <c r="N83" s="185">
        <f>IFERROR(IF(K83=0," ",SUM(K83*M83)*((Input!$D$10*$F$6)+(Input!$D$11*$F$7)))," ")</f>
        <v>21.143719999999998</v>
      </c>
      <c r="O83" s="186">
        <f>IFERROR(IF(K83=0," ",SUM(K83*M83)*((Input!$D$22*$F$6)+(Input!$D$23*$F$7)))," ")</f>
        <v>9.7557200000000002</v>
      </c>
    </row>
    <row r="84" spans="1:15" s="15" customFormat="1" ht="16" thickBot="1" x14ac:dyDescent="0.4">
      <c r="A84" s="172"/>
      <c r="B84" s="172"/>
      <c r="C84" s="179" t="str">
        <f>Input!C93</f>
        <v>PP67</v>
      </c>
      <c r="D84" s="180">
        <f>IF(Input!D93=0," ",Input!D93)</f>
        <v>67</v>
      </c>
      <c r="E84" s="187" t="str">
        <f>IF([1]Input!E93=0," ",[1]Input!E93)</f>
        <v xml:space="preserve"> </v>
      </c>
      <c r="F84" s="180">
        <f t="shared" si="0"/>
        <v>67</v>
      </c>
      <c r="G84" s="180">
        <f>Input!G93</f>
        <v>4.5301971427288944E-2</v>
      </c>
      <c r="H84" s="180">
        <f>IF(Input!H93=0," ",Input!H93)</f>
        <v>2005</v>
      </c>
      <c r="I84" s="180">
        <f t="shared" si="4"/>
        <v>18</v>
      </c>
      <c r="J84" s="181">
        <f>IF(Input!J93=0, " ",Input!J93)</f>
        <v>90782.21</v>
      </c>
      <c r="K84" s="182">
        <f>IF(Input!M93=0, " ",Input!M93)</f>
        <v>19.440000000000001</v>
      </c>
      <c r="L84" s="188">
        <f t="shared" si="5"/>
        <v>2.1413887148153806E-4</v>
      </c>
      <c r="M84" s="184">
        <f>IF(Input!N93=0," ",Input!N93)</f>
        <v>1</v>
      </c>
      <c r="N84" s="185">
        <f>IFERROR(IF(K84=0," ",SUM(K84*M84)*((Input!$D$10*$F$6)+(Input!$D$11*$F$7)))," ")</f>
        <v>21.65616</v>
      </c>
      <c r="O84" s="186">
        <f>IFERROR(IF(K84=0," ",SUM(K84*M84)*((Input!$D$22*$F$6)+(Input!$D$23*$F$7)))," ")</f>
        <v>9.9921600000000002</v>
      </c>
    </row>
    <row r="85" spans="1:15" s="15" customFormat="1" ht="16" thickBot="1" x14ac:dyDescent="0.4">
      <c r="A85" s="172"/>
      <c r="B85" s="172"/>
      <c r="C85" s="179" t="str">
        <f>Input!C94</f>
        <v>PP68</v>
      </c>
      <c r="D85" s="180">
        <f>IF(Input!D94=0," ",Input!D94)</f>
        <v>53</v>
      </c>
      <c r="E85" s="187" t="str">
        <f>IF([1]Input!E94=0," ",[1]Input!E94)</f>
        <v xml:space="preserve"> </v>
      </c>
      <c r="F85" s="180">
        <f t="shared" si="0"/>
        <v>53</v>
      </c>
      <c r="G85" s="180">
        <f>Input!G94</f>
        <v>3.1245149201337362E-3</v>
      </c>
      <c r="H85" s="180">
        <f>IF(Input!H94=0," ",Input!H94)</f>
        <v>2017</v>
      </c>
      <c r="I85" s="180">
        <f t="shared" si="4"/>
        <v>6</v>
      </c>
      <c r="J85" s="181">
        <f>IF(Input!J94=0, " ",Input!J94)</f>
        <v>7915.26</v>
      </c>
      <c r="K85" s="182">
        <f>IF(Input!M94=0, " ",Input!M94)</f>
        <v>20.56</v>
      </c>
      <c r="L85" s="188">
        <f t="shared" si="5"/>
        <v>2.5975141688333674E-3</v>
      </c>
      <c r="M85" s="184">
        <f>IF(Input!N94=0," ",Input!N94)</f>
        <v>1</v>
      </c>
      <c r="N85" s="185">
        <f>IFERROR(IF(K85=0," ",SUM(K85*M85)*((Input!$D$10*$F$6)+(Input!$D$11*$F$7)))," ")</f>
        <v>22.903839999999995</v>
      </c>
      <c r="O85" s="186">
        <f>IFERROR(IF(K85=0," ",SUM(K85*M85)*((Input!$D$22*$F$6)+(Input!$D$23*$F$7)))," ")</f>
        <v>10.56784</v>
      </c>
    </row>
    <row r="86" spans="1:15" s="15" customFormat="1" ht="16" thickBot="1" x14ac:dyDescent="0.4">
      <c r="A86" s="172"/>
      <c r="B86" s="172"/>
      <c r="C86" s="179" t="str">
        <f>Input!C95</f>
        <v>PP69</v>
      </c>
      <c r="D86" s="180">
        <f>IF(Input!D95=0," ",Input!D95)</f>
        <v>48</v>
      </c>
      <c r="E86" s="187" t="str">
        <f>IF([1]Input!E95=0," ",[1]Input!E95)</f>
        <v xml:space="preserve"> </v>
      </c>
      <c r="F86" s="180">
        <f t="shared" si="0"/>
        <v>48</v>
      </c>
      <c r="G86" s="180">
        <f>Input!G95</f>
        <v>2.7359399059093442E-3</v>
      </c>
      <c r="H86" s="180">
        <f>IF(Input!H95=0," ",Input!H95)</f>
        <v>2017</v>
      </c>
      <c r="I86" s="180">
        <f t="shared" si="4"/>
        <v>6</v>
      </c>
      <c r="J86" s="181">
        <f>IF(Input!J95=0, " ",Input!J95)</f>
        <v>7652.86</v>
      </c>
      <c r="K86" s="182">
        <f>IF(Input!M95=0, " ",Input!M95)</f>
        <v>20.92</v>
      </c>
      <c r="L86" s="188">
        <f t="shared" si="5"/>
        <v>2.7336185426102139E-3</v>
      </c>
      <c r="M86" s="184">
        <f>IF(Input!N95=0," ",Input!N95)</f>
        <v>1</v>
      </c>
      <c r="N86" s="185">
        <f>IFERROR(IF(K86=0," ",SUM(K86*M86)*((Input!$D$10*$F$6)+(Input!$D$11*$F$7)))," ")</f>
        <v>23.304880000000001</v>
      </c>
      <c r="O86" s="186">
        <f>IFERROR(IF(K86=0," ",SUM(K86*M86)*((Input!$D$22*$F$6)+(Input!$D$23*$F$7)))," ")</f>
        <v>10.752880000000001</v>
      </c>
    </row>
    <row r="87" spans="1:15" s="15" customFormat="1" ht="16" thickBot="1" x14ac:dyDescent="0.4">
      <c r="A87" s="172"/>
      <c r="B87" s="172"/>
      <c r="C87" s="179" t="str">
        <f>Input!C96</f>
        <v>PP70</v>
      </c>
      <c r="D87" s="180">
        <f>IF(Input!D96=0," ",Input!D96)</f>
        <v>86</v>
      </c>
      <c r="E87" s="187" t="str">
        <f>IF([1]Input!E96=0," ",[1]Input!E96)</f>
        <v xml:space="preserve"> </v>
      </c>
      <c r="F87" s="180">
        <f t="shared" si="0"/>
        <v>86</v>
      </c>
      <c r="G87" s="180">
        <f>Input!G96</f>
        <v>5.4655209798099439E-3</v>
      </c>
      <c r="H87" s="180">
        <f>IF(Input!H96=0," ",Input!H96)</f>
        <v>2014</v>
      </c>
      <c r="I87" s="180">
        <f t="shared" si="4"/>
        <v>9</v>
      </c>
      <c r="J87" s="181">
        <f>IF(Input!J96=0, " ",Input!J96)</f>
        <v>8532.7999999999993</v>
      </c>
      <c r="K87" s="182">
        <f>IF(Input!M96=0, " ",Input!M96)</f>
        <v>22.86</v>
      </c>
      <c r="L87" s="188">
        <f t="shared" si="5"/>
        <v>2.679073692105757E-3</v>
      </c>
      <c r="M87" s="184">
        <f>IF(Input!N96=0," ",Input!N96)</f>
        <v>1</v>
      </c>
      <c r="N87" s="185">
        <f>IFERROR(IF(K87=0," ",SUM(K87*M87)*((Input!$D$10*$F$6)+(Input!$D$11*$F$7)))," ")</f>
        <v>25.466039999999996</v>
      </c>
      <c r="O87" s="186">
        <f>IFERROR(IF(K87=0," ",SUM(K87*M87)*((Input!$D$22*$F$6)+(Input!$D$23*$F$7)))," ")</f>
        <v>11.75004</v>
      </c>
    </row>
    <row r="88" spans="1:15" s="15" customFormat="1" ht="16" thickBot="1" x14ac:dyDescent="0.4">
      <c r="A88" s="172"/>
      <c r="B88" s="172"/>
      <c r="C88" s="179" t="str">
        <f>Input!C97</f>
        <v>PP71</v>
      </c>
      <c r="D88" s="180">
        <f>IF(Input!D97=0," ",Input!D97)</f>
        <v>67</v>
      </c>
      <c r="E88" s="187" t="str">
        <f>IF([1]Input!E97=0," ",[1]Input!E97)</f>
        <v xml:space="preserve"> </v>
      </c>
      <c r="F88" s="180">
        <f t="shared" si="0"/>
        <v>67</v>
      </c>
      <c r="G88" s="180">
        <f>Input!G97</f>
        <v>4.8196526266436272E-2</v>
      </c>
      <c r="H88" s="180">
        <f>IF(Input!H97=0," ",Input!H97)</f>
        <v>2014</v>
      </c>
      <c r="I88" s="180">
        <f t="shared" si="4"/>
        <v>9</v>
      </c>
      <c r="J88" s="181">
        <f>IF(Input!J97=0, " ",Input!J97)</f>
        <v>96582.71</v>
      </c>
      <c r="K88" s="182">
        <f>IF(Input!M97=0, " ",Input!M97)</f>
        <v>22.68</v>
      </c>
      <c r="L88" s="188">
        <f t="shared" si="5"/>
        <v>2.3482463890276011E-4</v>
      </c>
      <c r="M88" s="184">
        <f>IF(Input!N97=0," ",Input!N97)</f>
        <v>1</v>
      </c>
      <c r="N88" s="185">
        <f>IFERROR(IF(K88=0," ",SUM(K88*M88)*((Input!$D$10*$F$6)+(Input!$D$11*$F$7)))," ")</f>
        <v>25.265519999999999</v>
      </c>
      <c r="O88" s="186">
        <f>IFERROR(IF(K88=0," ",SUM(K88*M88)*((Input!$D$22*$F$6)+(Input!$D$23*$F$7)))," ")</f>
        <v>11.65752</v>
      </c>
    </row>
    <row r="89" spans="1:15" s="15" customFormat="1" ht="16" thickBot="1" x14ac:dyDescent="0.4">
      <c r="A89" s="172"/>
      <c r="B89" s="172"/>
      <c r="C89" s="179" t="str">
        <f>Input!C98</f>
        <v>PP72</v>
      </c>
      <c r="D89" s="180">
        <f>IF(Input!D98=0," ",Input!D98)</f>
        <v>52</v>
      </c>
      <c r="E89" s="187" t="str">
        <f>IF([1]Input!E98=0," ",[1]Input!E98)</f>
        <v xml:space="preserve"> </v>
      </c>
      <c r="F89" s="180">
        <f t="shared" si="0"/>
        <v>52</v>
      </c>
      <c r="G89" s="180">
        <f>Input!G98</f>
        <v>1.3737874619799138E-3</v>
      </c>
      <c r="H89" s="180">
        <f>IF(Input!H98=0," ",Input!H98)</f>
        <v>2021</v>
      </c>
      <c r="I89" s="180">
        <f t="shared" si="4"/>
        <v>2</v>
      </c>
      <c r="J89" s="181">
        <f>IF(Input!J98=0, " ",Input!J98)</f>
        <v>3547.11</v>
      </c>
      <c r="K89" s="182">
        <f>IF(Input!M98=0, " ",Input!M98)</f>
        <v>22.98</v>
      </c>
      <c r="L89" s="188">
        <f t="shared" si="5"/>
        <v>6.4785134940839161E-3</v>
      </c>
      <c r="M89" s="184">
        <f>IF(Input!N98=0," ",Input!N98)</f>
        <v>1</v>
      </c>
      <c r="N89" s="185">
        <f>IFERROR(IF(K89=0," ",SUM(K89*M89)*((Input!$D$10*$F$6)+(Input!$D$11*$F$7)))," ")</f>
        <v>25.599719999999998</v>
      </c>
      <c r="O89" s="186">
        <f>IFERROR(IF(K89=0," ",SUM(K89*M89)*((Input!$D$22*$F$6)+(Input!$D$23*$F$7)))," ")</f>
        <v>11.811720000000001</v>
      </c>
    </row>
    <row r="90" spans="1:15" s="15" customFormat="1" ht="16" thickBot="1" x14ac:dyDescent="0.4">
      <c r="A90" s="172"/>
      <c r="B90" s="172"/>
      <c r="C90" s="179" t="str">
        <f>Input!C99</f>
        <v>PP73</v>
      </c>
      <c r="D90" s="180">
        <f>IF(Input!D99=0," ",Input!D99)</f>
        <v>52</v>
      </c>
      <c r="E90" s="187" t="str">
        <f>IF([1]Input!E99=0," ",[1]Input!E99)</f>
        <v xml:space="preserve"> </v>
      </c>
      <c r="F90" s="180">
        <f t="shared" si="0"/>
        <v>52</v>
      </c>
      <c r="G90" s="180">
        <f>Input!G99</f>
        <v>3.3813023663815437E-3</v>
      </c>
      <c r="H90" s="180">
        <f>IF(Input!H99=0," ",Input!H99)</f>
        <v>2017</v>
      </c>
      <c r="I90" s="180">
        <f t="shared" si="4"/>
        <v>6</v>
      </c>
      <c r="J90" s="181">
        <f>IF(Input!J99=0, " ",Input!J99)</f>
        <v>8730.5</v>
      </c>
      <c r="K90" s="182">
        <f>IF(Input!M99=0, " ",Input!M99)</f>
        <v>23.2</v>
      </c>
      <c r="L90" s="188">
        <f t="shared" si="5"/>
        <v>2.6573506672011912E-3</v>
      </c>
      <c r="M90" s="184">
        <f>IF(Input!N99=0," ",Input!N99)</f>
        <v>1</v>
      </c>
      <c r="N90" s="185">
        <f>IFERROR(IF(K90=0," ",SUM(K90*M90)*((Input!$D$10*$F$6)+(Input!$D$11*$F$7)))," ")</f>
        <v>25.844799999999996</v>
      </c>
      <c r="O90" s="186">
        <f>IFERROR(IF(K90=0," ",SUM(K90*M90)*((Input!$D$22*$F$6)+(Input!$D$23*$F$7)))," ")</f>
        <v>11.924799999999999</v>
      </c>
    </row>
    <row r="91" spans="1:15" s="15" customFormat="1" ht="16" thickBot="1" x14ac:dyDescent="0.4">
      <c r="A91" s="172"/>
      <c r="B91" s="172"/>
      <c r="C91" s="179" t="str">
        <f>Input!C100</f>
        <v>PP74</v>
      </c>
      <c r="D91" s="180" t="str">
        <f>IF(Input!D100=0," ",Input!D100)</f>
        <v xml:space="preserve"> </v>
      </c>
      <c r="E91" s="187" t="str">
        <f>IF([1]Input!E100=0," ",[1]Input!E100)</f>
        <v xml:space="preserve"> </v>
      </c>
      <c r="F91" s="180" t="str">
        <f t="shared" si="0"/>
        <v xml:space="preserve"> </v>
      </c>
      <c r="G91" s="180" t="str">
        <f>Input!G100</f>
        <v xml:space="preserve"> </v>
      </c>
      <c r="H91" s="180" t="str">
        <f>IF(Input!H100=0," ",Input!H100)</f>
        <v xml:space="preserve"> </v>
      </c>
      <c r="I91" s="180" t="str">
        <f t="shared" si="4"/>
        <v xml:space="preserve"> </v>
      </c>
      <c r="J91" s="181" t="str">
        <f>IF(Input!J100=0, " ",Input!J100)</f>
        <v xml:space="preserve"> </v>
      </c>
      <c r="K91" s="182">
        <f>IF(Input!M100=0, " ",Input!M100)</f>
        <v>23.38</v>
      </c>
      <c r="L91" s="188" t="str">
        <f t="shared" si="5"/>
        <v xml:space="preserve"> </v>
      </c>
      <c r="M91" s="184">
        <f>IF(Input!N100=0," ",Input!N100)</f>
        <v>1</v>
      </c>
      <c r="N91" s="185">
        <f>IFERROR(IF(K91=0," ",SUM(K91*M91)*((Input!$D$10*$F$6)+(Input!$D$11*$F$7)))," ")</f>
        <v>26.045319999999997</v>
      </c>
      <c r="O91" s="186">
        <f>IFERROR(IF(K91=0," ",SUM(K91*M91)*((Input!$D$22*$F$6)+(Input!$D$23*$F$7)))," ")</f>
        <v>12.01732</v>
      </c>
    </row>
    <row r="92" spans="1:15" s="15" customFormat="1" ht="16" thickBot="1" x14ac:dyDescent="0.4">
      <c r="A92" s="172"/>
      <c r="B92" s="172"/>
      <c r="C92" s="179" t="str">
        <f>Input!C101</f>
        <v>PP75</v>
      </c>
      <c r="D92" s="180">
        <f>IF(Input!D101=0," ",Input!D101)</f>
        <v>62</v>
      </c>
      <c r="E92" s="187" t="str">
        <f>IF([1]Input!E101=0," ",[1]Input!E101)</f>
        <v xml:space="preserve"> </v>
      </c>
      <c r="F92" s="180">
        <f t="shared" si="0"/>
        <v>62</v>
      </c>
      <c r="G92" s="180">
        <f>Input!G101</f>
        <v>4.3688031475637512E-3</v>
      </c>
      <c r="H92" s="180">
        <f>IF(Input!H101=0," ",Input!H101)</f>
        <v>2017</v>
      </c>
      <c r="I92" s="180">
        <f t="shared" si="4"/>
        <v>6</v>
      </c>
      <c r="J92" s="181">
        <f>IF(Input!J101=0, " ",Input!J101)</f>
        <v>9460.83</v>
      </c>
      <c r="K92" s="182">
        <f>IF(Input!M101=0, " ",Input!M101)</f>
        <v>25.18</v>
      </c>
      <c r="L92" s="188">
        <f t="shared" si="5"/>
        <v>2.6615001009425176E-3</v>
      </c>
      <c r="M92" s="184">
        <f>IF(Input!N101=0," ",Input!N101)</f>
        <v>1</v>
      </c>
      <c r="N92" s="185">
        <f>IFERROR(IF(K92=0," ",SUM(K92*M92)*((Input!$D$10*$F$6)+(Input!$D$11*$F$7)))," ")</f>
        <v>28.050519999999995</v>
      </c>
      <c r="O92" s="186">
        <f>IFERROR(IF(K92=0," ",SUM(K92*M92)*((Input!$D$22*$F$6)+(Input!$D$23*$F$7)))," ")</f>
        <v>12.94252</v>
      </c>
    </row>
    <row r="93" spans="1:15" s="15" customFormat="1" ht="16" thickBot="1" x14ac:dyDescent="0.4">
      <c r="A93" s="172"/>
      <c r="B93" s="172"/>
      <c r="C93" s="179" t="str">
        <f>Input!C102</f>
        <v>PP76</v>
      </c>
      <c r="D93" s="180">
        <f>IF(Input!D102=0," ",Input!D102)</f>
        <v>51</v>
      </c>
      <c r="E93" s="187" t="str">
        <f>IF([1]Input!E102=0," ",[1]Input!E102)</f>
        <v xml:space="preserve"> </v>
      </c>
      <c r="F93" s="180">
        <f t="shared" si="0"/>
        <v>51</v>
      </c>
      <c r="G93" s="180">
        <f>Input!G102</f>
        <v>5.4901644330567273E-3</v>
      </c>
      <c r="H93" s="180">
        <f>IF(Input!H102=0," ",Input!H102)</f>
        <v>2017</v>
      </c>
      <c r="I93" s="180">
        <f t="shared" si="4"/>
        <v>6</v>
      </c>
      <c r="J93" s="181">
        <f>IF(Input!J102=0, " ",Input!J102)</f>
        <v>14453.52</v>
      </c>
      <c r="K93" s="182">
        <f>IF(Input!M102=0, " ",Input!M102)</f>
        <v>25.58</v>
      </c>
      <c r="L93" s="188">
        <f t="shared" si="5"/>
        <v>1.7698110910006695E-3</v>
      </c>
      <c r="M93" s="184">
        <f>IF(Input!N102=0," ",Input!N102)</f>
        <v>1</v>
      </c>
      <c r="N93" s="185">
        <f>IFERROR(IF(K93=0," ",SUM(K93*M93)*((Input!$D$10*$F$6)+(Input!$D$11*$F$7)))," ")</f>
        <v>28.496119999999994</v>
      </c>
      <c r="O93" s="186">
        <f>IFERROR(IF(K93=0," ",SUM(K93*M93)*((Input!$D$22*$F$6)+(Input!$D$23*$F$7)))," ")</f>
        <v>13.148119999999999</v>
      </c>
    </row>
    <row r="94" spans="1:15" s="15" customFormat="1" ht="16" thickBot="1" x14ac:dyDescent="0.4">
      <c r="A94" s="172"/>
      <c r="B94" s="172"/>
      <c r="C94" s="179" t="str">
        <f>Input!C103</f>
        <v>PP77</v>
      </c>
      <c r="D94" s="180">
        <f>IF(Input!D103=0," ",Input!D103)</f>
        <v>65</v>
      </c>
      <c r="E94" s="187" t="str">
        <f>IF([1]Input!E103=0," ",[1]Input!E103)</f>
        <v xml:space="preserve"> </v>
      </c>
      <c r="F94" s="180">
        <f t="shared" si="0"/>
        <v>65</v>
      </c>
      <c r="G94" s="180">
        <f>Input!G103</f>
        <v>6.6521813239165195E-3</v>
      </c>
      <c r="H94" s="180">
        <f>IF(Input!H103=0," ",Input!H103)</f>
        <v>2017</v>
      </c>
      <c r="I94" s="180">
        <f t="shared" si="4"/>
        <v>6</v>
      </c>
      <c r="J94" s="181">
        <f>IF(Input!J103=0, " ",Input!J103)</f>
        <v>13740.71</v>
      </c>
      <c r="K94" s="182">
        <f>IF(Input!M103=0, " ",Input!M103)</f>
        <v>25.53</v>
      </c>
      <c r="L94" s="188">
        <f t="shared" si="5"/>
        <v>1.8579825933303304E-3</v>
      </c>
      <c r="M94" s="184">
        <f>IF(Input!N103=0," ",Input!N103)</f>
        <v>1</v>
      </c>
      <c r="N94" s="185">
        <f>IFERROR(IF(K94=0," ",SUM(K94*M94)*((Input!$D$10*$F$6)+(Input!$D$11*$F$7)))," ")</f>
        <v>28.44042</v>
      </c>
      <c r="O94" s="186">
        <f>IFERROR(IF(K94=0," ",SUM(K94*M94)*((Input!$D$22*$F$6)+(Input!$D$23*$F$7)))," ")</f>
        <v>13.122420000000002</v>
      </c>
    </row>
    <row r="95" spans="1:15" s="15" customFormat="1" ht="16" thickBot="1" x14ac:dyDescent="0.4">
      <c r="A95" s="172"/>
      <c r="B95" s="172"/>
      <c r="C95" s="179" t="str">
        <f>Input!C104</f>
        <v>PP78</v>
      </c>
      <c r="D95" s="180">
        <f>IF(Input!D104=0," ",Input!D104)</f>
        <v>15</v>
      </c>
      <c r="E95" s="187" t="str">
        <f>IF([1]Input!E104=0," ",[1]Input!E104)</f>
        <v xml:space="preserve"> </v>
      </c>
      <c r="F95" s="180">
        <f t="shared" si="0"/>
        <v>15</v>
      </c>
      <c r="G95" s="180">
        <f>Input!G104</f>
        <v>1.1276663427089184E-3</v>
      </c>
      <c r="H95" s="180">
        <f>IF(Input!H104=0," ",Input!H104)</f>
        <v>2017</v>
      </c>
      <c r="I95" s="180">
        <f t="shared" si="4"/>
        <v>6</v>
      </c>
      <c r="J95" s="181">
        <f>IF(Input!J104=0, " ",Input!J104)</f>
        <v>10093.64</v>
      </c>
      <c r="K95" s="182">
        <f>IF(Input!M104=0, " ",Input!M104)</f>
        <v>25.58</v>
      </c>
      <c r="L95" s="188">
        <f t="shared" si="5"/>
        <v>2.5342691041091219E-3</v>
      </c>
      <c r="M95" s="184">
        <f>IF(Input!N104=0," ",Input!N104)</f>
        <v>1</v>
      </c>
      <c r="N95" s="185">
        <f>IFERROR(IF(K95=0," ",SUM(K95*M95)*((Input!$D$10*$F$6)+(Input!$D$11*$F$7)))," ")</f>
        <v>28.496119999999994</v>
      </c>
      <c r="O95" s="186">
        <f>IFERROR(IF(K95=0," ",SUM(K95*M95)*((Input!$D$22*$F$6)+(Input!$D$23*$F$7)))," ")</f>
        <v>13.148119999999999</v>
      </c>
    </row>
    <row r="96" spans="1:15" s="15" customFormat="1" ht="16" thickBot="1" x14ac:dyDescent="0.4">
      <c r="A96" s="172"/>
      <c r="B96" s="172"/>
      <c r="C96" s="179" t="str">
        <f>Input!C105</f>
        <v>PP79</v>
      </c>
      <c r="D96" s="180">
        <f>IF(Input!D105=0," ",Input!D105)</f>
        <v>69</v>
      </c>
      <c r="E96" s="187" t="str">
        <f>IF([1]Input!E105=0," ",[1]Input!E105)</f>
        <v xml:space="preserve"> </v>
      </c>
      <c r="F96" s="180">
        <f t="shared" si="0"/>
        <v>69</v>
      </c>
      <c r="G96" s="180">
        <f>Input!G105</f>
        <v>4.2630012352766304E-2</v>
      </c>
      <c r="H96" s="180">
        <f>IF(Input!H105=0," ",Input!H105)</f>
        <v>2006</v>
      </c>
      <c r="I96" s="180">
        <f t="shared" si="4"/>
        <v>17</v>
      </c>
      <c r="J96" s="181">
        <f>IF(Input!J105=0, " ",Input!J105)</f>
        <v>82951.61</v>
      </c>
      <c r="K96" s="182">
        <f>IF(Input!M105=0, " ",Input!M105)</f>
        <v>26.02</v>
      </c>
      <c r="L96" s="188">
        <f t="shared" si="5"/>
        <v>3.1367685328832074E-4</v>
      </c>
      <c r="M96" s="184">
        <f>IF(Input!N105=0," ",Input!N105)</f>
        <v>1</v>
      </c>
      <c r="N96" s="185">
        <f>IFERROR(IF(K96=0," ",SUM(K96*M96)*((Input!$D$10*$F$6)+(Input!$D$11*$F$7)))," ")</f>
        <v>28.986279999999997</v>
      </c>
      <c r="O96" s="186">
        <f>IFERROR(IF(K96=0," ",SUM(K96*M96)*((Input!$D$22*$F$6)+(Input!$D$23*$F$7)))," ")</f>
        <v>13.374280000000001</v>
      </c>
    </row>
    <row r="97" spans="1:15" s="15" customFormat="1" ht="16" thickBot="1" x14ac:dyDescent="0.4">
      <c r="A97" s="172"/>
      <c r="B97" s="172"/>
      <c r="C97" s="179" t="str">
        <f>Input!C106</f>
        <v>PP80</v>
      </c>
      <c r="D97" s="180">
        <f>IF(Input!D106=0," ",Input!D106)</f>
        <v>15</v>
      </c>
      <c r="E97" s="187" t="str">
        <f>IF([1]Input!E106=0," ",[1]Input!E106)</f>
        <v xml:space="preserve"> </v>
      </c>
      <c r="F97" s="180">
        <f t="shared" si="0"/>
        <v>15</v>
      </c>
      <c r="G97" s="180">
        <f>Input!G106</f>
        <v>1.136855352490108E-3</v>
      </c>
      <c r="H97" s="180">
        <f>IF(Input!H106=0," ",Input!H106)</f>
        <v>2017</v>
      </c>
      <c r="I97" s="180">
        <f t="shared" si="4"/>
        <v>6</v>
      </c>
      <c r="J97" s="181">
        <f>IF(Input!J106=0, " ",Input!J106)</f>
        <v>10175.89</v>
      </c>
      <c r="K97" s="182">
        <f>IF(Input!M106=0, " ",Input!M106)</f>
        <v>25.82</v>
      </c>
      <c r="L97" s="188">
        <f t="shared" si="5"/>
        <v>2.5373701956290804E-3</v>
      </c>
      <c r="M97" s="184">
        <f>IF(Input!N106=0," ",Input!N106)</f>
        <v>1</v>
      </c>
      <c r="N97" s="185">
        <f>IFERROR(IF(K97=0," ",SUM(K97*M97)*((Input!$D$10*$F$6)+(Input!$D$11*$F$7)))," ")</f>
        <v>28.763479999999998</v>
      </c>
      <c r="O97" s="186">
        <f>IFERROR(IF(K97=0," ",SUM(K97*M97)*((Input!$D$22*$F$6)+(Input!$D$23*$F$7)))," ")</f>
        <v>13.27148</v>
      </c>
    </row>
    <row r="98" spans="1:15" s="15" customFormat="1" ht="16" thickBot="1" x14ac:dyDescent="0.4">
      <c r="A98" s="172"/>
      <c r="B98" s="172"/>
      <c r="C98" s="179" t="str">
        <f>Input!C107</f>
        <v>PP81</v>
      </c>
      <c r="D98" s="180">
        <f>IF(Input!D107=0," ",Input!D107)</f>
        <v>39</v>
      </c>
      <c r="E98" s="187" t="str">
        <f>IF([1]Input!E107=0," ",[1]Input!E107)</f>
        <v xml:space="preserve"> </v>
      </c>
      <c r="F98" s="180">
        <f t="shared" si="0"/>
        <v>39</v>
      </c>
      <c r="G98" s="180">
        <f>Input!G107</f>
        <v>3.0827374921503095E-3</v>
      </c>
      <c r="H98" s="180">
        <f>IF(Input!H107=0," ",Input!H107)</f>
        <v>2018</v>
      </c>
      <c r="I98" s="180">
        <f t="shared" si="4"/>
        <v>5</v>
      </c>
      <c r="J98" s="181">
        <f>IF(Input!J107=0, " ",Input!J107)</f>
        <v>10612.81</v>
      </c>
      <c r="K98" s="182">
        <f>IF(Input!M107=0, " ",Input!M107)</f>
        <v>27.16</v>
      </c>
      <c r="L98" s="188">
        <f t="shared" si="5"/>
        <v>2.5591714164297677E-3</v>
      </c>
      <c r="M98" s="184">
        <f>IF(Input!N107=0," ",Input!N107)</f>
        <v>1</v>
      </c>
      <c r="N98" s="185">
        <f>IFERROR(IF(K98=0," ",SUM(K98*M98)*((Input!$D$10*$F$6)+(Input!$D$11*$F$7)))," ")</f>
        <v>30.256239999999998</v>
      </c>
      <c r="O98" s="186">
        <f>IFERROR(IF(K98=0," ",SUM(K98*M98)*((Input!$D$22*$F$6)+(Input!$D$23*$F$7)))," ")</f>
        <v>13.960240000000001</v>
      </c>
    </row>
    <row r="99" spans="1:15" s="15" customFormat="1" ht="16" thickBot="1" x14ac:dyDescent="0.4">
      <c r="A99" s="172"/>
      <c r="B99" s="172"/>
      <c r="C99" s="179" t="str">
        <f>Input!C108</f>
        <v>PP82</v>
      </c>
      <c r="D99" s="180">
        <f>IF(Input!D108=0," ",Input!D108)</f>
        <v>43</v>
      </c>
      <c r="E99" s="187" t="str">
        <f>IF([1]Input!E108=0," ",[1]Input!E108)</f>
        <v xml:space="preserve"> </v>
      </c>
      <c r="F99" s="180">
        <f t="shared" si="0"/>
        <v>43</v>
      </c>
      <c r="G99" s="180">
        <f>Input!G108</f>
        <v>3.2302703492516202E-3</v>
      </c>
      <c r="H99" s="180">
        <f>IF(Input!H108=0," ",Input!H108)</f>
        <v>2020</v>
      </c>
      <c r="I99" s="180">
        <f t="shared" si="4"/>
        <v>3</v>
      </c>
      <c r="J99" s="181">
        <f>IF(Input!J108=0, " ",Input!J108)</f>
        <v>10086.23</v>
      </c>
      <c r="K99" s="182">
        <f>IF(Input!M108=0, " ",Input!M108)</f>
        <v>27.35</v>
      </c>
      <c r="L99" s="188">
        <f t="shared" si="5"/>
        <v>2.7116177203970167E-3</v>
      </c>
      <c r="M99" s="184">
        <f>IF(Input!N108=0," ",Input!N108)</f>
        <v>1</v>
      </c>
      <c r="N99" s="185">
        <f>IFERROR(IF(K99=0," ",SUM(K99*M99)*((Input!$D$10*$F$6)+(Input!$D$11*$F$7)))," ")</f>
        <v>30.467899999999997</v>
      </c>
      <c r="O99" s="186">
        <f>IFERROR(IF(K99=0," ",SUM(K99*M99)*((Input!$D$22*$F$6)+(Input!$D$23*$F$7)))," ")</f>
        <v>14.057900000000002</v>
      </c>
    </row>
    <row r="100" spans="1:15" s="15" customFormat="1" ht="16" thickBot="1" x14ac:dyDescent="0.4">
      <c r="A100" s="172"/>
      <c r="B100" s="172"/>
      <c r="C100" s="179" t="str">
        <f>Input!C109</f>
        <v>PP83</v>
      </c>
      <c r="D100" s="180">
        <f>IF(Input!D109=0," ",Input!D109)</f>
        <v>53</v>
      </c>
      <c r="E100" s="187" t="str">
        <f>IF([1]Input!E109=0," ",[1]Input!E109)</f>
        <v xml:space="preserve"> </v>
      </c>
      <c r="F100" s="180">
        <f t="shared" si="0"/>
        <v>53</v>
      </c>
      <c r="G100" s="180">
        <f>Input!G109</f>
        <v>4.2545929356833023E-3</v>
      </c>
      <c r="H100" s="180">
        <f>IF(Input!H109=0," ",Input!H109)</f>
        <v>2018</v>
      </c>
      <c r="I100" s="180">
        <f t="shared" si="4"/>
        <v>5</v>
      </c>
      <c r="J100" s="181">
        <f>IF(Input!J109=0, " ",Input!J109)</f>
        <v>10778.06</v>
      </c>
      <c r="K100" s="182">
        <f>IF(Input!M109=0, " ",Input!M109)</f>
        <v>27.42</v>
      </c>
      <c r="L100" s="188">
        <f t="shared" si="5"/>
        <v>2.5440570937626996E-3</v>
      </c>
      <c r="M100" s="184">
        <f>IF(Input!N109=0," ",Input!N109)</f>
        <v>1</v>
      </c>
      <c r="N100" s="185">
        <f>IFERROR(IF(K100=0," ",SUM(K100*M100)*((Input!$D$10*$F$6)+(Input!$D$11*$F$7)))," ")</f>
        <v>30.545879999999997</v>
      </c>
      <c r="O100" s="186">
        <f>IFERROR(IF(K100=0," ",SUM(K100*M100)*((Input!$D$22*$F$6)+(Input!$D$23*$F$7)))," ")</f>
        <v>14.09388</v>
      </c>
    </row>
    <row r="101" spans="1:15" s="15" customFormat="1" ht="16" thickBot="1" x14ac:dyDescent="0.4">
      <c r="A101" s="172"/>
      <c r="B101" s="172"/>
      <c r="C101" s="179" t="str">
        <f>Input!C110</f>
        <v>PP84</v>
      </c>
      <c r="D101" s="180">
        <f>IF(Input!D110=0," ",Input!D110)</f>
        <v>16</v>
      </c>
      <c r="E101" s="187" t="str">
        <f>IF([1]Input!E110=0," ",[1]Input!E110)</f>
        <v xml:space="preserve"> </v>
      </c>
      <c r="F101" s="180">
        <f t="shared" si="0"/>
        <v>16</v>
      </c>
      <c r="G101" s="180">
        <f>Input!G110</f>
        <v>5.9603444084064584E-4</v>
      </c>
      <c r="H101" s="180">
        <f>IF(Input!H110=0," ",Input!H110)</f>
        <v>2017</v>
      </c>
      <c r="I101" s="180">
        <f t="shared" si="4"/>
        <v>6</v>
      </c>
      <c r="J101" s="181">
        <f>IF(Input!J110=0, " ",Input!J110)</f>
        <v>5001.6099999999997</v>
      </c>
      <c r="K101" s="182">
        <f>IF(Input!M110=0, " ",Input!M110)</f>
        <v>27.6</v>
      </c>
      <c r="L101" s="188">
        <f t="shared" si="5"/>
        <v>5.5182231321514478E-3</v>
      </c>
      <c r="M101" s="184">
        <f>IF(Input!N110=0," ",Input!N110)</f>
        <v>1</v>
      </c>
      <c r="N101" s="185">
        <f>IFERROR(IF(K101=0," ",SUM(K101*M101)*((Input!$D$10*$F$6)+(Input!$D$11*$F$7)))," ")</f>
        <v>30.746399999999998</v>
      </c>
      <c r="O101" s="186">
        <f>IFERROR(IF(K101=0," ",SUM(K101*M101)*((Input!$D$22*$F$6)+(Input!$D$23*$F$7)))," ")</f>
        <v>14.186400000000001</v>
      </c>
    </row>
    <row r="102" spans="1:15" s="15" customFormat="1" ht="16" thickBot="1" x14ac:dyDescent="0.4">
      <c r="A102" s="172"/>
      <c r="B102" s="172"/>
      <c r="C102" s="179" t="str">
        <f>Input!C111</f>
        <v>PP85</v>
      </c>
      <c r="D102" s="180">
        <f>IF(Input!D111=0," ",Input!D111)</f>
        <v>82</v>
      </c>
      <c r="E102" s="187" t="str">
        <f>IF([1]Input!E111=0," ",[1]Input!E111)</f>
        <v xml:space="preserve"> </v>
      </c>
      <c r="F102" s="180">
        <f t="shared" si="0"/>
        <v>82</v>
      </c>
      <c r="G102" s="180">
        <f>Input!G111</f>
        <v>6.6241751585918362E-3</v>
      </c>
      <c r="H102" s="180">
        <f>IF(Input!H111=0," ",Input!H111)</f>
        <v>2010</v>
      </c>
      <c r="I102" s="180">
        <f t="shared" si="4"/>
        <v>13</v>
      </c>
      <c r="J102" s="181">
        <f>IF(Input!J111=0, " ",Input!J111)</f>
        <v>10846.17</v>
      </c>
      <c r="K102" s="182">
        <f>IF(Input!M111=0, " ",Input!M111)</f>
        <v>27.66</v>
      </c>
      <c r="L102" s="188">
        <f t="shared" si="5"/>
        <v>2.550208967773878E-3</v>
      </c>
      <c r="M102" s="184">
        <f>IF(Input!N111=0," ",Input!N111)</f>
        <v>1</v>
      </c>
      <c r="N102" s="185">
        <f>IFERROR(IF(K102=0," ",SUM(K102*M102)*((Input!$D$10*$F$6)+(Input!$D$11*$F$7)))," ")</f>
        <v>30.813239999999997</v>
      </c>
      <c r="O102" s="186">
        <f>IFERROR(IF(K102=0," ",SUM(K102*M102)*((Input!$D$22*$F$6)+(Input!$D$23*$F$7)))," ")</f>
        <v>14.21724</v>
      </c>
    </row>
    <row r="103" spans="1:15" s="15" customFormat="1" ht="16" thickBot="1" x14ac:dyDescent="0.4">
      <c r="A103" s="172"/>
      <c r="B103" s="172"/>
      <c r="C103" s="179" t="str">
        <f>Input!C112</f>
        <v>PP86</v>
      </c>
      <c r="D103" s="180">
        <f>IF(Input!D112=0," ",Input!D112)</f>
        <v>73</v>
      </c>
      <c r="E103" s="187" t="str">
        <f>IF([1]Input!E112=0," ",[1]Input!E112)</f>
        <v xml:space="preserve"> </v>
      </c>
      <c r="F103" s="180">
        <f t="shared" si="0"/>
        <v>73</v>
      </c>
      <c r="G103" s="180">
        <f>Input!G112</f>
        <v>3.3926069450334835E-2</v>
      </c>
      <c r="H103" s="180">
        <f>IF(Input!H112=0," ",Input!H112)</f>
        <v>2022</v>
      </c>
      <c r="I103" s="180">
        <f t="shared" si="4"/>
        <v>1</v>
      </c>
      <c r="J103" s="181">
        <f>IF(Input!J112=0, " ",Input!J112)</f>
        <v>62397.78</v>
      </c>
      <c r="K103" s="182">
        <f>IF(Input!M112=0, " ",Input!M112)</f>
        <v>28.1</v>
      </c>
      <c r="L103" s="188">
        <f t="shared" si="5"/>
        <v>4.5033653440875625E-4</v>
      </c>
      <c r="M103" s="184">
        <f>IF(Input!N112=0," ",Input!N112)</f>
        <v>1</v>
      </c>
      <c r="N103" s="185">
        <f>IFERROR(IF(K103=0," ",SUM(K103*M103)*((Input!$D$10*$F$6)+(Input!$D$11*$F$7)))," ")</f>
        <v>31.3034</v>
      </c>
      <c r="O103" s="186">
        <f>IFERROR(IF(K103=0," ",SUM(K103*M103)*((Input!$D$22*$F$6)+(Input!$D$23*$F$7)))," ")</f>
        <v>14.4434</v>
      </c>
    </row>
    <row r="104" spans="1:15" s="15" customFormat="1" ht="16" thickBot="1" x14ac:dyDescent="0.4">
      <c r="A104" s="172"/>
      <c r="B104" s="172"/>
      <c r="C104" s="179" t="str">
        <f>Input!C113</f>
        <v>PP87</v>
      </c>
      <c r="D104" s="180">
        <f>IF(Input!D113=0," ",Input!D113)</f>
        <v>70</v>
      </c>
      <c r="E104" s="187" t="str">
        <f>IF([1]Input!E113=0," ",[1]Input!E113)</f>
        <v xml:space="preserve"> </v>
      </c>
      <c r="F104" s="180">
        <f t="shared" si="0"/>
        <v>70</v>
      </c>
      <c r="G104" s="180">
        <f>Input!G113</f>
        <v>3.2531847418129298E-2</v>
      </c>
      <c r="H104" s="180">
        <f>IF(Input!H113=0," ",Input!H113)</f>
        <v>2022</v>
      </c>
      <c r="I104" s="180">
        <f t="shared" si="4"/>
        <v>1</v>
      </c>
      <c r="J104" s="181">
        <f>IF(Input!J113=0, " ",Input!J113)</f>
        <v>62397.78</v>
      </c>
      <c r="K104" s="182">
        <f>IF(Input!M113=0, " ",Input!M113)</f>
        <v>28.1</v>
      </c>
      <c r="L104" s="188">
        <f t="shared" si="5"/>
        <v>4.5033653440875625E-4</v>
      </c>
      <c r="M104" s="184">
        <f>IF(Input!N113=0," ",Input!N113)</f>
        <v>1</v>
      </c>
      <c r="N104" s="185">
        <f>IFERROR(IF(K104=0," ",SUM(K104*M104)*((Input!$D$10*$F$6)+(Input!$D$11*$F$7)))," ")</f>
        <v>31.3034</v>
      </c>
      <c r="O104" s="186">
        <f>IFERROR(IF(K104=0," ",SUM(K104*M104)*((Input!$D$22*$F$6)+(Input!$D$23*$F$7)))," ")</f>
        <v>14.4434</v>
      </c>
    </row>
    <row r="105" spans="1:15" s="15" customFormat="1" ht="16" thickBot="1" x14ac:dyDescent="0.4">
      <c r="A105" s="172"/>
      <c r="B105" s="172"/>
      <c r="C105" s="179" t="str">
        <f>Input!C114</f>
        <v>PP88</v>
      </c>
      <c r="D105" s="180" t="str">
        <f>IF(Input!D114=0," ",Input!D114)</f>
        <v xml:space="preserve"> </v>
      </c>
      <c r="E105" s="187" t="str">
        <f>IF([1]Input!E114=0," ",[1]Input!E114)</f>
        <v xml:space="preserve"> </v>
      </c>
      <c r="F105" s="180" t="str">
        <f t="shared" si="0"/>
        <v xml:space="preserve"> </v>
      </c>
      <c r="G105" s="180" t="str">
        <f>Input!G114</f>
        <v xml:space="preserve"> </v>
      </c>
      <c r="H105" s="180" t="str">
        <f>IF(Input!H114=0," ",Input!H114)</f>
        <v xml:space="preserve"> </v>
      </c>
      <c r="I105" s="180" t="str">
        <f t="shared" si="4"/>
        <v xml:space="preserve"> </v>
      </c>
      <c r="J105" s="181" t="str">
        <f>IF(Input!J114=0, " ",Input!J114)</f>
        <v xml:space="preserve"> </v>
      </c>
      <c r="K105" s="182">
        <f>IF(Input!M114=0, " ",Input!M114)</f>
        <v>28.19</v>
      </c>
      <c r="L105" s="188" t="str">
        <f t="shared" si="5"/>
        <v xml:space="preserve"> </v>
      </c>
      <c r="M105" s="184">
        <f>IF(Input!N114=0," ",Input!N114)</f>
        <v>1</v>
      </c>
      <c r="N105" s="185">
        <f>IFERROR(IF(K105=0," ",SUM(K105*M105)*((Input!$D$10*$F$6)+(Input!$D$11*$F$7)))," ")</f>
        <v>31.403659999999999</v>
      </c>
      <c r="O105" s="186">
        <f>IFERROR(IF(K105=0," ",SUM(K105*M105)*((Input!$D$22*$F$6)+(Input!$D$23*$F$7)))," ")</f>
        <v>14.489660000000001</v>
      </c>
    </row>
    <row r="106" spans="1:15" s="15" customFormat="1" ht="16" thickBot="1" x14ac:dyDescent="0.4">
      <c r="A106" s="172"/>
      <c r="B106" s="172"/>
      <c r="C106" s="179" t="str">
        <f>Input!C115</f>
        <v>PP89</v>
      </c>
      <c r="D106" s="180">
        <f>IF(Input!D115=0," ",Input!D115)</f>
        <v>92</v>
      </c>
      <c r="E106" s="187" t="str">
        <f>IF([1]Input!E115=0," ",[1]Input!E115)</f>
        <v xml:space="preserve"> </v>
      </c>
      <c r="F106" s="180">
        <f t="shared" si="0"/>
        <v>92</v>
      </c>
      <c r="G106" s="180">
        <f>Input!G115</f>
        <v>3.8435836737442511E-2</v>
      </c>
      <c r="H106" s="180">
        <f>IF(Input!H115=0," ",Input!H115)</f>
        <v>2008</v>
      </c>
      <c r="I106" s="180">
        <f t="shared" si="4"/>
        <v>15</v>
      </c>
      <c r="J106" s="181">
        <f>IF(Input!J115=0, " ",Input!J115)</f>
        <v>56092.78</v>
      </c>
      <c r="K106" s="182">
        <f>IF(Input!M115=0, " ",Input!M115)</f>
        <v>28.3</v>
      </c>
      <c r="L106" s="188">
        <f t="shared" si="5"/>
        <v>5.0452125924227681E-4</v>
      </c>
      <c r="M106" s="184">
        <f>IF(Input!N115=0," ",Input!N115)</f>
        <v>1</v>
      </c>
      <c r="N106" s="185">
        <f>IFERROR(IF(K106=0," ",SUM(K106*M106)*((Input!$D$10*$F$6)+(Input!$D$11*$F$7)))," ")</f>
        <v>31.526199999999996</v>
      </c>
      <c r="O106" s="186">
        <f>IFERROR(IF(K106=0," ",SUM(K106*M106)*((Input!$D$22*$F$6)+(Input!$D$23*$F$7)))," ")</f>
        <v>14.546200000000001</v>
      </c>
    </row>
    <row r="107" spans="1:15" s="15" customFormat="1" ht="16" thickBot="1" x14ac:dyDescent="0.4">
      <c r="A107" s="172"/>
      <c r="B107" s="172"/>
      <c r="C107" s="179" t="str">
        <f>Input!C116</f>
        <v>PP90</v>
      </c>
      <c r="D107" s="180" t="str">
        <f>IF(Input!D116=0," ",Input!D116)</f>
        <v xml:space="preserve"> </v>
      </c>
      <c r="E107" s="187" t="str">
        <f>IF([1]Input!E116=0," ",[1]Input!E116)</f>
        <v xml:space="preserve"> </v>
      </c>
      <c r="F107" s="180" t="str">
        <f t="shared" si="0"/>
        <v xml:space="preserve"> </v>
      </c>
      <c r="G107" s="180" t="str">
        <f>Input!G116</f>
        <v xml:space="preserve"> </v>
      </c>
      <c r="H107" s="180" t="str">
        <f>IF(Input!H116=0," ",Input!H116)</f>
        <v xml:space="preserve"> </v>
      </c>
      <c r="I107" s="180" t="str">
        <f t="shared" si="4"/>
        <v xml:space="preserve"> </v>
      </c>
      <c r="J107" s="181" t="str">
        <f>IF(Input!J116=0, " ",Input!J116)</f>
        <v xml:space="preserve"> </v>
      </c>
      <c r="K107" s="182">
        <f>IF(Input!M116=0, " ",Input!M116)</f>
        <v>28.94</v>
      </c>
      <c r="L107" s="188" t="str">
        <f t="shared" si="5"/>
        <v xml:space="preserve"> </v>
      </c>
      <c r="M107" s="184">
        <f>IF(Input!N116=0," ",Input!N116)</f>
        <v>1</v>
      </c>
      <c r="N107" s="185">
        <f>IFERROR(IF(K107=0," ",SUM(K107*M107)*((Input!$D$10*$F$6)+(Input!$D$11*$F$7)))," ")</f>
        <v>32.239159999999998</v>
      </c>
      <c r="O107" s="186">
        <f>IFERROR(IF(K107=0," ",SUM(K107*M107)*((Input!$D$22*$F$6)+(Input!$D$23*$F$7)))," ")</f>
        <v>14.875160000000001</v>
      </c>
    </row>
    <row r="108" spans="1:15" s="15" customFormat="1" ht="16" thickBot="1" x14ac:dyDescent="0.4">
      <c r="A108" s="172"/>
      <c r="B108" s="172"/>
      <c r="C108" s="179" t="str">
        <f>Input!C117</f>
        <v>PP91</v>
      </c>
      <c r="D108" s="180">
        <f>IF(Input!D117=0," ",Input!D117)</f>
        <v>39</v>
      </c>
      <c r="E108" s="187" t="str">
        <f>IF([1]Input!E117=0," ",[1]Input!E117)</f>
        <v xml:space="preserve"> </v>
      </c>
      <c r="F108" s="180">
        <f t="shared" si="0"/>
        <v>39</v>
      </c>
      <c r="G108" s="180">
        <f>Input!G117</f>
        <v>1.022668326334036E-2</v>
      </c>
      <c r="H108" s="180">
        <f>IF(Input!H117=0," ",Input!H117)</f>
        <v>2018</v>
      </c>
      <c r="I108" s="180">
        <f t="shared" si="4"/>
        <v>5</v>
      </c>
      <c r="J108" s="181">
        <f>IF(Input!J117=0, " ",Input!J117)</f>
        <v>35206.97</v>
      </c>
      <c r="K108" s="182">
        <f>IF(Input!M117=0, " ",Input!M117)</f>
        <v>47.96</v>
      </c>
      <c r="L108" s="188">
        <f t="shared" si="5"/>
        <v>1.3622302629280509E-3</v>
      </c>
      <c r="M108" s="184">
        <f>IF(Input!N117=0," ",Input!N117)</f>
        <v>1</v>
      </c>
      <c r="N108" s="185">
        <f>IFERROR(IF(K108=0," ",SUM(K108*M108)*((Input!$D$10*$F$6)+(Input!$D$11*$F$7)))," ")</f>
        <v>53.427439999999997</v>
      </c>
      <c r="O108" s="186">
        <f>IFERROR(IF(K108=0," ",SUM(K108*M108)*((Input!$D$22*$F$6)+(Input!$D$23*$F$7)))," ")</f>
        <v>24.651440000000001</v>
      </c>
    </row>
    <row r="109" spans="1:15" s="15" customFormat="1" ht="16" thickBot="1" x14ac:dyDescent="0.4">
      <c r="A109" s="172"/>
      <c r="B109" s="172"/>
      <c r="C109" s="179" t="str">
        <f>Input!C118</f>
        <v>PP92</v>
      </c>
      <c r="D109" s="180">
        <f>IF(Input!D118=0," ",Input!D118)</f>
        <v>43</v>
      </c>
      <c r="E109" s="187" t="str">
        <f>IF([1]Input!E118=0," ",[1]Input!E118)</f>
        <v xml:space="preserve"> </v>
      </c>
      <c r="F109" s="180">
        <f t="shared" si="0"/>
        <v>43</v>
      </c>
      <c r="G109" s="180">
        <f>Input!G118</f>
        <v>1.1276374517918434E-2</v>
      </c>
      <c r="H109" s="180">
        <f>IF(Input!H118=0," ",Input!H118)</f>
        <v>2018</v>
      </c>
      <c r="I109" s="180">
        <f t="shared" si="4"/>
        <v>5</v>
      </c>
      <c r="J109" s="181">
        <f>IF(Input!J118=0, " ",Input!J118)</f>
        <v>35209.47</v>
      </c>
      <c r="K109" s="182">
        <f>IF(Input!M118=0, " ",Input!M118)</f>
        <v>47.98</v>
      </c>
      <c r="L109" s="188">
        <f t="shared" si="5"/>
        <v>1.3627015686404822E-3</v>
      </c>
      <c r="M109" s="184">
        <f>IF(Input!N118=0," ",Input!N118)</f>
        <v>1</v>
      </c>
      <c r="N109" s="185">
        <f>IFERROR(IF(K109=0," ",SUM(K109*M109)*((Input!$D$10*$F$6)+(Input!$D$11*$F$7)))," ")</f>
        <v>53.449719999999992</v>
      </c>
      <c r="O109" s="186">
        <f>IFERROR(IF(K109=0," ",SUM(K109*M109)*((Input!$D$22*$F$6)+(Input!$D$23*$F$7)))," ")</f>
        <v>24.661719999999999</v>
      </c>
    </row>
    <row r="110" spans="1:15" s="15" customFormat="1" ht="16" thickBot="1" x14ac:dyDescent="0.4">
      <c r="A110" s="172"/>
      <c r="B110" s="172"/>
      <c r="C110" s="179" t="str">
        <f>Input!C119</f>
        <v>PP93</v>
      </c>
      <c r="D110" s="180">
        <f>IF(Input!D119=0," ",Input!D119)</f>
        <v>41</v>
      </c>
      <c r="E110" s="187" t="str">
        <f>IF([1]Input!E119=0," ",[1]Input!E119)</f>
        <v xml:space="preserve"> </v>
      </c>
      <c r="F110" s="180">
        <f t="shared" si="0"/>
        <v>41</v>
      </c>
      <c r="G110" s="180">
        <f>Input!G119</f>
        <v>1.0750795706335286E-2</v>
      </c>
      <c r="H110" s="180">
        <f>IF(Input!H119=0," ",Input!H119)</f>
        <v>2018</v>
      </c>
      <c r="I110" s="180">
        <f t="shared" si="4"/>
        <v>5</v>
      </c>
      <c r="J110" s="181">
        <f>IF(Input!J119=0, " ",Input!J119)</f>
        <v>35205.879999999997</v>
      </c>
      <c r="K110" s="182">
        <f>IF(Input!M119=0, " ",Input!M119)</f>
        <v>47.98</v>
      </c>
      <c r="L110" s="188">
        <f t="shared" si="5"/>
        <v>1.3628405255031262E-3</v>
      </c>
      <c r="M110" s="184">
        <f>IF(Input!N119=0," ",Input!N119)</f>
        <v>1</v>
      </c>
      <c r="N110" s="185">
        <f>IFERROR(IF(K110=0," ",SUM(K110*M110)*((Input!$D$10*$F$6)+(Input!$D$11*$F$7)))," ")</f>
        <v>53.449719999999992</v>
      </c>
      <c r="O110" s="186">
        <f>IFERROR(IF(K110=0," ",SUM(K110*M110)*((Input!$D$22*$F$6)+(Input!$D$23*$F$7)))," ")</f>
        <v>24.661719999999999</v>
      </c>
    </row>
    <row r="111" spans="1:15" s="15" customFormat="1" ht="16" thickBot="1" x14ac:dyDescent="0.4">
      <c r="A111" s="172"/>
      <c r="B111" s="172"/>
      <c r="C111" s="179" t="str">
        <f>Input!C120</f>
        <v>PP94</v>
      </c>
      <c r="D111" s="180">
        <f>IF(Input!D120=0," ",Input!D120)</f>
        <v>52</v>
      </c>
      <c r="E111" s="187" t="str">
        <f>IF([1]Input!E120=0," ",[1]Input!E120)</f>
        <v xml:space="preserve"> </v>
      </c>
      <c r="F111" s="180">
        <f t="shared" si="0"/>
        <v>52</v>
      </c>
      <c r="G111" s="180">
        <f>Input!G120</f>
        <v>2.7637019992173871E-3</v>
      </c>
      <c r="H111" s="180">
        <f>IF(Input!H120=0," ",Input!H120)</f>
        <v>2018</v>
      </c>
      <c r="I111" s="180">
        <f t="shared" si="4"/>
        <v>5</v>
      </c>
      <c r="J111" s="181">
        <f>IF(Input!J120=0, " ",Input!J120)</f>
        <v>7135.86</v>
      </c>
      <c r="K111" s="182">
        <f>IF(Input!M120=0, " ",Input!M120)</f>
        <v>31.4</v>
      </c>
      <c r="L111" s="188">
        <f t="shared" si="5"/>
        <v>4.4003105442091076E-3</v>
      </c>
      <c r="M111" s="184">
        <f>IF(Input!N120=0," ",Input!N120)</f>
        <v>1</v>
      </c>
      <c r="N111" s="185">
        <f>IFERROR(IF(K111=0," ",SUM(K111*M111)*((Input!$D$10*$F$6)+(Input!$D$11*$F$7)))," ")</f>
        <v>34.979599999999998</v>
      </c>
      <c r="O111" s="186">
        <f>IFERROR(IF(K111=0," ",SUM(K111*M111)*((Input!$D$22*$F$6)+(Input!$D$23*$F$7)))," ")</f>
        <v>16.139599999999998</v>
      </c>
    </row>
    <row r="112" spans="1:15" s="15" customFormat="1" ht="16" thickBot="1" x14ac:dyDescent="0.4">
      <c r="A112" s="172"/>
      <c r="B112" s="172"/>
      <c r="C112" s="179" t="str">
        <f>Input!C121</f>
        <v>PP95</v>
      </c>
      <c r="D112" s="180">
        <f>IF(Input!D121=0," ",Input!D121)</f>
        <v>18</v>
      </c>
      <c r="E112" s="187" t="str">
        <f>IF([1]Input!E121=0," ",[1]Input!E121)</f>
        <v xml:space="preserve"> </v>
      </c>
      <c r="F112" s="180">
        <f t="shared" si="0"/>
        <v>18</v>
      </c>
      <c r="G112" s="180">
        <f>Input!G121</f>
        <v>1.7244592911533061E-3</v>
      </c>
      <c r="H112" s="180">
        <f>IF(Input!H121=0," ",Input!H121)</f>
        <v>2017</v>
      </c>
      <c r="I112" s="180">
        <f t="shared" si="4"/>
        <v>6</v>
      </c>
      <c r="J112" s="181">
        <f>IF(Input!J121=0, " ",Input!J121)</f>
        <v>12862.9</v>
      </c>
      <c r="K112" s="182">
        <f>IF(Input!M121=0, " ",Input!M121)</f>
        <v>31.85</v>
      </c>
      <c r="L112" s="188">
        <f t="shared" si="5"/>
        <v>2.476113473633473E-3</v>
      </c>
      <c r="M112" s="184">
        <f>IF(Input!N121=0," ",Input!N121)</f>
        <v>1</v>
      </c>
      <c r="N112" s="185">
        <f>IFERROR(IF(K112=0," ",SUM(K112*M112)*((Input!$D$10*$F$6)+(Input!$D$11*$F$7)))," ")</f>
        <v>35.480899999999998</v>
      </c>
      <c r="O112" s="186">
        <f>IFERROR(IF(K112=0," ",SUM(K112*M112)*((Input!$D$22*$F$6)+(Input!$D$23*$F$7)))," ")</f>
        <v>16.370900000000002</v>
      </c>
    </row>
    <row r="113" spans="1:15" s="15" customFormat="1" ht="16" thickBot="1" x14ac:dyDescent="0.4">
      <c r="A113" s="172"/>
      <c r="B113" s="172"/>
      <c r="C113" s="179" t="str">
        <f>Input!C122</f>
        <v>PP96</v>
      </c>
      <c r="D113" s="180" t="str">
        <f>IF(Input!D122=0," ",Input!D122)</f>
        <v xml:space="preserve"> </v>
      </c>
      <c r="E113" s="187" t="str">
        <f>IF([1]Input!E122=0," ",[1]Input!E122)</f>
        <v xml:space="preserve"> </v>
      </c>
      <c r="F113" s="180" t="str">
        <f t="shared" si="0"/>
        <v xml:space="preserve"> </v>
      </c>
      <c r="G113" s="180">
        <f>Input!G122</f>
        <v>0</v>
      </c>
      <c r="H113" s="180">
        <f>IF(Input!H122=0," ",Input!H122)</f>
        <v>2017</v>
      </c>
      <c r="I113" s="180">
        <f t="shared" si="4"/>
        <v>6</v>
      </c>
      <c r="J113" s="181">
        <f>IF(Input!J122=0, " ",Input!J122)</f>
        <v>12450.13</v>
      </c>
      <c r="K113" s="182">
        <f>IF(Input!M122=0, " ",Input!M122)</f>
        <v>32.78</v>
      </c>
      <c r="L113" s="188">
        <f t="shared" si="5"/>
        <v>2.6329042347348988E-3</v>
      </c>
      <c r="M113" s="184">
        <f>IF(Input!N122=0," ",Input!N122)</f>
        <v>1</v>
      </c>
      <c r="N113" s="185">
        <f>IFERROR(IF(K113=0," ",SUM(K113*M113)*((Input!$D$10*$F$6)+(Input!$D$11*$F$7)))," ")</f>
        <v>36.516919999999999</v>
      </c>
      <c r="O113" s="186">
        <f>IFERROR(IF(K113=0," ",SUM(K113*M113)*((Input!$D$22*$F$6)+(Input!$D$23*$F$7)))," ")</f>
        <v>16.84892</v>
      </c>
    </row>
    <row r="114" spans="1:15" s="15" customFormat="1" ht="16" thickBot="1" x14ac:dyDescent="0.4">
      <c r="A114" s="172"/>
      <c r="B114" s="172"/>
      <c r="C114" s="179" t="str">
        <f>Input!C123</f>
        <v>PP97</v>
      </c>
      <c r="D114" s="180">
        <f>IF(Input!D123=0," ",Input!D123)</f>
        <v>52</v>
      </c>
      <c r="E114" s="187" t="str">
        <f>IF([1]Input!E123=0," ",[1]Input!E123)</f>
        <v xml:space="preserve"> </v>
      </c>
      <c r="F114" s="180">
        <f t="shared" si="0"/>
        <v>52</v>
      </c>
      <c r="G114" s="180">
        <f>Input!G123</f>
        <v>5.1565780919300688E-3</v>
      </c>
      <c r="H114" s="180">
        <f>IF(Input!H123=0," ",Input!H123)</f>
        <v>2017</v>
      </c>
      <c r="I114" s="180">
        <f t="shared" si="4"/>
        <v>6</v>
      </c>
      <c r="J114" s="181">
        <f>IF(Input!J123=0, " ",Input!J123)</f>
        <v>13314.25</v>
      </c>
      <c r="K114" s="182">
        <f>IF(Input!M123=0, " ",Input!M123)</f>
        <v>33.86</v>
      </c>
      <c r="L114" s="188">
        <f t="shared" si="5"/>
        <v>2.5431398689374166E-3</v>
      </c>
      <c r="M114" s="184">
        <f>IF(Input!N123=0," ",Input!N123)</f>
        <v>1</v>
      </c>
      <c r="N114" s="185">
        <f>IFERROR(IF(K114=0," ",SUM(K114*M114)*((Input!$D$10*$F$6)+(Input!$D$11*$F$7)))," ")</f>
        <v>37.720039999999997</v>
      </c>
      <c r="O114" s="186">
        <f>IFERROR(IF(K114=0," ",SUM(K114*M114)*((Input!$D$22*$F$6)+(Input!$D$23*$F$7)))," ")</f>
        <v>17.404039999999998</v>
      </c>
    </row>
    <row r="115" spans="1:15" s="15" customFormat="1" ht="16" thickBot="1" x14ac:dyDescent="0.4">
      <c r="A115" s="172"/>
      <c r="B115" s="172"/>
      <c r="C115" s="179" t="str">
        <f>Input!C124</f>
        <v>PP98</v>
      </c>
      <c r="D115" s="180">
        <f>IF(Input!D124=0," ",Input!D124)</f>
        <v>50</v>
      </c>
      <c r="E115" s="187" t="str">
        <f>IF([1]Input!E124=0," ",[1]Input!E124)</f>
        <v xml:space="preserve"> </v>
      </c>
      <c r="F115" s="180">
        <f t="shared" si="0"/>
        <v>50</v>
      </c>
      <c r="G115" s="180">
        <f>Input!G124</f>
        <v>2.1034323022085712E-3</v>
      </c>
      <c r="H115" s="180">
        <f>IF(Input!H124=0," ",Input!H124)</f>
        <v>2018</v>
      </c>
      <c r="I115" s="180">
        <f t="shared" si="4"/>
        <v>5</v>
      </c>
      <c r="J115" s="181">
        <f>IF(Input!J124=0, " ",Input!J124)</f>
        <v>5648.29</v>
      </c>
      <c r="K115" s="182">
        <f>IF(Input!M124=0, " ",Input!M124)</f>
        <v>34.119999999999997</v>
      </c>
      <c r="L115" s="188">
        <f t="shared" si="5"/>
        <v>6.0407663204261816E-3</v>
      </c>
      <c r="M115" s="184">
        <f>IF(Input!N124=0," ",Input!N124)</f>
        <v>1</v>
      </c>
      <c r="N115" s="185">
        <f>IFERROR(IF(K115=0," ",SUM(K115*M115)*((Input!$D$10*$F$6)+(Input!$D$11*$F$7)))," ")</f>
        <v>38.009679999999996</v>
      </c>
      <c r="O115" s="186">
        <f>IFERROR(IF(K115=0," ",SUM(K115*M115)*((Input!$D$22*$F$6)+(Input!$D$23*$F$7)))," ")</f>
        <v>17.537679999999998</v>
      </c>
    </row>
    <row r="116" spans="1:15" s="15" customFormat="1" ht="16" thickBot="1" x14ac:dyDescent="0.4">
      <c r="A116" s="172"/>
      <c r="B116" s="172"/>
      <c r="C116" s="179" t="str">
        <f>Input!C125</f>
        <v>PP99</v>
      </c>
      <c r="D116" s="180" t="str">
        <f>IF(Input!D125=0," ",Input!D125)</f>
        <v xml:space="preserve"> </v>
      </c>
      <c r="E116" s="187" t="str">
        <f>IF([1]Input!E125=0," ",[1]Input!E125)</f>
        <v xml:space="preserve"> </v>
      </c>
      <c r="F116" s="180" t="str">
        <f t="shared" si="0"/>
        <v xml:space="preserve"> </v>
      </c>
      <c r="G116" s="180" t="str">
        <f>Input!G125</f>
        <v xml:space="preserve"> </v>
      </c>
      <c r="H116" s="180" t="str">
        <f>IF(Input!H125=0," ",Input!H125)</f>
        <v xml:space="preserve"> </v>
      </c>
      <c r="I116" s="180" t="str">
        <f t="shared" si="4"/>
        <v xml:space="preserve"> </v>
      </c>
      <c r="J116" s="181" t="str">
        <f>IF(Input!J125=0, " ",Input!J125)</f>
        <v xml:space="preserve"> </v>
      </c>
      <c r="K116" s="182">
        <f>IF(Input!M125=0, " ",Input!M125)</f>
        <v>37.18</v>
      </c>
      <c r="L116" s="188" t="str">
        <f t="shared" si="5"/>
        <v xml:space="preserve"> </v>
      </c>
      <c r="M116" s="184">
        <f>IF(Input!N125=0," ",Input!N125)</f>
        <v>1</v>
      </c>
      <c r="N116" s="185">
        <f>IFERROR(IF(K116=0," ",SUM(K116*M116)*((Input!$D$10*$F$6)+(Input!$D$11*$F$7)))," ")</f>
        <v>41.418519999999994</v>
      </c>
      <c r="O116" s="186">
        <f>IFERROR(IF(K116=0," ",SUM(K116*M116)*((Input!$D$22*$F$6)+(Input!$D$23*$F$7)))," ")</f>
        <v>19.110520000000001</v>
      </c>
    </row>
    <row r="117" spans="1:15" s="15" customFormat="1" ht="16" thickBot="1" x14ac:dyDescent="0.4">
      <c r="A117" s="172"/>
      <c r="B117" s="172"/>
      <c r="C117" s="179" t="str">
        <f>Input!C126</f>
        <v>PP100</v>
      </c>
      <c r="D117" s="180">
        <f>IF(Input!D126=0," ",Input!D126)</f>
        <v>17</v>
      </c>
      <c r="E117" s="187" t="str">
        <f>IF([1]Input!E126=0," ",[1]Input!E126)</f>
        <v xml:space="preserve"> </v>
      </c>
      <c r="F117" s="180">
        <f t="shared" si="0"/>
        <v>17</v>
      </c>
      <c r="G117" s="180">
        <f>Input!G126</f>
        <v>1.1458240494775168E-3</v>
      </c>
      <c r="H117" s="180">
        <f>IF(Input!H126=0," ",Input!H126)</f>
        <v>2017</v>
      </c>
      <c r="I117" s="180">
        <f t="shared" si="4"/>
        <v>6</v>
      </c>
      <c r="J117" s="181">
        <f>IF(Input!J126=0, " ",Input!J126)</f>
        <v>9049.56</v>
      </c>
      <c r="K117" s="182">
        <f>IF(Input!M126=0, " ",Input!M126)</f>
        <v>37.839999999999996</v>
      </c>
      <c r="L117" s="188">
        <f t="shared" si="5"/>
        <v>4.1814187651112314E-3</v>
      </c>
      <c r="M117" s="184">
        <f>IF(Input!N126=0," ",Input!N126)</f>
        <v>1</v>
      </c>
      <c r="N117" s="185">
        <f>IFERROR(IF(K117=0," ",SUM(K117*M117)*((Input!$D$10*$F$6)+(Input!$D$11*$F$7)))," ")</f>
        <v>42.153759999999991</v>
      </c>
      <c r="O117" s="186">
        <f>IFERROR(IF(K117=0," ",SUM(K117*M117)*((Input!$D$22*$F$6)+(Input!$D$23*$F$7)))," ")</f>
        <v>19.449759999999998</v>
      </c>
    </row>
    <row r="118" spans="1:15" s="15" customFormat="1" ht="16" thickBot="1" x14ac:dyDescent="0.4">
      <c r="A118" s="172"/>
      <c r="B118" s="172"/>
      <c r="C118" s="179" t="str">
        <f>Input!C127</f>
        <v>PP101</v>
      </c>
      <c r="D118" s="180">
        <f>IF(Input!D127=0," ",Input!D127)</f>
        <v>40</v>
      </c>
      <c r="E118" s="187" t="str">
        <f>IF([1]Input!E127=0," ",[1]Input!E127)</f>
        <v xml:space="preserve"> </v>
      </c>
      <c r="F118" s="180">
        <f t="shared" si="0"/>
        <v>40</v>
      </c>
      <c r="G118" s="180">
        <f>Input!G127</f>
        <v>5.1443856631464349E-4</v>
      </c>
      <c r="H118" s="180">
        <f>IF(Input!H127=0," ",Input!H127)</f>
        <v>2020</v>
      </c>
      <c r="I118" s="180">
        <f t="shared" si="4"/>
        <v>3</v>
      </c>
      <c r="J118" s="181">
        <f>IF(Input!J127=0, " ",Input!J127)</f>
        <v>1726.76</v>
      </c>
      <c r="K118" s="182">
        <f>IF(Input!M127=0, " ",Input!M127)</f>
        <v>38.44</v>
      </c>
      <c r="L118" s="188">
        <f t="shared" si="5"/>
        <v>2.2261344946605203E-2</v>
      </c>
      <c r="M118" s="184">
        <f>IF(Input!N127=0," ",Input!N127)</f>
        <v>1</v>
      </c>
      <c r="N118" s="185">
        <f>IFERROR(IF(K118=0," ",SUM(K118*M118)*((Input!$D$10*$F$6)+(Input!$D$11*$F$7)))," ")</f>
        <v>42.82215999999999</v>
      </c>
      <c r="O118" s="186">
        <f>IFERROR(IF(K118=0," ",SUM(K118*M118)*((Input!$D$22*$F$6)+(Input!$D$23*$F$7)))," ")</f>
        <v>19.75816</v>
      </c>
    </row>
    <row r="119" spans="1:15" s="15" customFormat="1" ht="16" thickBot="1" x14ac:dyDescent="0.4">
      <c r="A119" s="172"/>
      <c r="B119" s="172"/>
      <c r="C119" s="179" t="str">
        <f>Input!C128</f>
        <v>PP102</v>
      </c>
      <c r="D119" s="180" t="str">
        <f>IF(Input!D128=0," ",Input!D128)</f>
        <v xml:space="preserve"> </v>
      </c>
      <c r="E119" s="187" t="str">
        <f>IF([1]Input!E128=0," ",[1]Input!E128)</f>
        <v xml:space="preserve"> </v>
      </c>
      <c r="F119" s="180" t="str">
        <f t="shared" si="0"/>
        <v xml:space="preserve"> </v>
      </c>
      <c r="G119" s="180" t="str">
        <f>Input!G128</f>
        <v xml:space="preserve"> </v>
      </c>
      <c r="H119" s="180" t="str">
        <f>IF(Input!H128=0," ",Input!H128)</f>
        <v xml:space="preserve"> </v>
      </c>
      <c r="I119" s="180" t="str">
        <f t="shared" si="4"/>
        <v xml:space="preserve"> </v>
      </c>
      <c r="J119" s="181" t="str">
        <f>IF(Input!J128=0, " ",Input!J128)</f>
        <v xml:space="preserve"> </v>
      </c>
      <c r="K119" s="182">
        <f>IF(Input!M128=0, " ",Input!M128)</f>
        <v>55.4</v>
      </c>
      <c r="L119" s="188" t="str">
        <f t="shared" si="5"/>
        <v xml:space="preserve"> </v>
      </c>
      <c r="M119" s="184">
        <f>IF(Input!N128=0," ",Input!N128)</f>
        <v>1</v>
      </c>
      <c r="N119" s="185">
        <f>IFERROR(IF(K119=0," ",SUM(K119*M119)*((Input!$D$10*$F$6)+(Input!$D$11*$F$7)))," ")</f>
        <v>61.715599999999995</v>
      </c>
      <c r="O119" s="186">
        <f>IFERROR(IF(K119=0," ",SUM(K119*M119)*((Input!$D$22*$F$6)+(Input!$D$23*$F$7)))," ")</f>
        <v>28.4756</v>
      </c>
    </row>
    <row r="120" spans="1:15" s="15" customFormat="1" ht="16" thickBot="1" x14ac:dyDescent="0.4">
      <c r="A120" s="172"/>
      <c r="B120" s="172"/>
      <c r="C120" s="179" t="str">
        <f>Input!C129</f>
        <v>PP103</v>
      </c>
      <c r="D120" s="180">
        <f>IF(Input!D129=0," ",Input!D129)</f>
        <v>45</v>
      </c>
      <c r="E120" s="187" t="str">
        <f>IF([1]Input!E129=0," ",[1]Input!E129)</f>
        <v xml:space="preserve"> </v>
      </c>
      <c r="F120" s="180">
        <f t="shared" si="0"/>
        <v>45</v>
      </c>
      <c r="G120" s="180">
        <f>Input!G129</f>
        <v>5.0555987879690525E-3</v>
      </c>
      <c r="H120" s="180">
        <f>IF(Input!H129=0," ",Input!H129)</f>
        <v>2017</v>
      </c>
      <c r="I120" s="180">
        <f t="shared" si="4"/>
        <v>6</v>
      </c>
      <c r="J120" s="181">
        <f>IF(Input!J129=0, " ",Input!J129)</f>
        <v>15084.07</v>
      </c>
      <c r="K120" s="182">
        <f>IF(Input!M129=0, " ",Input!M129)</f>
        <v>39.32</v>
      </c>
      <c r="L120" s="188">
        <f t="shared" si="5"/>
        <v>2.6067235169287867E-3</v>
      </c>
      <c r="M120" s="184">
        <f>IF(Input!N129=0," ",Input!N129)</f>
        <v>1</v>
      </c>
      <c r="N120" s="185">
        <f>IFERROR(IF(K120=0," ",SUM(K120*M120)*((Input!$D$10*$F$6)+(Input!$D$11*$F$7)))," ")</f>
        <v>43.802479999999996</v>
      </c>
      <c r="O120" s="186">
        <f>IFERROR(IF(K120=0," ",SUM(K120*M120)*((Input!$D$22*$F$6)+(Input!$D$23*$F$7)))," ")</f>
        <v>20.21048</v>
      </c>
    </row>
    <row r="121" spans="1:15" s="15" customFormat="1" ht="16" thickBot="1" x14ac:dyDescent="0.4">
      <c r="A121" s="172"/>
      <c r="B121" s="172"/>
      <c r="C121" s="179" t="str">
        <f>Input!C130</f>
        <v>PP104</v>
      </c>
      <c r="D121" s="180" t="str">
        <f>IF(Input!D130=0," ",Input!D130)</f>
        <v xml:space="preserve"> </v>
      </c>
      <c r="E121" s="187" t="str">
        <f>IF([1]Input!E130=0," ",[1]Input!E130)</f>
        <v xml:space="preserve"> </v>
      </c>
      <c r="F121" s="180" t="str">
        <f t="shared" si="0"/>
        <v xml:space="preserve"> </v>
      </c>
      <c r="G121" s="180" t="str">
        <f>Input!G130</f>
        <v xml:space="preserve"> </v>
      </c>
      <c r="H121" s="180" t="str">
        <f>IF(Input!H130=0," ",Input!H130)</f>
        <v xml:space="preserve"> </v>
      </c>
      <c r="I121" s="180" t="str">
        <f t="shared" si="4"/>
        <v xml:space="preserve"> </v>
      </c>
      <c r="J121" s="181" t="str">
        <f>IF(Input!J130=0, " ",Input!J130)</f>
        <v xml:space="preserve"> </v>
      </c>
      <c r="K121" s="182">
        <f>IF(Input!M130=0, " ",Input!M130)</f>
        <v>39.64</v>
      </c>
      <c r="L121" s="188" t="str">
        <f t="shared" si="5"/>
        <v xml:space="preserve"> </v>
      </c>
      <c r="M121" s="184">
        <f>IF(Input!N130=0," ",Input!N130)</f>
        <v>1</v>
      </c>
      <c r="N121" s="185">
        <f>IFERROR(IF(K121=0," ",SUM(K121*M121)*((Input!$D$10*$F$6)+(Input!$D$11*$F$7)))," ")</f>
        <v>44.158959999999993</v>
      </c>
      <c r="O121" s="186">
        <f>IFERROR(IF(K121=0," ",SUM(K121*M121)*((Input!$D$22*$F$6)+(Input!$D$23*$F$7)))," ")</f>
        <v>20.374960000000002</v>
      </c>
    </row>
    <row r="122" spans="1:15" s="15" customFormat="1" ht="16" thickBot="1" x14ac:dyDescent="0.4">
      <c r="A122" s="172"/>
      <c r="B122" s="172"/>
      <c r="C122" s="179" t="str">
        <f>Input!C131</f>
        <v>PP105</v>
      </c>
      <c r="D122" s="180">
        <f>IF(Input!D131=0," ",Input!D131)</f>
        <v>20</v>
      </c>
      <c r="E122" s="187" t="str">
        <f>IF([1]Input!E131=0," ",[1]Input!E131)</f>
        <v xml:space="preserve"> </v>
      </c>
      <c r="F122" s="180">
        <f t="shared" si="0"/>
        <v>20</v>
      </c>
      <c r="G122" s="180">
        <f>Input!G131</f>
        <v>1.3979999720810514E-2</v>
      </c>
      <c r="H122" s="180">
        <f>IF(Input!H131=0," ",Input!H131)</f>
        <v>2017</v>
      </c>
      <c r="I122" s="180">
        <f t="shared" si="4"/>
        <v>6</v>
      </c>
      <c r="J122" s="181">
        <f>IF(Input!J131=0, " ",Input!J131)</f>
        <v>93850.29</v>
      </c>
      <c r="K122" s="182">
        <f>IF(Input!M131=0, " ",Input!M131)</f>
        <v>72.98</v>
      </c>
      <c r="L122" s="188">
        <f t="shared" si="5"/>
        <v>7.7762146499494049E-4</v>
      </c>
      <c r="M122" s="184">
        <f>IF(Input!N131=0," ",Input!N131)</f>
        <v>1</v>
      </c>
      <c r="N122" s="185">
        <f>IFERROR(IF(K122=0," ",SUM(K122*M122)*((Input!$D$10*$F$6)+(Input!$D$11*$F$7)))," ")</f>
        <v>81.299719999999994</v>
      </c>
      <c r="O122" s="186">
        <f>IFERROR(IF(K122=0," ",SUM(K122*M122)*((Input!$D$22*$F$6)+(Input!$D$23*$F$7)))," ")</f>
        <v>37.511720000000004</v>
      </c>
    </row>
    <row r="123" spans="1:15" s="15" customFormat="1" ht="16" thickBot="1" x14ac:dyDescent="0.4">
      <c r="A123" s="172"/>
      <c r="B123" s="172"/>
      <c r="C123" s="179" t="str">
        <f>Input!C132</f>
        <v>PP106</v>
      </c>
      <c r="D123" s="180">
        <f>IF(Input!D132=0," ",Input!D132)</f>
        <v>75</v>
      </c>
      <c r="E123" s="187" t="str">
        <f>IF([1]Input!E132=0," ",[1]Input!E132)</f>
        <v xml:space="preserve"> </v>
      </c>
      <c r="F123" s="180">
        <f t="shared" si="0"/>
        <v>75</v>
      </c>
      <c r="G123" s="180">
        <f>Input!G132</f>
        <v>8.8587584454610877E-3</v>
      </c>
      <c r="H123" s="180">
        <f>IF(Input!H132=0," ",Input!H132)</f>
        <v>2017</v>
      </c>
      <c r="I123" s="180">
        <f t="shared" si="4"/>
        <v>6</v>
      </c>
      <c r="J123" s="181">
        <f>IF(Input!J132=0, " ",Input!J132)</f>
        <v>15858.79</v>
      </c>
      <c r="K123" s="182">
        <f>IF(Input!M132=0, " ",Input!M132)</f>
        <v>40.26</v>
      </c>
      <c r="L123" s="188">
        <f t="shared" si="5"/>
        <v>2.5386552189668944E-3</v>
      </c>
      <c r="M123" s="184">
        <f>IF(Input!N132=0," ",Input!N132)</f>
        <v>1</v>
      </c>
      <c r="N123" s="185">
        <f>IFERROR(IF(K123=0," ",SUM(K123*M123)*((Input!$D$10*$F$6)+(Input!$D$11*$F$7)))," ")</f>
        <v>44.849639999999994</v>
      </c>
      <c r="O123" s="186">
        <f>IFERROR(IF(K123=0," ",SUM(K123*M123)*((Input!$D$22*$F$6)+(Input!$D$23*$F$7)))," ")</f>
        <v>20.693639999999998</v>
      </c>
    </row>
    <row r="124" spans="1:15" s="15" customFormat="1" ht="16" thickBot="1" x14ac:dyDescent="0.4">
      <c r="A124" s="172"/>
      <c r="B124" s="172"/>
      <c r="C124" s="179" t="str">
        <f>Input!C133</f>
        <v>PP107</v>
      </c>
      <c r="D124" s="180">
        <f>IF(Input!D133=0," ",Input!D133)</f>
        <v>52</v>
      </c>
      <c r="E124" s="187" t="str">
        <f>IF([1]Input!E133=0," ",[1]Input!E133)</f>
        <v xml:space="preserve"> </v>
      </c>
      <c r="F124" s="180">
        <f t="shared" si="0"/>
        <v>52</v>
      </c>
      <c r="G124" s="180">
        <f>Input!G133</f>
        <v>3.3515385399275695E-3</v>
      </c>
      <c r="H124" s="180">
        <f>IF(Input!H133=0," ",Input!H133)</f>
        <v>2018</v>
      </c>
      <c r="I124" s="180">
        <f t="shared" si="4"/>
        <v>5</v>
      </c>
      <c r="J124" s="181">
        <f>IF(Input!J133=0, " ",Input!J133)</f>
        <v>8653.65</v>
      </c>
      <c r="K124" s="182">
        <f>IF(Input!M133=0, " ",Input!M133)</f>
        <v>40.14</v>
      </c>
      <c r="L124" s="188">
        <f t="shared" si="5"/>
        <v>4.6385051394498278E-3</v>
      </c>
      <c r="M124" s="184">
        <f>IF(Input!N133=0," ",Input!N133)</f>
        <v>1</v>
      </c>
      <c r="N124" s="185">
        <f>IFERROR(IF(K124=0," ",SUM(K124*M124)*((Input!$D$10*$F$6)+(Input!$D$11*$F$7)))," ")</f>
        <v>44.715959999999995</v>
      </c>
      <c r="O124" s="186">
        <f>IFERROR(IF(K124=0," ",SUM(K124*M124)*((Input!$D$22*$F$6)+(Input!$D$23*$F$7)))," ")</f>
        <v>20.631959999999999</v>
      </c>
    </row>
    <row r="125" spans="1:15" s="15" customFormat="1" ht="16" thickBot="1" x14ac:dyDescent="0.4">
      <c r="A125" s="172"/>
      <c r="B125" s="172"/>
      <c r="C125" s="179" t="str">
        <f>Input!C134</f>
        <v>PP108</v>
      </c>
      <c r="D125" s="180">
        <f>IF(Input!D134=0," ",Input!D134)</f>
        <v>47</v>
      </c>
      <c r="E125" s="187" t="str">
        <f>IF([1]Input!E134=0," ",[1]Input!E134)</f>
        <v xml:space="preserve"> </v>
      </c>
      <c r="F125" s="180">
        <f t="shared" si="0"/>
        <v>47</v>
      </c>
      <c r="G125" s="180">
        <f>Input!G134</f>
        <v>5.4666241823459446E-3</v>
      </c>
      <c r="H125" s="180">
        <f>IF(Input!H134=0," ",Input!H134)</f>
        <v>1998</v>
      </c>
      <c r="I125" s="180">
        <f t="shared" si="4"/>
        <v>25</v>
      </c>
      <c r="J125" s="181">
        <f>IF(Input!J134=0, " ",Input!J134)</f>
        <v>15616.36</v>
      </c>
      <c r="K125" s="182">
        <f>IF(Input!M134=0, " ",Input!M134)</f>
        <v>40.880000000000003</v>
      </c>
      <c r="L125" s="188">
        <f t="shared" si="5"/>
        <v>2.6177675207282622E-3</v>
      </c>
      <c r="M125" s="184">
        <f>IF(Input!N134=0," ",Input!N134)</f>
        <v>1</v>
      </c>
      <c r="N125" s="185">
        <f>IFERROR(IF(K125=0," ",SUM(K125*M125)*((Input!$D$10*$F$6)+(Input!$D$11*$F$7)))," ")</f>
        <v>45.540320000000001</v>
      </c>
      <c r="O125" s="186">
        <f>IFERROR(IF(K125=0," ",SUM(K125*M125)*((Input!$D$22*$F$6)+(Input!$D$23*$F$7)))," ")</f>
        <v>21.012320000000003</v>
      </c>
    </row>
    <row r="126" spans="1:15" s="15" customFormat="1" ht="16" thickBot="1" x14ac:dyDescent="0.4">
      <c r="A126" s="172"/>
      <c r="B126" s="172"/>
      <c r="C126" s="179" t="str">
        <f>Input!C135</f>
        <v>PP109</v>
      </c>
      <c r="D126" s="180">
        <f>IF(Input!D135=0," ",Input!D135)</f>
        <v>62</v>
      </c>
      <c r="E126" s="187" t="str">
        <f>IF([1]Input!E135=0," ",[1]Input!E135)</f>
        <v xml:space="preserve"> </v>
      </c>
      <c r="F126" s="180">
        <f t="shared" si="0"/>
        <v>62</v>
      </c>
      <c r="G126" s="180">
        <f>Input!G135</f>
        <v>7.6032994358303657E-3</v>
      </c>
      <c r="H126" s="180">
        <f>IF(Input!H135=0," ",Input!H135)</f>
        <v>2020</v>
      </c>
      <c r="I126" s="180">
        <f t="shared" si="4"/>
        <v>3</v>
      </c>
      <c r="J126" s="181">
        <f>IF(Input!J135=0, " ",Input!J135)</f>
        <v>16465.27</v>
      </c>
      <c r="K126" s="182">
        <f>IF(Input!M135=0, " ",Input!M135)</f>
        <v>41.17</v>
      </c>
      <c r="L126" s="188">
        <f t="shared" si="5"/>
        <v>2.5004145088419441E-3</v>
      </c>
      <c r="M126" s="184">
        <f>IF(Input!N135=0," ",Input!N135)</f>
        <v>1</v>
      </c>
      <c r="N126" s="185">
        <f>IFERROR(IF(K126=0," ",SUM(K126*M126)*((Input!$D$10*$F$6)+(Input!$D$11*$F$7)))," ")</f>
        <v>45.863379999999999</v>
      </c>
      <c r="O126" s="186">
        <f>IFERROR(IF(K126=0," ",SUM(K126*M126)*((Input!$D$22*$F$6)+(Input!$D$23*$F$7)))," ")</f>
        <v>21.161380000000001</v>
      </c>
    </row>
    <row r="127" spans="1:15" s="15" customFormat="1" ht="16" thickBot="1" x14ac:dyDescent="0.4">
      <c r="A127" s="172"/>
      <c r="B127" s="172"/>
      <c r="C127" s="179" t="str">
        <f>Input!C136</f>
        <v>PP110</v>
      </c>
      <c r="D127" s="180">
        <f>IF(Input!D136=0," ",Input!D136)</f>
        <v>77</v>
      </c>
      <c r="E127" s="187" t="str">
        <f>IF([1]Input!E136=0," ",[1]Input!E136)</f>
        <v xml:space="preserve"> </v>
      </c>
      <c r="F127" s="180">
        <f t="shared" si="0"/>
        <v>77</v>
      </c>
      <c r="G127" s="180">
        <f>Input!G136</f>
        <v>5.7676742414960747E-5</v>
      </c>
      <c r="H127" s="180">
        <f>IF(Input!H136=0," ",Input!H136)</f>
        <v>2017</v>
      </c>
      <c r="I127" s="180">
        <f t="shared" si="4"/>
        <v>6</v>
      </c>
      <c r="J127" s="181">
        <f>IF(Input!J136=0, " ",Input!J136)</f>
        <v>100.57</v>
      </c>
      <c r="K127" s="182">
        <f>IF(Input!M136=0, " ",Input!M136)</f>
        <v>125.1</v>
      </c>
      <c r="L127" s="188">
        <f t="shared" si="5"/>
        <v>1.2439097146266282</v>
      </c>
      <c r="M127" s="184">
        <f>IF(Input!N136=0," ",Input!N136)</f>
        <v>1</v>
      </c>
      <c r="N127" s="185">
        <f>IFERROR(IF(K127=0," ",SUM(K127*M127)*((Input!$D$10*$F$6)+(Input!$D$11*$F$7)))," ")</f>
        <v>139.36139999999997</v>
      </c>
      <c r="O127" s="186">
        <f>IFERROR(IF(K127=0," ",SUM(K127*M127)*((Input!$D$22*$F$6)+(Input!$D$23*$F$7)))," ")</f>
        <v>64.301400000000001</v>
      </c>
    </row>
    <row r="128" spans="1:15" s="15" customFormat="1" ht="16" thickBot="1" x14ac:dyDescent="0.4">
      <c r="A128" s="172"/>
      <c r="B128" s="172"/>
      <c r="C128" s="179" t="str">
        <f>Input!C137</f>
        <v>PP111</v>
      </c>
      <c r="D128" s="180" t="str">
        <f>IF(Input!D137=0," ",Input!D137)</f>
        <v xml:space="preserve"> </v>
      </c>
      <c r="E128" s="187" t="str">
        <f>IF([1]Input!E137=0," ",[1]Input!E137)</f>
        <v xml:space="preserve"> </v>
      </c>
      <c r="F128" s="180" t="str">
        <f t="shared" si="0"/>
        <v xml:space="preserve"> </v>
      </c>
      <c r="G128" s="180" t="str">
        <f>Input!G137</f>
        <v xml:space="preserve"> </v>
      </c>
      <c r="H128" s="180">
        <f>IF(Input!H137=0," ",Input!H137)</f>
        <v>2021</v>
      </c>
      <c r="I128" s="180">
        <f t="shared" si="4"/>
        <v>2</v>
      </c>
      <c r="J128" s="181" t="str">
        <f>IF(Input!J137=0, " ",Input!J137)</f>
        <v xml:space="preserve"> </v>
      </c>
      <c r="K128" s="182">
        <f>IF(Input!M137=0, " ",Input!M137)</f>
        <v>42.48</v>
      </c>
      <c r="L128" s="188" t="str">
        <f t="shared" si="5"/>
        <v xml:space="preserve"> </v>
      </c>
      <c r="M128" s="184">
        <f>IF(Input!N137=0," ",Input!N137)</f>
        <v>1</v>
      </c>
      <c r="N128" s="185">
        <f>IFERROR(IF(K128=0," ",SUM(K128*M128)*((Input!$D$10*$F$6)+(Input!$D$11*$F$7)))," ")</f>
        <v>47.32271999999999</v>
      </c>
      <c r="O128" s="186">
        <f>IFERROR(IF(K128=0," ",SUM(K128*M128)*((Input!$D$22*$F$6)+(Input!$D$23*$F$7)))," ")</f>
        <v>21.834719999999997</v>
      </c>
    </row>
    <row r="129" spans="1:15" s="15" customFormat="1" ht="16" thickBot="1" x14ac:dyDescent="0.4">
      <c r="A129" s="172"/>
      <c r="B129" s="172"/>
      <c r="C129" s="179" t="str">
        <f>Input!C138</f>
        <v>PP112</v>
      </c>
      <c r="D129" s="180">
        <f>IF(Input!D138=0," ",Input!D138)</f>
        <v>61</v>
      </c>
      <c r="E129" s="187" t="str">
        <f>IF([1]Input!E138=0," ",[1]Input!E138)</f>
        <v xml:space="preserve"> </v>
      </c>
      <c r="F129" s="180">
        <f t="shared" si="0"/>
        <v>61</v>
      </c>
      <c r="G129" s="180">
        <f>Input!G138</f>
        <v>2.3945778936001415E-3</v>
      </c>
      <c r="H129" s="180">
        <f>IF(Input!H138=0," ",Input!H138)</f>
        <v>2018</v>
      </c>
      <c r="I129" s="180">
        <f t="shared" si="4"/>
        <v>5</v>
      </c>
      <c r="J129" s="181">
        <f>IF(Input!J138=0, " ",Input!J138)</f>
        <v>5270.57</v>
      </c>
      <c r="K129" s="182">
        <f>IF(Input!M138=0, " ",Input!M138)</f>
        <v>42.54</v>
      </c>
      <c r="L129" s="188">
        <f t="shared" si="5"/>
        <v>8.0712332821687213E-3</v>
      </c>
      <c r="M129" s="184">
        <f>IF(Input!N138=0," ",Input!N138)</f>
        <v>1</v>
      </c>
      <c r="N129" s="185">
        <f>IFERROR(IF(K129=0," ",SUM(K129*M129)*((Input!$D$10*$F$6)+(Input!$D$11*$F$7)))," ")</f>
        <v>47.389559999999996</v>
      </c>
      <c r="O129" s="186">
        <f>IFERROR(IF(K129=0," ",SUM(K129*M129)*((Input!$D$22*$F$6)+(Input!$D$23*$F$7)))," ")</f>
        <v>21.865559999999999</v>
      </c>
    </row>
    <row r="130" spans="1:15" s="15" customFormat="1" ht="16" thickBot="1" x14ac:dyDescent="0.4">
      <c r="A130" s="172"/>
      <c r="B130" s="172"/>
      <c r="C130" s="179" t="str">
        <f>Input!C139</f>
        <v>PP113</v>
      </c>
      <c r="D130" s="180">
        <f>IF(Input!D139=0," ",Input!D139)</f>
        <v>64</v>
      </c>
      <c r="E130" s="187" t="str">
        <f>IF([1]Input!E139=0," ",[1]Input!E139)</f>
        <v xml:space="preserve"> </v>
      </c>
      <c r="F130" s="180">
        <f t="shared" si="0"/>
        <v>64</v>
      </c>
      <c r="G130" s="180">
        <f>Input!G139</f>
        <v>8.8065866926384032E-3</v>
      </c>
      <c r="H130" s="180">
        <f>IF(Input!H139=0," ",Input!H139)</f>
        <v>2014</v>
      </c>
      <c r="I130" s="180">
        <f t="shared" si="4"/>
        <v>9</v>
      </c>
      <c r="J130" s="181">
        <f>IF(Input!J139=0, " ",Input!J139)</f>
        <v>18475.07</v>
      </c>
      <c r="K130" s="182">
        <f>IF(Input!M139=0, " ",Input!M139)</f>
        <v>43.36</v>
      </c>
      <c r="L130" s="188">
        <f t="shared" si="5"/>
        <v>2.3469464527062687E-3</v>
      </c>
      <c r="M130" s="184">
        <f>IF(Input!N139=0," ",Input!N139)</f>
        <v>1</v>
      </c>
      <c r="N130" s="185">
        <f>IFERROR(IF(K130=0," ",SUM(K130*M130)*((Input!$D$10*$F$6)+(Input!$D$11*$F$7)))," ")</f>
        <v>48.303039999999996</v>
      </c>
      <c r="O130" s="186">
        <f>IFERROR(IF(K130=0," ",SUM(K130*M130)*((Input!$D$22*$F$6)+(Input!$D$23*$F$7)))," ")</f>
        <v>22.287040000000001</v>
      </c>
    </row>
    <row r="131" spans="1:15" s="15" customFormat="1" ht="16" thickBot="1" x14ac:dyDescent="0.4">
      <c r="A131" s="172"/>
      <c r="B131" s="172"/>
      <c r="C131" s="179" t="str">
        <f>Input!C140</f>
        <v>PP114</v>
      </c>
      <c r="D131" s="180">
        <f>IF(Input!D140=0," ",Input!D140)</f>
        <v>63</v>
      </c>
      <c r="E131" s="187" t="str">
        <f>IF([1]Input!E140=0," ",[1]Input!E140)</f>
        <v xml:space="preserve"> </v>
      </c>
      <c r="F131" s="180">
        <f t="shared" si="0"/>
        <v>63</v>
      </c>
      <c r="G131" s="180">
        <f>Input!G140</f>
        <v>8.2655854641283128E-3</v>
      </c>
      <c r="H131" s="180">
        <f>IF(Input!H140=0," ",Input!H140)</f>
        <v>2014</v>
      </c>
      <c r="I131" s="180">
        <f t="shared" si="4"/>
        <v>9</v>
      </c>
      <c r="J131" s="181">
        <f>IF(Input!J140=0, " ",Input!J140)</f>
        <v>17615.36</v>
      </c>
      <c r="K131" s="182">
        <f>IF(Input!M140=0, " ",Input!M140)</f>
        <v>43.92</v>
      </c>
      <c r="L131" s="188">
        <f t="shared" si="5"/>
        <v>2.4932785932277285E-3</v>
      </c>
      <c r="M131" s="184">
        <f>IF(Input!N140=0," ",Input!N140)</f>
        <v>1</v>
      </c>
      <c r="N131" s="185">
        <f>IFERROR(IF(K131=0," ",SUM(K131*M131)*((Input!$D$10*$F$6)+(Input!$D$11*$F$7)))," ")</f>
        <v>48.926879999999997</v>
      </c>
      <c r="O131" s="186">
        <f>IFERROR(IF(K131=0," ",SUM(K131*M131)*((Input!$D$22*$F$6)+(Input!$D$23*$F$7)))," ")</f>
        <v>22.57488</v>
      </c>
    </row>
    <row r="132" spans="1:15" s="15" customFormat="1" ht="16" thickBot="1" x14ac:dyDescent="0.4">
      <c r="A132" s="172"/>
      <c r="B132" s="172"/>
      <c r="C132" s="179" t="str">
        <f>Input!C141</f>
        <v>PP115</v>
      </c>
      <c r="D132" s="180">
        <f>IF(Input!D141=0," ",Input!D141)</f>
        <v>40</v>
      </c>
      <c r="E132" s="187" t="str">
        <f>IF([1]Input!E141=0," ",[1]Input!E141)</f>
        <v xml:space="preserve"> </v>
      </c>
      <c r="F132" s="180">
        <f t="shared" si="0"/>
        <v>40</v>
      </c>
      <c r="G132" s="180">
        <f>Input!G141</f>
        <v>1.0044773789975321E-3</v>
      </c>
      <c r="H132" s="180">
        <f>IF(Input!H141=0," ",Input!H141)</f>
        <v>2016</v>
      </c>
      <c r="I132" s="180">
        <f t="shared" si="4"/>
        <v>7</v>
      </c>
      <c r="J132" s="181">
        <f>IF(Input!J141=0, " ",Input!J141)</f>
        <v>3371.62</v>
      </c>
      <c r="K132" s="182">
        <f>IF(Input!M141=0, " ",Input!M141)</f>
        <v>44.6</v>
      </c>
      <c r="L132" s="188">
        <f t="shared" si="5"/>
        <v>1.3228062474418826E-2</v>
      </c>
      <c r="M132" s="184">
        <f>IF(Input!N141=0," ",Input!N141)</f>
        <v>1</v>
      </c>
      <c r="N132" s="185">
        <f>IFERROR(IF(K132=0," ",SUM(K132*M132)*((Input!$D$10*$F$6)+(Input!$D$11*$F$7)))," ")</f>
        <v>49.684399999999997</v>
      </c>
      <c r="O132" s="186">
        <f>IFERROR(IF(K132=0," ",SUM(K132*M132)*((Input!$D$22*$F$6)+(Input!$D$23*$F$7)))," ")</f>
        <v>22.924400000000002</v>
      </c>
    </row>
    <row r="133" spans="1:15" s="15" customFormat="1" ht="16" thickBot="1" x14ac:dyDescent="0.4">
      <c r="A133" s="172"/>
      <c r="B133" s="172"/>
      <c r="C133" s="179" t="str">
        <f>Input!C142</f>
        <v>PP116</v>
      </c>
      <c r="D133" s="180">
        <f>IF(Input!D142=0," ",Input!D142)</f>
        <v>75</v>
      </c>
      <c r="E133" s="187" t="str">
        <f>IF([1]Input!E142=0," ",[1]Input!E142)</f>
        <v xml:space="preserve"> </v>
      </c>
      <c r="F133" s="180">
        <f t="shared" si="0"/>
        <v>75</v>
      </c>
      <c r="G133" s="180">
        <f>Input!G142</f>
        <v>9.5676696024891913E-3</v>
      </c>
      <c r="H133" s="180">
        <f>IF(Input!H142=0," ",Input!H142)</f>
        <v>1997</v>
      </c>
      <c r="I133" s="180">
        <f t="shared" si="4"/>
        <v>26</v>
      </c>
      <c r="J133" s="181">
        <f>IF(Input!J142=0, " ",Input!J142)</f>
        <v>17127.87</v>
      </c>
      <c r="K133" s="182">
        <f>IF(Input!M142=0, " ",Input!M142)</f>
        <v>45.93</v>
      </c>
      <c r="L133" s="188">
        <f t="shared" si="5"/>
        <v>2.6815943838901161E-3</v>
      </c>
      <c r="M133" s="184">
        <f>IF(Input!N142=0," ",Input!N142)</f>
        <v>1</v>
      </c>
      <c r="N133" s="185">
        <f>IFERROR(IF(K133=0," ",SUM(K133*M133)*((Input!$D$10*$F$6)+(Input!$D$11*$F$7)))," ")</f>
        <v>51.166019999999996</v>
      </c>
      <c r="O133" s="186">
        <f>IFERROR(IF(K133=0," ",SUM(K133*M133)*((Input!$D$22*$F$6)+(Input!$D$23*$F$7)))," ")</f>
        <v>23.60802</v>
      </c>
    </row>
    <row r="134" spans="1:15" s="15" customFormat="1" ht="16" thickBot="1" x14ac:dyDescent="0.4">
      <c r="A134" s="172"/>
      <c r="B134" s="172"/>
      <c r="C134" s="179" t="str">
        <f>Input!C143</f>
        <v>PP117</v>
      </c>
      <c r="D134" s="180">
        <f>IF(Input!D143=0," ",Input!D143)</f>
        <v>64</v>
      </c>
      <c r="E134" s="187" t="str">
        <f>IF([1]Input!E143=0," ",[1]Input!E143)</f>
        <v xml:space="preserve"> </v>
      </c>
      <c r="F134" s="180">
        <f t="shared" si="0"/>
        <v>64</v>
      </c>
      <c r="G134" s="180">
        <f>Input!G143</f>
        <v>3.7555147441870086E-3</v>
      </c>
      <c r="H134" s="180">
        <f>IF(Input!H143=0," ",Input!H143)</f>
        <v>2018</v>
      </c>
      <c r="I134" s="180">
        <f t="shared" si="4"/>
        <v>5</v>
      </c>
      <c r="J134" s="181">
        <f>IF(Input!J143=0, " ",Input!J143)</f>
        <v>7878.58</v>
      </c>
      <c r="K134" s="182">
        <f>IF(Input!M143=0, " ",Input!M143)</f>
        <v>46.12</v>
      </c>
      <c r="L134" s="188">
        <f t="shared" si="5"/>
        <v>5.8538467591875689E-3</v>
      </c>
      <c r="M134" s="184">
        <f>IF(Input!N143=0," ",Input!N143)</f>
        <v>1</v>
      </c>
      <c r="N134" s="185">
        <f>IFERROR(IF(K134=0," ",SUM(K134*M134)*((Input!$D$10*$F$6)+(Input!$D$11*$F$7)))," ")</f>
        <v>51.377679999999991</v>
      </c>
      <c r="O134" s="186">
        <f>IFERROR(IF(K134=0," ",SUM(K134*M134)*((Input!$D$22*$F$6)+(Input!$D$23*$F$7)))," ")</f>
        <v>23.705680000000001</v>
      </c>
    </row>
    <row r="135" spans="1:15" s="15" customFormat="1" ht="16" thickBot="1" x14ac:dyDescent="0.4">
      <c r="A135" s="172"/>
      <c r="B135" s="172"/>
      <c r="C135" s="179" t="str">
        <f>Input!C144</f>
        <v>PP118</v>
      </c>
      <c r="D135" s="180">
        <f>IF(Input!D144=0," ",Input!D144)</f>
        <v>88</v>
      </c>
      <c r="E135" s="187" t="str">
        <f>IF([1]Input!E144=0," ",[1]Input!E144)</f>
        <v xml:space="preserve"> </v>
      </c>
      <c r="F135" s="180">
        <f t="shared" si="0"/>
        <v>88</v>
      </c>
      <c r="G135" s="180">
        <f>Input!G144</f>
        <v>2.2264076265630671E-2</v>
      </c>
      <c r="H135" s="180">
        <f>IF(Input!H144=0," ",Input!H144)</f>
        <v>2017</v>
      </c>
      <c r="I135" s="180">
        <f t="shared" si="4"/>
        <v>6</v>
      </c>
      <c r="J135" s="181">
        <f>IF(Input!J144=0, " ",Input!J144)</f>
        <v>33968.82</v>
      </c>
      <c r="K135" s="182">
        <f>IF(Input!M144=0, " ",Input!M144)</f>
        <v>86.12</v>
      </c>
      <c r="L135" s="188">
        <f t="shared" si="5"/>
        <v>2.535266164676901E-3</v>
      </c>
      <c r="M135" s="184">
        <f>IF(Input!N144=0," ",Input!N144)</f>
        <v>1</v>
      </c>
      <c r="N135" s="185">
        <f>IFERROR(IF(K135=0," ",SUM(K135*M135)*((Input!$D$10*$F$6)+(Input!$D$11*$F$7)))," ")</f>
        <v>95.93768</v>
      </c>
      <c r="O135" s="186">
        <f>IFERROR(IF(K135=0," ",SUM(K135*M135)*((Input!$D$22*$F$6)+(Input!$D$23*$F$7)))," ")</f>
        <v>44.265680000000003</v>
      </c>
    </row>
    <row r="136" spans="1:15" s="15" customFormat="1" ht="16" thickBot="1" x14ac:dyDescent="0.4">
      <c r="A136" s="172"/>
      <c r="B136" s="172"/>
      <c r="C136" s="179" t="str">
        <f>Input!C145</f>
        <v>PP119</v>
      </c>
      <c r="D136" s="180">
        <f>IF(Input!D145=0," ",Input!D145)</f>
        <v>84</v>
      </c>
      <c r="E136" s="187" t="str">
        <f>IF([1]Input!E145=0," ",[1]Input!E145)</f>
        <v xml:space="preserve"> </v>
      </c>
      <c r="F136" s="180">
        <f t="shared" si="0"/>
        <v>84</v>
      </c>
      <c r="G136" s="180">
        <f>Input!G145</f>
        <v>8.1096929356361938E-2</v>
      </c>
      <c r="H136" s="180">
        <f>IF(Input!H145=0," ",Input!H145)</f>
        <v>2004</v>
      </c>
      <c r="I136" s="180">
        <f t="shared" si="4"/>
        <v>19</v>
      </c>
      <c r="J136" s="181">
        <f>IF(Input!J145=0, " ",Input!J145)</f>
        <v>129623.45</v>
      </c>
      <c r="K136" s="182">
        <f>IF(Input!M145=0, " ",Input!M145)</f>
        <v>67.44</v>
      </c>
      <c r="L136" s="188">
        <f t="shared" si="5"/>
        <v>5.2027623088260651E-4</v>
      </c>
      <c r="M136" s="184">
        <f>IF(Input!N145=0," ",Input!N145)</f>
        <v>1</v>
      </c>
      <c r="N136" s="185">
        <f>IFERROR(IF(K136=0," ",SUM(K136*M136)*((Input!$D$10*$F$6)+(Input!$D$11*$F$7)))," ")</f>
        <v>75.128159999999994</v>
      </c>
      <c r="O136" s="186">
        <f>IFERROR(IF(K136=0," ",SUM(K136*M136)*((Input!$D$22*$F$6)+(Input!$D$23*$F$7)))," ")</f>
        <v>34.664160000000003</v>
      </c>
    </row>
    <row r="137" spans="1:15" s="15" customFormat="1" ht="16" thickBot="1" x14ac:dyDescent="0.4">
      <c r="A137" s="172"/>
      <c r="B137" s="172"/>
      <c r="C137" s="179" t="str">
        <f>Input!C146</f>
        <v>PP120</v>
      </c>
      <c r="D137" s="180">
        <f>IF(Input!D146=0," ",Input!D146)</f>
        <v>60</v>
      </c>
      <c r="E137" s="187" t="str">
        <f>IF([1]Input!E146=0," ",[1]Input!E146)</f>
        <v xml:space="preserve"> </v>
      </c>
      <c r="F137" s="180">
        <f t="shared" si="0"/>
        <v>60</v>
      </c>
      <c r="G137" s="180">
        <f>Input!G146</f>
        <v>2.728072549449875E-2</v>
      </c>
      <c r="H137" s="180">
        <f>IF(Input!H146=0," ",Input!H146)</f>
        <v>2020</v>
      </c>
      <c r="I137" s="180">
        <f t="shared" si="4"/>
        <v>3</v>
      </c>
      <c r="J137" s="181">
        <f>IF(Input!J146=0, " ",Input!J146)</f>
        <v>61046.83</v>
      </c>
      <c r="K137" s="182">
        <f>IF(Input!M146=0, " ",Input!M146)</f>
        <v>64.459999999999994</v>
      </c>
      <c r="L137" s="188">
        <f t="shared" si="5"/>
        <v>1.0559106836505678E-3</v>
      </c>
      <c r="M137" s="184">
        <f>IF(Input!N146=0," ",Input!N146)</f>
        <v>1</v>
      </c>
      <c r="N137" s="185">
        <f>IFERROR(IF(K137=0," ",SUM(K137*M137)*((Input!$D$10*$F$6)+(Input!$D$11*$F$7)))," ")</f>
        <v>71.80843999999999</v>
      </c>
      <c r="O137" s="186">
        <f>IFERROR(IF(K137=0," ",SUM(K137*M137)*((Input!$D$22*$F$6)+(Input!$D$23*$F$7)))," ")</f>
        <v>33.132439999999995</v>
      </c>
    </row>
    <row r="138" spans="1:15" s="15" customFormat="1" ht="16" thickBot="1" x14ac:dyDescent="0.4">
      <c r="A138" s="172"/>
      <c r="B138" s="172"/>
      <c r="C138" s="179" t="str">
        <f>Input!C147</f>
        <v>PP121</v>
      </c>
      <c r="D138" s="180">
        <f>IF(Input!D147=0," ",Input!D147)</f>
        <v>75</v>
      </c>
      <c r="E138" s="187" t="str">
        <f>IF([1]Input!E147=0," ",[1]Input!E147)</f>
        <v xml:space="preserve"> </v>
      </c>
      <c r="F138" s="180">
        <f t="shared" si="0"/>
        <v>75</v>
      </c>
      <c r="G138" s="180">
        <f>Input!G147</f>
        <v>1.9550637758894696E-2</v>
      </c>
      <c r="H138" s="180">
        <f>IF(Input!H147=0," ",Input!H147)</f>
        <v>2013</v>
      </c>
      <c r="I138" s="180">
        <f t="shared" si="4"/>
        <v>10</v>
      </c>
      <c r="J138" s="181">
        <f>IF(Input!J147=0, " ",Input!J147)</f>
        <v>34999.199999999997</v>
      </c>
      <c r="K138" s="182">
        <f>IF(Input!M147=0, " ",Input!M147)</f>
        <v>48.82</v>
      </c>
      <c r="L138" s="188">
        <f t="shared" si="5"/>
        <v>1.3948890260348809E-3</v>
      </c>
      <c r="M138" s="184">
        <f>IF(Input!N147=0," ",Input!N147)</f>
        <v>1</v>
      </c>
      <c r="N138" s="185">
        <f>IFERROR(IF(K138=0," ",SUM(K138*M138)*((Input!$D$10*$F$6)+(Input!$D$11*$F$7)))," ")</f>
        <v>54.385479999999994</v>
      </c>
      <c r="O138" s="186">
        <f>IFERROR(IF(K138=0," ",SUM(K138*M138)*((Input!$D$22*$F$6)+(Input!$D$23*$F$7)))," ")</f>
        <v>25.09348</v>
      </c>
    </row>
    <row r="139" spans="1:15" s="15" customFormat="1" ht="16" thickBot="1" x14ac:dyDescent="0.4">
      <c r="A139" s="172"/>
      <c r="B139" s="172"/>
      <c r="C139" s="179" t="str">
        <f>Input!C148</f>
        <v>PP122</v>
      </c>
      <c r="D139" s="180">
        <f>IF(Input!D148=0," ",Input!D148)</f>
        <v>63</v>
      </c>
      <c r="E139" s="187" t="str">
        <f>IF([1]Input!E148=0," ",[1]Input!E148)</f>
        <v xml:space="preserve"> </v>
      </c>
      <c r="F139" s="180">
        <f t="shared" si="0"/>
        <v>63</v>
      </c>
      <c r="G139" s="180">
        <f>Input!G148</f>
        <v>5.9560633837449868E-2</v>
      </c>
      <c r="H139" s="180">
        <f>IF(Input!H148=0," ",Input!H148)</f>
        <v>2021</v>
      </c>
      <c r="I139" s="180">
        <f t="shared" si="4"/>
        <v>2</v>
      </c>
      <c r="J139" s="181">
        <f>IF(Input!J148=0, " ",Input!J148)</f>
        <v>126933.78</v>
      </c>
      <c r="K139" s="182">
        <f>IF(Input!M148=0, " ",Input!M148)</f>
        <v>48.74</v>
      </c>
      <c r="L139" s="188">
        <f t="shared" si="5"/>
        <v>3.839797412477593E-4</v>
      </c>
      <c r="M139" s="184">
        <f>IF(Input!N148=0," ",Input!N148)</f>
        <v>1</v>
      </c>
      <c r="N139" s="185">
        <f>IFERROR(IF(K139=0," ",SUM(K139*M139)*((Input!$D$10*$F$6)+(Input!$D$11*$F$7)))," ")</f>
        <v>54.296359999999993</v>
      </c>
      <c r="O139" s="186">
        <f>IFERROR(IF(K139=0," ",SUM(K139*M139)*((Input!$D$22*$F$6)+(Input!$D$23*$F$7)))," ")</f>
        <v>25.05236</v>
      </c>
    </row>
    <row r="140" spans="1:15" s="15" customFormat="1" ht="16" thickBot="1" x14ac:dyDescent="0.4">
      <c r="A140" s="172"/>
      <c r="B140" s="172"/>
      <c r="C140" s="179" t="str">
        <f>Input!C149</f>
        <v>PP123</v>
      </c>
      <c r="D140" s="180">
        <f>IF(Input!D149=0," ",Input!D149)</f>
        <v>56</v>
      </c>
      <c r="E140" s="187" t="str">
        <f>IF([1]Input!E149=0," ",[1]Input!E149)</f>
        <v xml:space="preserve"> </v>
      </c>
      <c r="F140" s="180">
        <f t="shared" si="0"/>
        <v>56</v>
      </c>
      <c r="G140" s="180">
        <f>Input!G149</f>
        <v>2.8968722198997711E-3</v>
      </c>
      <c r="H140" s="180">
        <f>IF(Input!H149=0," ",Input!H149)</f>
        <v>2020</v>
      </c>
      <c r="I140" s="180">
        <f t="shared" si="4"/>
        <v>3</v>
      </c>
      <c r="J140" s="181">
        <f>IF(Input!J149=0, " ",Input!J149)</f>
        <v>6945.44</v>
      </c>
      <c r="K140" s="182">
        <f>IF(Input!M149=0, " ",Input!M149)</f>
        <v>49.42</v>
      </c>
      <c r="L140" s="188">
        <f t="shared" si="5"/>
        <v>7.1154599276647707E-3</v>
      </c>
      <c r="M140" s="184">
        <f>IF(Input!N149=0," ",Input!N149)</f>
        <v>1</v>
      </c>
      <c r="N140" s="185">
        <f>IFERROR(IF(K140=0," ",SUM(K140*M140)*((Input!$D$10*$F$6)+(Input!$D$11*$F$7)))," ")</f>
        <v>55.053879999999992</v>
      </c>
      <c r="O140" s="186">
        <f>IFERROR(IF(K140=0," ",SUM(K140*M140)*((Input!$D$22*$F$6)+(Input!$D$23*$F$7)))," ")</f>
        <v>25.401880000000002</v>
      </c>
    </row>
    <row r="141" spans="1:15" s="15" customFormat="1" ht="16" thickBot="1" x14ac:dyDescent="0.4">
      <c r="A141" s="172"/>
      <c r="B141" s="172"/>
      <c r="C141" s="179" t="str">
        <f>Input!C150</f>
        <v>PP124</v>
      </c>
      <c r="D141" s="180">
        <f>IF(Input!D150=0," ",Input!D150)</f>
        <v>75</v>
      </c>
      <c r="E141" s="187" t="str">
        <f>IF([1]Input!E150=0," ",[1]Input!E150)</f>
        <v xml:space="preserve"> </v>
      </c>
      <c r="F141" s="180">
        <f t="shared" si="0"/>
        <v>75</v>
      </c>
      <c r="G141" s="180">
        <f>Input!G150</f>
        <v>5.4363634231806421E-3</v>
      </c>
      <c r="H141" s="180">
        <f>IF(Input!H150=0," ",Input!H150)</f>
        <v>2017</v>
      </c>
      <c r="I141" s="180">
        <f t="shared" si="4"/>
        <v>6</v>
      </c>
      <c r="J141" s="181">
        <f>IF(Input!J150=0, " ",Input!J150)</f>
        <v>9732.08</v>
      </c>
      <c r="K141" s="182">
        <f>IF(Input!M150=0, " ",Input!M150)</f>
        <v>50.68</v>
      </c>
      <c r="L141" s="188">
        <f t="shared" si="5"/>
        <v>5.207519872421928E-3</v>
      </c>
      <c r="M141" s="184">
        <f>IF(Input!N150=0," ",Input!N150)</f>
        <v>1</v>
      </c>
      <c r="N141" s="185">
        <f>IFERROR(IF(K141=0," ",SUM(K141*M141)*((Input!$D$10*$F$6)+(Input!$D$11*$F$7)))," ")</f>
        <v>56.457519999999995</v>
      </c>
      <c r="O141" s="186">
        <f>IFERROR(IF(K141=0," ",SUM(K141*M141)*((Input!$D$22*$F$6)+(Input!$D$23*$F$7)))," ")</f>
        <v>26.049520000000001</v>
      </c>
    </row>
    <row r="142" spans="1:15" s="15" customFormat="1" ht="16" thickBot="1" x14ac:dyDescent="0.4">
      <c r="A142" s="172"/>
      <c r="B142" s="172"/>
      <c r="C142" s="179" t="str">
        <f>Input!C151</f>
        <v>PP125</v>
      </c>
      <c r="D142" s="180">
        <f>IF(Input!D151=0," ",Input!D151)</f>
        <v>30</v>
      </c>
      <c r="E142" s="187" t="str">
        <f>IF([1]Input!E151=0," ",[1]Input!E151)</f>
        <v xml:space="preserve"> </v>
      </c>
      <c r="F142" s="180">
        <f t="shared" si="0"/>
        <v>30</v>
      </c>
      <c r="G142" s="180">
        <f>Input!G151</f>
        <v>1.416459324155537E-3</v>
      </c>
      <c r="H142" s="180">
        <f>IF(Input!H151=0," ",Input!H151)</f>
        <v>2021</v>
      </c>
      <c r="I142" s="180">
        <f t="shared" si="4"/>
        <v>2</v>
      </c>
      <c r="J142" s="181">
        <f>IF(Input!J151=0, " ",Input!J151)</f>
        <v>6339.3</v>
      </c>
      <c r="K142" s="182">
        <f>IF(Input!M151=0, " ",Input!M151)</f>
        <v>52.220000000000006</v>
      </c>
      <c r="L142" s="188">
        <f t="shared" si="5"/>
        <v>8.2375025633745057E-3</v>
      </c>
      <c r="M142" s="184">
        <f>IF(Input!N151=0," ",Input!N151)</f>
        <v>1</v>
      </c>
      <c r="N142" s="185">
        <f>IFERROR(IF(K142=0," ",SUM(K142*M142)*((Input!$D$10*$F$6)+(Input!$D$11*$F$7)))," ")</f>
        <v>58.173079999999999</v>
      </c>
      <c r="O142" s="186">
        <f>IFERROR(IF(K142=0," ",SUM(K142*M142)*((Input!$D$22*$F$6)+(Input!$D$23*$F$7)))," ")</f>
        <v>26.841080000000005</v>
      </c>
    </row>
    <row r="143" spans="1:15" s="15" customFormat="1" ht="16" thickBot="1" x14ac:dyDescent="0.4">
      <c r="A143" s="172"/>
      <c r="B143" s="172"/>
      <c r="C143" s="179" t="str">
        <f>Input!C152</f>
        <v>PP126</v>
      </c>
      <c r="D143" s="180">
        <f>IF(Input!D152=0," ",Input!D152)</f>
        <v>70</v>
      </c>
      <c r="E143" s="187" t="str">
        <f>IF([1]Input!E152=0," ",[1]Input!E152)</f>
        <v xml:space="preserve"> </v>
      </c>
      <c r="F143" s="180">
        <f t="shared" si="0"/>
        <v>70</v>
      </c>
      <c r="G143" s="180">
        <f>Input!G152</f>
        <v>1.154058296005332E-2</v>
      </c>
      <c r="H143" s="180">
        <f>IF(Input!H152=0," ",Input!H152)</f>
        <v>2018</v>
      </c>
      <c r="I143" s="180">
        <f t="shared" si="4"/>
        <v>5</v>
      </c>
      <c r="J143" s="181">
        <f>IF(Input!J152=0, " ",Input!J152)</f>
        <v>22135.439999999999</v>
      </c>
      <c r="K143" s="182">
        <f>IF(Input!M152=0, " ",Input!M152)</f>
        <v>52.4</v>
      </c>
      <c r="L143" s="188">
        <f t="shared" si="5"/>
        <v>2.3672445634692601E-3</v>
      </c>
      <c r="M143" s="184">
        <f>IF(Input!N152=0," ",Input!N152)</f>
        <v>1</v>
      </c>
      <c r="N143" s="185">
        <f>IFERROR(IF(K143=0," ",SUM(K143*M143)*((Input!$D$10*$F$6)+(Input!$D$11*$F$7)))," ")</f>
        <v>58.373599999999989</v>
      </c>
      <c r="O143" s="186">
        <f>IFERROR(IF(K143=0," ",SUM(K143*M143)*((Input!$D$22*$F$6)+(Input!$D$23*$F$7)))," ")</f>
        <v>26.933599999999998</v>
      </c>
    </row>
    <row r="144" spans="1:15" s="15" customFormat="1" ht="16" thickBot="1" x14ac:dyDescent="0.4">
      <c r="A144" s="172"/>
      <c r="B144" s="172"/>
      <c r="C144" s="179" t="str">
        <f>Input!C153</f>
        <v>PP127</v>
      </c>
      <c r="D144" s="180">
        <f>IF(Input!D153=0," ",Input!D153)</f>
        <v>63</v>
      </c>
      <c r="E144" s="187" t="str">
        <f>IF([1]Input!E153=0," ",[1]Input!E153)</f>
        <v xml:space="preserve"> </v>
      </c>
      <c r="F144" s="180">
        <f t="shared" si="0"/>
        <v>63</v>
      </c>
      <c r="G144" s="180">
        <f>Input!G153</f>
        <v>6.9117885951719528E-3</v>
      </c>
      <c r="H144" s="180">
        <f>IF(Input!H153=0," ",Input!H153)</f>
        <v>2012</v>
      </c>
      <c r="I144" s="180">
        <f t="shared" si="4"/>
        <v>11</v>
      </c>
      <c r="J144" s="181">
        <f>IF(Input!J153=0, " ",Input!J153)</f>
        <v>14730.19</v>
      </c>
      <c r="K144" s="182">
        <f>IF(Input!M153=0, " ",Input!M153)</f>
        <v>52.82</v>
      </c>
      <c r="L144" s="188">
        <f t="shared" si="5"/>
        <v>3.5858329050745441E-3</v>
      </c>
      <c r="M144" s="184">
        <f>IF(Input!N153=0," ",Input!N153)</f>
        <v>1</v>
      </c>
      <c r="N144" s="185">
        <f>IFERROR(IF(K144=0," ",SUM(K144*M144)*((Input!$D$10*$F$6)+(Input!$D$11*$F$7)))," ")</f>
        <v>58.841479999999997</v>
      </c>
      <c r="O144" s="186">
        <f>IFERROR(IF(K144=0," ",SUM(K144*M144)*((Input!$D$22*$F$6)+(Input!$D$23*$F$7)))," ")</f>
        <v>27.149480000000001</v>
      </c>
    </row>
    <row r="145" spans="1:15" s="15" customFormat="1" ht="16" thickBot="1" x14ac:dyDescent="0.4">
      <c r="A145" s="172"/>
      <c r="B145" s="172"/>
      <c r="C145" s="179" t="str">
        <f>Input!C154</f>
        <v>PP128</v>
      </c>
      <c r="D145" s="180">
        <f>IF(Input!D154=0," ",Input!D154)</f>
        <v>85</v>
      </c>
      <c r="E145" s="187" t="str">
        <f>IF([1]Input!E154=0," ",[1]Input!E154)</f>
        <v xml:space="preserve"> </v>
      </c>
      <c r="F145" s="180">
        <f t="shared" si="0"/>
        <v>85</v>
      </c>
      <c r="G145" s="180">
        <f>Input!G154</f>
        <v>0.23689345234045039</v>
      </c>
      <c r="H145" s="180">
        <f>IF(Input!H154=0," ",Input!H154)</f>
        <v>1998</v>
      </c>
      <c r="I145" s="180">
        <f t="shared" si="4"/>
        <v>25</v>
      </c>
      <c r="J145" s="181">
        <f>IF(Input!J154=0, " ",Input!J154)</f>
        <v>374190.35</v>
      </c>
      <c r="K145" s="182">
        <f>IF(Input!M154=0, " ",Input!M154)</f>
        <v>53.26</v>
      </c>
      <c r="L145" s="188">
        <f t="shared" si="5"/>
        <v>1.4233397520807257E-4</v>
      </c>
      <c r="M145" s="184">
        <f>IF(Input!N154=0," ",Input!N154)</f>
        <v>1</v>
      </c>
      <c r="N145" s="185">
        <f>IFERROR(IF(K145=0," ",SUM(K145*M145)*((Input!$D$10*$F$6)+(Input!$D$11*$F$7)))," ")</f>
        <v>59.331639999999993</v>
      </c>
      <c r="O145" s="186">
        <f>IFERROR(IF(K145=0," ",SUM(K145*M145)*((Input!$D$22*$F$6)+(Input!$D$23*$F$7)))," ")</f>
        <v>27.375640000000001</v>
      </c>
    </row>
    <row r="146" spans="1:15" s="15" customFormat="1" ht="16" thickBot="1" x14ac:dyDescent="0.4">
      <c r="A146" s="172"/>
      <c r="B146" s="172"/>
      <c r="C146" s="179" t="str">
        <f>Input!C155</f>
        <v>PP129</v>
      </c>
      <c r="D146" s="180">
        <f>IF(Input!D155=0," ",Input!D155)</f>
        <v>69</v>
      </c>
      <c r="E146" s="187" t="str">
        <f>IF([1]Input!E155=0," ",[1]Input!E155)</f>
        <v xml:space="preserve"> </v>
      </c>
      <c r="F146" s="180">
        <f t="shared" si="0"/>
        <v>69</v>
      </c>
      <c r="G146" s="180">
        <f>Input!G155</f>
        <v>1.0537651867029992E-2</v>
      </c>
      <c r="H146" s="180">
        <f>IF(Input!H155=0," ",Input!H155)</f>
        <v>2018</v>
      </c>
      <c r="I146" s="180">
        <f t="shared" ref="I146:I209" si="6">(IF(H146=" "," ",SUM(2023-H146)))</f>
        <v>5</v>
      </c>
      <c r="J146" s="181">
        <f>IF(Input!J155=0, " ",Input!J155)</f>
        <v>20504.689999999999</v>
      </c>
      <c r="K146" s="182">
        <f>IF(Input!M155=0, " ",Input!M155)</f>
        <v>53.56</v>
      </c>
      <c r="L146" s="188">
        <f t="shared" si="5"/>
        <v>2.6120853326726716E-3</v>
      </c>
      <c r="M146" s="184">
        <f>IF(Input!N155=0," ",Input!N155)</f>
        <v>1</v>
      </c>
      <c r="N146" s="185">
        <f>IFERROR(IF(K146=0," ",SUM(K146*M146)*((Input!$D$10*$F$6)+(Input!$D$11*$F$7)))," ")</f>
        <v>59.665839999999996</v>
      </c>
      <c r="O146" s="186">
        <f>IFERROR(IF(K146=0," ",SUM(K146*M146)*((Input!$D$22*$F$6)+(Input!$D$23*$F$7)))," ")</f>
        <v>27.52984</v>
      </c>
    </row>
    <row r="147" spans="1:15" s="15" customFormat="1" ht="16" thickBot="1" x14ac:dyDescent="0.4">
      <c r="A147" s="172"/>
      <c r="B147" s="172"/>
      <c r="C147" s="179" t="str">
        <f>Input!C156</f>
        <v>PP130</v>
      </c>
      <c r="D147" s="180" t="str">
        <f>IF(Input!D156=0," ",Input!D156)</f>
        <v xml:space="preserve"> </v>
      </c>
      <c r="E147" s="187" t="str">
        <f>IF([1]Input!E156=0," ",[1]Input!E156)</f>
        <v xml:space="preserve"> </v>
      </c>
      <c r="F147" s="180" t="str">
        <f t="shared" si="0"/>
        <v xml:space="preserve"> </v>
      </c>
      <c r="G147" s="180" t="str">
        <f>Input!G156</f>
        <v xml:space="preserve"> </v>
      </c>
      <c r="H147" s="180" t="str">
        <f>IF(Input!H156=0," ",Input!H156)</f>
        <v xml:space="preserve"> </v>
      </c>
      <c r="I147" s="180" t="str">
        <f t="shared" si="6"/>
        <v xml:space="preserve"> </v>
      </c>
      <c r="J147" s="181" t="str">
        <f>IF(Input!J156=0, " ",Input!J156)</f>
        <v xml:space="preserve"> </v>
      </c>
      <c r="K147" s="182">
        <f>IF(Input!M156=0, " ",Input!M156)</f>
        <v>53.76</v>
      </c>
      <c r="L147" s="188" t="str">
        <f t="shared" ref="L147:L210" si="7">IFERROR(K147/J147," ")</f>
        <v xml:space="preserve"> </v>
      </c>
      <c r="M147" s="184">
        <f>IF(Input!N156=0," ",Input!N156)</f>
        <v>1</v>
      </c>
      <c r="N147" s="185">
        <f>IFERROR(IF(K147=0," ",SUM(K147*M147)*((Input!$D$10*$F$6)+(Input!$D$11*$F$7)))," ")</f>
        <v>59.888639999999988</v>
      </c>
      <c r="O147" s="186">
        <f>IFERROR(IF(K147=0," ",SUM(K147*M147)*((Input!$D$22*$F$6)+(Input!$D$23*$F$7)))," ")</f>
        <v>27.632639999999999</v>
      </c>
    </row>
    <row r="148" spans="1:15" s="15" customFormat="1" ht="16" thickBot="1" x14ac:dyDescent="0.4">
      <c r="A148" s="172"/>
      <c r="B148" s="172"/>
      <c r="C148" s="179" t="str">
        <f>Input!C157</f>
        <v>PP131</v>
      </c>
      <c r="D148" s="180">
        <f>IF(Input!D157=0," ",Input!D157)</f>
        <v>60</v>
      </c>
      <c r="E148" s="187" t="str">
        <f>IF([1]Input!E157=0," ",[1]Input!E157)</f>
        <v xml:space="preserve"> </v>
      </c>
      <c r="F148" s="180">
        <f t="shared" si="0"/>
        <v>60</v>
      </c>
      <c r="G148" s="180">
        <f>Input!G157</f>
        <v>6.637515031223E-3</v>
      </c>
      <c r="H148" s="180">
        <f>IF(Input!H157=0," ",Input!H157)</f>
        <v>2018</v>
      </c>
      <c r="I148" s="180">
        <f t="shared" si="6"/>
        <v>5</v>
      </c>
      <c r="J148" s="181">
        <f>IF(Input!J157=0, " ",Input!J157)</f>
        <v>14852.95</v>
      </c>
      <c r="K148" s="182">
        <f>IF(Input!M157=0, " ",Input!M157)</f>
        <v>53.92</v>
      </c>
      <c r="L148" s="188">
        <f t="shared" si="7"/>
        <v>3.6302552691552855E-3</v>
      </c>
      <c r="M148" s="184">
        <f>IF(Input!N157=0," ",Input!N157)</f>
        <v>1</v>
      </c>
      <c r="N148" s="185">
        <f>IFERROR(IF(K148=0," ",SUM(K148*M148)*((Input!$D$10*$F$6)+(Input!$D$11*$F$7)))," ")</f>
        <v>60.066879999999998</v>
      </c>
      <c r="O148" s="186">
        <f>IFERROR(IF(K148=0," ",SUM(K148*M148)*((Input!$D$22*$F$6)+(Input!$D$23*$F$7)))," ")</f>
        <v>27.714880000000001</v>
      </c>
    </row>
    <row r="149" spans="1:15" s="15" customFormat="1" ht="16" thickBot="1" x14ac:dyDescent="0.4">
      <c r="A149" s="172"/>
      <c r="B149" s="172"/>
      <c r="C149" s="179" t="str">
        <f>Input!C158</f>
        <v>PP132</v>
      </c>
      <c r="D149" s="180">
        <f>IF(Input!D158=0," ",Input!D158)</f>
        <v>32</v>
      </c>
      <c r="E149" s="187" t="str">
        <f>IF([1]Input!E158=0," ",[1]Input!E158)</f>
        <v xml:space="preserve"> </v>
      </c>
      <c r="F149" s="180">
        <f t="shared" si="0"/>
        <v>32</v>
      </c>
      <c r="G149" s="180">
        <f>Input!G158</f>
        <v>1.1758285963336212E-3</v>
      </c>
      <c r="H149" s="180">
        <f>IF(Input!H158=0," ",Input!H158)</f>
        <v>2019</v>
      </c>
      <c r="I149" s="180">
        <f t="shared" si="6"/>
        <v>4</v>
      </c>
      <c r="J149" s="181">
        <f>IF(Input!J158=0, " ",Input!J158)</f>
        <v>4933.47</v>
      </c>
      <c r="K149" s="182">
        <f>IF(Input!M158=0, " ",Input!M158)</f>
        <v>55.24</v>
      </c>
      <c r="L149" s="188">
        <f t="shared" si="7"/>
        <v>1.1196987110492209E-2</v>
      </c>
      <c r="M149" s="184">
        <f>IF(Input!N158=0," ",Input!N158)</f>
        <v>1</v>
      </c>
      <c r="N149" s="185">
        <f>IFERROR(IF(K149=0," ",SUM(K149*M149)*((Input!$D$10*$F$6)+(Input!$D$11*$F$7)))," ")</f>
        <v>61.537359999999993</v>
      </c>
      <c r="O149" s="186">
        <f>IFERROR(IF(K149=0," ",SUM(K149*M149)*((Input!$D$22*$F$6)+(Input!$D$23*$F$7)))," ")</f>
        <v>28.393360000000001</v>
      </c>
    </row>
    <row r="150" spans="1:15" s="15" customFormat="1" ht="16" thickBot="1" x14ac:dyDescent="0.4">
      <c r="A150" s="172"/>
      <c r="B150" s="172"/>
      <c r="C150" s="179" t="str">
        <f>Input!C159</f>
        <v>PP133</v>
      </c>
      <c r="D150" s="180">
        <f>IF(Input!D159=0," ",Input!D159)</f>
        <v>60</v>
      </c>
      <c r="E150" s="187" t="str">
        <f>IF([1]Input!E159=0," ",[1]Input!E159)</f>
        <v xml:space="preserve"> </v>
      </c>
      <c r="F150" s="180">
        <f t="shared" si="0"/>
        <v>60</v>
      </c>
      <c r="G150" s="180">
        <f>Input!G159</f>
        <v>4.4997435763528887E-3</v>
      </c>
      <c r="H150" s="180">
        <f>IF(Input!H159=0," ",Input!H159)</f>
        <v>2017</v>
      </c>
      <c r="I150" s="180">
        <f t="shared" si="6"/>
        <v>6</v>
      </c>
      <c r="J150" s="181">
        <f>IF(Input!J159=0, " ",Input!J159)</f>
        <v>10069.200000000001</v>
      </c>
      <c r="K150" s="182">
        <f>IF(Input!M159=0, " ",Input!M159)</f>
        <v>71.900000000000006</v>
      </c>
      <c r="L150" s="188">
        <f t="shared" si="7"/>
        <v>7.1405871370118779E-3</v>
      </c>
      <c r="M150" s="184">
        <f>IF(Input!N159=0," ",Input!N159)</f>
        <v>1</v>
      </c>
      <c r="N150" s="185">
        <f>IFERROR(IF(K150=0," ",SUM(K150*M150)*((Input!$D$10*$F$6)+(Input!$D$11*$F$7)))," ")</f>
        <v>80.096599999999995</v>
      </c>
      <c r="O150" s="186">
        <f>IFERROR(IF(K150=0," ",SUM(K150*M150)*((Input!$D$22*$F$6)+(Input!$D$23*$F$7)))," ")</f>
        <v>36.956600000000002</v>
      </c>
    </row>
    <row r="151" spans="1:15" s="15" customFormat="1" ht="16" thickBot="1" x14ac:dyDescent="0.4">
      <c r="A151" s="172"/>
      <c r="B151" s="172"/>
      <c r="C151" s="179" t="str">
        <f>Input!C160</f>
        <v>PP134</v>
      </c>
      <c r="D151" s="180">
        <f>IF(Input!D160=0," ",Input!D160)</f>
        <v>54</v>
      </c>
      <c r="E151" s="187" t="str">
        <f>IF([1]Input!E160=0," ",[1]Input!E160)</f>
        <v xml:space="preserve"> </v>
      </c>
      <c r="F151" s="180">
        <f t="shared" si="0"/>
        <v>54</v>
      </c>
      <c r="G151" s="180">
        <f>Input!G160</f>
        <v>9.3481851043738309E-3</v>
      </c>
      <c r="H151" s="180">
        <f>IF(Input!H160=0," ",Input!H160)</f>
        <v>2014</v>
      </c>
      <c r="I151" s="180">
        <f t="shared" si="6"/>
        <v>9</v>
      </c>
      <c r="J151" s="181">
        <f>IF(Input!J160=0, " ",Input!J160)</f>
        <v>23242.99</v>
      </c>
      <c r="K151" s="182">
        <f>IF(Input!M160=0, " ",Input!M160)</f>
        <v>55.96</v>
      </c>
      <c r="L151" s="188">
        <f t="shared" si="7"/>
        <v>2.4076076270737974E-3</v>
      </c>
      <c r="M151" s="184">
        <f>IF(Input!N160=0," ",Input!N160)</f>
        <v>1</v>
      </c>
      <c r="N151" s="185">
        <f>IFERROR(IF(K151=0," ",SUM(K151*M151)*((Input!$D$10*$F$6)+(Input!$D$11*$F$7)))," ")</f>
        <v>62.339439999999996</v>
      </c>
      <c r="O151" s="186">
        <f>IFERROR(IF(K151=0," ",SUM(K151*M151)*((Input!$D$22*$F$6)+(Input!$D$23*$F$7)))," ")</f>
        <v>28.763440000000003</v>
      </c>
    </row>
    <row r="152" spans="1:15" s="15" customFormat="1" ht="16" thickBot="1" x14ac:dyDescent="0.4">
      <c r="A152" s="172"/>
      <c r="B152" s="172"/>
      <c r="C152" s="179" t="str">
        <f>Input!C161</f>
        <v>PP135</v>
      </c>
      <c r="D152" s="180">
        <f>IF(Input!D161=0," ",Input!D161)</f>
        <v>75</v>
      </c>
      <c r="E152" s="187" t="str">
        <f>IF([1]Input!E161=0," ",[1]Input!E161)</f>
        <v xml:space="preserve"> </v>
      </c>
      <c r="F152" s="180">
        <f t="shared" si="0"/>
        <v>75</v>
      </c>
      <c r="G152" s="180">
        <f>Input!G161</f>
        <v>2.7397884531305289E-2</v>
      </c>
      <c r="H152" s="180">
        <f>IF(Input!H161=0," ",Input!H161)</f>
        <v>2015</v>
      </c>
      <c r="I152" s="180">
        <f t="shared" si="6"/>
        <v>8</v>
      </c>
      <c r="J152" s="181">
        <f>IF(Input!J161=0, " ",Input!J161)</f>
        <v>49047.199999999997</v>
      </c>
      <c r="K152" s="182">
        <f>IF(Input!M161=0, " ",Input!M161)</f>
        <v>56.44</v>
      </c>
      <c r="L152" s="188">
        <f t="shared" si="7"/>
        <v>1.1507282780668419E-3</v>
      </c>
      <c r="M152" s="184">
        <f>IF(Input!N161=0," ",Input!N161)</f>
        <v>1</v>
      </c>
      <c r="N152" s="185">
        <f>IFERROR(IF(K152=0," ",SUM(K152*M152)*((Input!$D$10*$F$6)+(Input!$D$11*$F$7)))," ")</f>
        <v>62.874159999999989</v>
      </c>
      <c r="O152" s="186">
        <f>IFERROR(IF(K152=0," ",SUM(K152*M152)*((Input!$D$22*$F$6)+(Input!$D$23*$F$7)))," ")</f>
        <v>29.010159999999999</v>
      </c>
    </row>
    <row r="153" spans="1:15" s="15" customFormat="1" ht="16" thickBot="1" x14ac:dyDescent="0.4">
      <c r="A153" s="172"/>
      <c r="B153" s="172"/>
      <c r="C153" s="179" t="str">
        <f>Input!C162</f>
        <v>PP136</v>
      </c>
      <c r="D153" s="180">
        <f>IF(Input!D162=0," ",Input!D162)</f>
        <v>6</v>
      </c>
      <c r="E153" s="187" t="str">
        <f>IF([1]Input!E162=0," ",[1]Input!E162)</f>
        <v xml:space="preserve"> </v>
      </c>
      <c r="F153" s="180">
        <f t="shared" si="0"/>
        <v>6</v>
      </c>
      <c r="G153" s="180">
        <f>Input!G162</f>
        <v>1.2530015313917721E-3</v>
      </c>
      <c r="H153" s="180">
        <f>IF(Input!H162=0," ",Input!H162)</f>
        <v>2017</v>
      </c>
      <c r="I153" s="180">
        <f t="shared" si="6"/>
        <v>6</v>
      </c>
      <c r="J153" s="181">
        <f>IF(Input!J162=0, " ",Input!J162)</f>
        <v>28038.76</v>
      </c>
      <c r="K153" s="182">
        <f>IF(Input!M162=0, " ",Input!M162)</f>
        <v>56.71</v>
      </c>
      <c r="L153" s="188">
        <f t="shared" si="7"/>
        <v>2.0225573456172812E-3</v>
      </c>
      <c r="M153" s="184">
        <f>IF(Input!N162=0," ",Input!N162)</f>
        <v>1</v>
      </c>
      <c r="N153" s="185">
        <f>IFERROR(IF(K153=0," ",SUM(K153*M153)*((Input!$D$10*$F$6)+(Input!$D$11*$F$7)))," ")</f>
        <v>63.174939999999992</v>
      </c>
      <c r="O153" s="186">
        <f>IFERROR(IF(K153=0," ",SUM(K153*M153)*((Input!$D$22*$F$6)+(Input!$D$23*$F$7)))," ")</f>
        <v>29.14894</v>
      </c>
    </row>
    <row r="154" spans="1:15" s="15" customFormat="1" ht="16" thickBot="1" x14ac:dyDescent="0.4">
      <c r="A154" s="172"/>
      <c r="B154" s="172"/>
      <c r="C154" s="179" t="str">
        <f>Input!C163</f>
        <v>PP137</v>
      </c>
      <c r="D154" s="180">
        <f>IF(Input!D163=0," ",Input!D163)</f>
        <v>61</v>
      </c>
      <c r="E154" s="187" t="str">
        <f>IF([1]Input!E163=0," ",[1]Input!E163)</f>
        <v xml:space="preserve"> </v>
      </c>
      <c r="F154" s="180">
        <f t="shared" si="0"/>
        <v>61</v>
      </c>
      <c r="G154" s="180" t="str">
        <f>Input!G163</f>
        <v xml:space="preserve"> </v>
      </c>
      <c r="H154" s="180">
        <f>IF(Input!H163=0," ",Input!H163)</f>
        <v>2012</v>
      </c>
      <c r="I154" s="180">
        <f t="shared" si="6"/>
        <v>11</v>
      </c>
      <c r="J154" s="181" t="str">
        <f>IF(Input!J163=0, " ",Input!J163)</f>
        <v xml:space="preserve"> </v>
      </c>
      <c r="K154" s="182">
        <f>IF(Input!M163=0, " ",Input!M163)</f>
        <v>57.2</v>
      </c>
      <c r="L154" s="188" t="str">
        <f t="shared" si="7"/>
        <v xml:space="preserve"> </v>
      </c>
      <c r="M154" s="184">
        <f>IF(Input!N163=0," ",Input!N163)</f>
        <v>1</v>
      </c>
      <c r="N154" s="185">
        <f>IFERROR(IF(K154=0," ",SUM(K154*M154)*((Input!$D$10*$F$6)+(Input!$D$11*$F$7)))," ")</f>
        <v>63.720799999999997</v>
      </c>
      <c r="O154" s="186">
        <f>IFERROR(IF(K154=0," ",SUM(K154*M154)*((Input!$D$22*$F$6)+(Input!$D$23*$F$7)))," ")</f>
        <v>29.400800000000004</v>
      </c>
    </row>
    <row r="155" spans="1:15" s="15" customFormat="1" ht="16" thickBot="1" x14ac:dyDescent="0.4">
      <c r="A155" s="172"/>
      <c r="B155" s="172"/>
      <c r="C155" s="179" t="str">
        <f>Input!C164</f>
        <v>PP138</v>
      </c>
      <c r="D155" s="180" t="str">
        <f>IF(Input!D164=0," ",Input!D164)</f>
        <v xml:space="preserve"> </v>
      </c>
      <c r="E155" s="187" t="str">
        <f>IF([1]Input!E164=0," ",[1]Input!E164)</f>
        <v xml:space="preserve"> </v>
      </c>
      <c r="F155" s="180" t="str">
        <f t="shared" si="0"/>
        <v xml:space="preserve"> </v>
      </c>
      <c r="G155" s="180" t="str">
        <f>Input!G164</f>
        <v xml:space="preserve"> </v>
      </c>
      <c r="H155" s="180" t="str">
        <f>IF(Input!H164=0," ",Input!H164)</f>
        <v xml:space="preserve"> </v>
      </c>
      <c r="I155" s="180" t="str">
        <f t="shared" si="6"/>
        <v xml:space="preserve"> </v>
      </c>
      <c r="J155" s="181" t="str">
        <f>IF(Input!J164=0, " ",Input!J164)</f>
        <v xml:space="preserve"> </v>
      </c>
      <c r="K155" s="182">
        <f>IF(Input!M164=0, " ",Input!M164)</f>
        <v>77.25</v>
      </c>
      <c r="L155" s="188" t="str">
        <f t="shared" si="7"/>
        <v xml:space="preserve"> </v>
      </c>
      <c r="M155" s="184">
        <f>IF(Input!N164=0," ",Input!N164)</f>
        <v>1</v>
      </c>
      <c r="N155" s="185">
        <f>IFERROR(IF(K155=0," ",SUM(K155*M155)*((Input!$D$10*$F$6)+(Input!$D$11*$F$7)))," ")</f>
        <v>86.056499999999986</v>
      </c>
      <c r="O155" s="186">
        <f>IFERROR(IF(K155=0," ",SUM(K155*M155)*((Input!$D$22*$F$6)+(Input!$D$23*$F$7)))," ")</f>
        <v>39.706499999999998</v>
      </c>
    </row>
    <row r="156" spans="1:15" s="15" customFormat="1" ht="16" thickBot="1" x14ac:dyDescent="0.4">
      <c r="A156" s="172"/>
      <c r="B156" s="172"/>
      <c r="C156" s="179" t="str">
        <f>Input!C165</f>
        <v>PP139</v>
      </c>
      <c r="D156" s="180">
        <f>IF(Input!D165=0," ",Input!D165)</f>
        <v>54</v>
      </c>
      <c r="E156" s="187" t="str">
        <f>IF([1]Input!E165=0," ",[1]Input!E165)</f>
        <v xml:space="preserve"> </v>
      </c>
      <c r="F156" s="180">
        <f t="shared" si="0"/>
        <v>54</v>
      </c>
      <c r="G156" s="180">
        <f>Input!G165</f>
        <v>1.8838018822454821E-2</v>
      </c>
      <c r="H156" s="180">
        <f>IF(Input!H165=0," ",Input!H165)</f>
        <v>2017</v>
      </c>
      <c r="I156" s="180">
        <f t="shared" si="6"/>
        <v>6</v>
      </c>
      <c r="J156" s="181">
        <f>IF(Input!J165=0, " ",Input!J165)</f>
        <v>46838.17</v>
      </c>
      <c r="K156" s="182">
        <f>IF(Input!M165=0, " ",Input!M165)</f>
        <v>59.04</v>
      </c>
      <c r="L156" s="188">
        <f t="shared" si="7"/>
        <v>1.2605103914179398E-3</v>
      </c>
      <c r="M156" s="184">
        <f>IF(Input!N165=0," ",Input!N165)</f>
        <v>1</v>
      </c>
      <c r="N156" s="185">
        <f>IFERROR(IF(K156=0," ",SUM(K156*M156)*((Input!$D$10*$F$6)+(Input!$D$11*$F$7)))," ")</f>
        <v>65.770559999999989</v>
      </c>
      <c r="O156" s="186">
        <f>IFERROR(IF(K156=0," ",SUM(K156*M156)*((Input!$D$22*$F$6)+(Input!$D$23*$F$7)))," ")</f>
        <v>30.34656</v>
      </c>
    </row>
    <row r="157" spans="1:15" s="15" customFormat="1" ht="16" thickBot="1" x14ac:dyDescent="0.4">
      <c r="A157" s="172"/>
      <c r="B157" s="172"/>
      <c r="C157" s="179" t="str">
        <f>Input!C166</f>
        <v>PP140</v>
      </c>
      <c r="D157" s="180">
        <f>IF(Input!D166=0," ",Input!D166)</f>
        <v>56</v>
      </c>
      <c r="E157" s="187" t="str">
        <f>IF([1]Input!E166=0," ",[1]Input!E166)</f>
        <v xml:space="preserve"> </v>
      </c>
      <c r="F157" s="180">
        <f t="shared" si="0"/>
        <v>56</v>
      </c>
      <c r="G157" s="180">
        <f>Input!G166</f>
        <v>4.3296799748311632E-3</v>
      </c>
      <c r="H157" s="180">
        <f>IF(Input!H166=0," ",Input!H166)</f>
        <v>2016</v>
      </c>
      <c r="I157" s="180">
        <f t="shared" si="6"/>
        <v>7</v>
      </c>
      <c r="J157" s="181">
        <f>IF(Input!J166=0, " ",Input!J166)</f>
        <v>10380.69</v>
      </c>
      <c r="K157" s="182">
        <f>IF(Input!M166=0, " ",Input!M166)</f>
        <v>59.46</v>
      </c>
      <c r="L157" s="188">
        <f t="shared" si="7"/>
        <v>5.7279429402091768E-3</v>
      </c>
      <c r="M157" s="184">
        <f>IF(Input!N166=0," ",Input!N166)</f>
        <v>1</v>
      </c>
      <c r="N157" s="185">
        <f>IFERROR(IF(K157=0," ",SUM(K157*M157)*((Input!$D$10*$F$6)+(Input!$D$11*$F$7)))," ")</f>
        <v>66.238439999999997</v>
      </c>
      <c r="O157" s="186">
        <f>IFERROR(IF(K157=0," ",SUM(K157*M157)*((Input!$D$22*$F$6)+(Input!$D$23*$F$7)))," ")</f>
        <v>30.562440000000002</v>
      </c>
    </row>
    <row r="158" spans="1:15" s="15" customFormat="1" ht="16" thickBot="1" x14ac:dyDescent="0.4">
      <c r="A158" s="172"/>
      <c r="B158" s="172"/>
      <c r="C158" s="179" t="str">
        <f>Input!C167</f>
        <v>PP141</v>
      </c>
      <c r="D158" s="180">
        <f>IF(Input!D167=0," ",Input!D167)</f>
        <v>58</v>
      </c>
      <c r="E158" s="187" t="str">
        <f>IF([1]Input!E167=0," ",[1]Input!E167)</f>
        <v xml:space="preserve"> </v>
      </c>
      <c r="F158" s="180">
        <f t="shared" si="0"/>
        <v>58</v>
      </c>
      <c r="G158" s="180">
        <f>Input!G167</f>
        <v>1.0292309588490766E-2</v>
      </c>
      <c r="H158" s="180">
        <f>IF(Input!H167=0," ",Input!H167)</f>
        <v>2012</v>
      </c>
      <c r="I158" s="180">
        <f t="shared" si="6"/>
        <v>11</v>
      </c>
      <c r="J158" s="181">
        <f>IF(Input!J167=0, " ",Input!J167)</f>
        <v>23825.57</v>
      </c>
      <c r="K158" s="182">
        <f>IF(Input!M167=0, " ",Input!M167)</f>
        <v>59.78</v>
      </c>
      <c r="L158" s="188">
        <f t="shared" si="7"/>
        <v>2.509069038012522E-3</v>
      </c>
      <c r="M158" s="184">
        <f>IF(Input!N167=0," ",Input!N167)</f>
        <v>1</v>
      </c>
      <c r="N158" s="185">
        <f>IFERROR(IF(K158=0," ",SUM(K158*M158)*((Input!$D$10*$F$6)+(Input!$D$11*$F$7)))," ")</f>
        <v>66.594919999999988</v>
      </c>
      <c r="O158" s="186">
        <f>IFERROR(IF(K158=0," ",SUM(K158*M158)*((Input!$D$22*$F$6)+(Input!$D$23*$F$7)))," ")</f>
        <v>30.72692</v>
      </c>
    </row>
    <row r="159" spans="1:15" s="15" customFormat="1" ht="16" thickBot="1" x14ac:dyDescent="0.4">
      <c r="A159" s="172"/>
      <c r="B159" s="172"/>
      <c r="C159" s="179" t="str">
        <f>Input!C168</f>
        <v>PP142</v>
      </c>
      <c r="D159" s="180">
        <f>IF(Input!D168=0," ",Input!D168)</f>
        <v>69</v>
      </c>
      <c r="E159" s="187" t="str">
        <f>IF([1]Input!E168=0," ",[1]Input!E168)</f>
        <v xml:space="preserve"> </v>
      </c>
      <c r="F159" s="180">
        <f t="shared" si="0"/>
        <v>69</v>
      </c>
      <c r="G159" s="180">
        <f>Input!G168</f>
        <v>4.6710342262907684E-2</v>
      </c>
      <c r="H159" s="180">
        <f>IF(Input!H168=0," ",Input!H168)</f>
        <v>2000</v>
      </c>
      <c r="I159" s="180">
        <f t="shared" si="6"/>
        <v>23</v>
      </c>
      <c r="J159" s="181">
        <f>IF(Input!J168=0, " ",Input!J168)</f>
        <v>90891.32</v>
      </c>
      <c r="K159" s="182">
        <f>IF(Input!M168=0, " ",Input!M168)</f>
        <v>60.08</v>
      </c>
      <c r="L159" s="188">
        <f t="shared" si="7"/>
        <v>6.6100921408116854E-4</v>
      </c>
      <c r="M159" s="184">
        <f>IF(Input!N168=0," ",Input!N168)</f>
        <v>1</v>
      </c>
      <c r="N159" s="185">
        <f>IFERROR(IF(K159=0," ",SUM(K159*M159)*((Input!$D$10*$F$6)+(Input!$D$11*$F$7)))," ")</f>
        <v>66.929119999999998</v>
      </c>
      <c r="O159" s="186">
        <f>IFERROR(IF(K159=0," ",SUM(K159*M159)*((Input!$D$22*$F$6)+(Input!$D$23*$F$7)))," ")</f>
        <v>30.881119999999999</v>
      </c>
    </row>
    <row r="160" spans="1:15" s="15" customFormat="1" ht="16" thickBot="1" x14ac:dyDescent="0.4">
      <c r="A160" s="172"/>
      <c r="B160" s="172"/>
      <c r="C160" s="179" t="str">
        <f>Input!C169</f>
        <v>PP143</v>
      </c>
      <c r="D160" s="180">
        <f>IF(Input!D169=0," ",Input!D169)</f>
        <v>58</v>
      </c>
      <c r="E160" s="187" t="str">
        <f>IF([1]Input!E169=0," ",[1]Input!E169)</f>
        <v xml:space="preserve"> </v>
      </c>
      <c r="F160" s="180">
        <f t="shared" si="0"/>
        <v>58</v>
      </c>
      <c r="G160" s="180">
        <f>Input!G169</f>
        <v>1.0557237882942046E-2</v>
      </c>
      <c r="H160" s="180">
        <f>IF(Input!H169=0," ",Input!H169)</f>
        <v>2004</v>
      </c>
      <c r="I160" s="180">
        <f t="shared" si="6"/>
        <v>19</v>
      </c>
      <c r="J160" s="181">
        <f>IF(Input!J169=0, " ",Input!J169)</f>
        <v>24438.85</v>
      </c>
      <c r="K160" s="182">
        <f>IF(Input!M169=0, " ",Input!M169)</f>
        <v>63.1</v>
      </c>
      <c r="L160" s="188">
        <f t="shared" si="7"/>
        <v>2.5819545518713035E-3</v>
      </c>
      <c r="M160" s="184">
        <f>IF(Input!N169=0," ",Input!N169)</f>
        <v>1</v>
      </c>
      <c r="N160" s="185">
        <f>IFERROR(IF(K160=0," ",SUM(K160*M160)*((Input!$D$10*$F$6)+(Input!$D$11*$F$7)))," ")</f>
        <v>70.293399999999991</v>
      </c>
      <c r="O160" s="186">
        <f>IFERROR(IF(K160=0," ",SUM(K160*M160)*((Input!$D$22*$F$6)+(Input!$D$23*$F$7)))," ")</f>
        <v>32.433399999999999</v>
      </c>
    </row>
    <row r="161" spans="1:15" s="15" customFormat="1" ht="16" thickBot="1" x14ac:dyDescent="0.4">
      <c r="A161" s="172"/>
      <c r="B161" s="172"/>
      <c r="C161" s="179" t="str">
        <f>Input!C170</f>
        <v>PP144</v>
      </c>
      <c r="D161" s="180">
        <f>IF(Input!D170=0," ",Input!D170)</f>
        <v>53</v>
      </c>
      <c r="E161" s="187" t="str">
        <f>IF([1]Input!E170=0," ",[1]Input!E170)</f>
        <v xml:space="preserve"> </v>
      </c>
      <c r="F161" s="180">
        <f t="shared" si="0"/>
        <v>53</v>
      </c>
      <c r="G161" s="180">
        <f>Input!G170</f>
        <v>1.3360326417312175E-2</v>
      </c>
      <c r="H161" s="180">
        <f>IF(Input!H170=0," ",Input!H170)</f>
        <v>2010</v>
      </c>
      <c r="I161" s="180">
        <f t="shared" si="6"/>
        <v>13</v>
      </c>
      <c r="J161" s="181">
        <f>IF(Input!J170=0, " ",Input!J170)</f>
        <v>33845.4</v>
      </c>
      <c r="K161" s="182">
        <f>IF(Input!M170=0, " ",Input!M170)</f>
        <v>64.16</v>
      </c>
      <c r="L161" s="188">
        <f t="shared" si="7"/>
        <v>1.8956785855684965E-3</v>
      </c>
      <c r="M161" s="184">
        <f>IF(Input!N170=0," ",Input!N170)</f>
        <v>1</v>
      </c>
      <c r="N161" s="185">
        <f>IFERROR(IF(K161=0," ",SUM(K161*M161)*((Input!$D$10*$F$6)+(Input!$D$11*$F$7)))," ")</f>
        <v>71.474239999999995</v>
      </c>
      <c r="O161" s="186">
        <f>IFERROR(IF(K161=0," ",SUM(K161*M161)*((Input!$D$22*$F$6)+(Input!$D$23*$F$7)))," ")</f>
        <v>32.97824</v>
      </c>
    </row>
    <row r="162" spans="1:15" s="15" customFormat="1" ht="16" thickBot="1" x14ac:dyDescent="0.4">
      <c r="A162" s="172"/>
      <c r="B162" s="172"/>
      <c r="C162" s="179" t="str">
        <f>Input!C171</f>
        <v>PP145</v>
      </c>
      <c r="D162" s="180">
        <f>IF(Input!D171=0," ",Input!D171)</f>
        <v>55</v>
      </c>
      <c r="E162" s="187" t="str">
        <f>IF([1]Input!E171=0," ",[1]Input!E171)</f>
        <v xml:space="preserve"> </v>
      </c>
      <c r="F162" s="180">
        <f t="shared" si="0"/>
        <v>55</v>
      </c>
      <c r="G162" s="180">
        <f>Input!G171</f>
        <v>1.0259728096958515E-2</v>
      </c>
      <c r="H162" s="180">
        <f>IF(Input!H171=0," ",Input!H171)</f>
        <v>2017</v>
      </c>
      <c r="I162" s="180">
        <f t="shared" si="6"/>
        <v>6</v>
      </c>
      <c r="J162" s="181">
        <f>IF(Input!J171=0, " ",Input!J171)</f>
        <v>25045.61</v>
      </c>
      <c r="K162" s="182">
        <f>IF(Input!M171=0, " ",Input!M171)</f>
        <v>65.34</v>
      </c>
      <c r="L162" s="188">
        <f t="shared" si="7"/>
        <v>2.608840431516741E-3</v>
      </c>
      <c r="M162" s="184">
        <f>IF(Input!N171=0," ",Input!N171)</f>
        <v>1</v>
      </c>
      <c r="N162" s="185">
        <f>IFERROR(IF(K162=0," ",SUM(K162*M162)*((Input!$D$10*$F$6)+(Input!$D$11*$F$7)))," ")</f>
        <v>72.788759999999996</v>
      </c>
      <c r="O162" s="186">
        <f>IFERROR(IF(K162=0," ",SUM(K162*M162)*((Input!$D$22*$F$6)+(Input!$D$23*$F$7)))," ")</f>
        <v>33.584760000000003</v>
      </c>
    </row>
    <row r="163" spans="1:15" s="15" customFormat="1" ht="16" thickBot="1" x14ac:dyDescent="0.4">
      <c r="A163" s="172"/>
      <c r="B163" s="172"/>
      <c r="C163" s="179" t="str">
        <f>Input!C172</f>
        <v>PP146</v>
      </c>
      <c r="D163" s="180">
        <f>IF(Input!D172=0," ",Input!D172)</f>
        <v>74</v>
      </c>
      <c r="E163" s="187" t="str">
        <f>IF([1]Input!E172=0," ",[1]Input!E172)</f>
        <v xml:space="preserve"> </v>
      </c>
      <c r="F163" s="180">
        <f t="shared" si="0"/>
        <v>74</v>
      </c>
      <c r="G163" s="180">
        <f>Input!G172</f>
        <v>2.5152966578335056E-2</v>
      </c>
      <c r="H163" s="180">
        <f>IF(Input!H172=0," ",Input!H172)</f>
        <v>2017</v>
      </c>
      <c r="I163" s="180">
        <f t="shared" si="6"/>
        <v>6</v>
      </c>
      <c r="J163" s="181">
        <f>IF(Input!J172=0, " ",Input!J172)</f>
        <v>45636.88</v>
      </c>
      <c r="K163" s="182">
        <f>IF(Input!M172=0, " ",Input!M172)</f>
        <v>82.54</v>
      </c>
      <c r="L163" s="188">
        <f t="shared" si="7"/>
        <v>1.8086249542037056E-3</v>
      </c>
      <c r="M163" s="184">
        <f>IF(Input!N172=0," ",Input!N172)</f>
        <v>1</v>
      </c>
      <c r="N163" s="185">
        <f>IFERROR(IF(K163=0," ",SUM(K163*M163)*((Input!$D$10*$F$6)+(Input!$D$11*$F$7)))," ")</f>
        <v>91.949559999999991</v>
      </c>
      <c r="O163" s="186">
        <f>IFERROR(IF(K163=0," ",SUM(K163*M163)*((Input!$D$22*$F$6)+(Input!$D$23*$F$7)))," ")</f>
        <v>42.425560000000004</v>
      </c>
    </row>
    <row r="164" spans="1:15" s="15" customFormat="1" ht="16" thickBot="1" x14ac:dyDescent="0.4">
      <c r="A164" s="172"/>
      <c r="B164" s="172"/>
      <c r="C164" s="179" t="str">
        <f>Input!C173</f>
        <v>PP147</v>
      </c>
      <c r="D164" s="180">
        <f>IF(Input!D173=0," ",Input!D173)</f>
        <v>40</v>
      </c>
      <c r="E164" s="187" t="str">
        <f>IF([1]Input!E173=0," ",[1]Input!E173)</f>
        <v xml:space="preserve"> </v>
      </c>
      <c r="F164" s="180">
        <f t="shared" si="0"/>
        <v>40</v>
      </c>
      <c r="G164" s="180">
        <f>Input!G173</f>
        <v>7.6646001672943508E-3</v>
      </c>
      <c r="H164" s="180">
        <f>IF(Input!H173=0," ",Input!H173)</f>
        <v>2018</v>
      </c>
      <c r="I164" s="180">
        <f t="shared" si="6"/>
        <v>5</v>
      </c>
      <c r="J164" s="181">
        <f>IF(Input!J173=0, " ",Input!J173)</f>
        <v>25726.93</v>
      </c>
      <c r="K164" s="182">
        <f>IF(Input!M173=0, " ",Input!M173)</f>
        <v>65.819999999999993</v>
      </c>
      <c r="L164" s="188">
        <f t="shared" si="7"/>
        <v>2.5584086402847131E-3</v>
      </c>
      <c r="M164" s="184">
        <f>IF(Input!N173=0," ",Input!N173)</f>
        <v>1</v>
      </c>
      <c r="N164" s="185">
        <f>IFERROR(IF(K164=0," ",SUM(K164*M164)*((Input!$D$10*$F$6)+(Input!$D$11*$F$7)))," ")</f>
        <v>73.323479999999989</v>
      </c>
      <c r="O164" s="186">
        <f>IFERROR(IF(K164=0," ",SUM(K164*M164)*((Input!$D$22*$F$6)+(Input!$D$23*$F$7)))," ")</f>
        <v>33.831479999999999</v>
      </c>
    </row>
    <row r="165" spans="1:15" s="15" customFormat="1" ht="16" thickBot="1" x14ac:dyDescent="0.4">
      <c r="A165" s="172"/>
      <c r="B165" s="172"/>
      <c r="C165" s="179" t="str">
        <f>Input!C174</f>
        <v>PP148</v>
      </c>
      <c r="D165" s="180">
        <f>IF(Input!D174=0," ",Input!D174)</f>
        <v>29</v>
      </c>
      <c r="E165" s="187" t="str">
        <f>IF([1]Input!E174=0," ",[1]Input!E174)</f>
        <v xml:space="preserve"> </v>
      </c>
      <c r="F165" s="180">
        <f t="shared" si="0"/>
        <v>29</v>
      </c>
      <c r="G165" s="180">
        <f>Input!G174</f>
        <v>1.2060496872791912E-2</v>
      </c>
      <c r="H165" s="180">
        <f>IF(Input!H174=0," ",Input!H174)</f>
        <v>2022</v>
      </c>
      <c r="I165" s="180">
        <f t="shared" si="6"/>
        <v>1</v>
      </c>
      <c r="J165" s="181">
        <f>IF(Input!J174=0, " ",Input!J174)</f>
        <v>55837.46</v>
      </c>
      <c r="K165" s="182">
        <f>IF(Input!M174=0, " ",Input!M174)</f>
        <v>67.52</v>
      </c>
      <c r="L165" s="188">
        <f t="shared" si="7"/>
        <v>1.2092240585442101E-3</v>
      </c>
      <c r="M165" s="184">
        <f>IF(Input!N174=0," ",Input!N174)</f>
        <v>1</v>
      </c>
      <c r="N165" s="185">
        <f>IFERROR(IF(K165=0," ",SUM(K165*M165)*((Input!$D$10*$F$6)+(Input!$D$11*$F$7)))," ")</f>
        <v>75.217279999999988</v>
      </c>
      <c r="O165" s="186">
        <f>IFERROR(IF(K165=0," ",SUM(K165*M165)*((Input!$D$22*$F$6)+(Input!$D$23*$F$7)))," ")</f>
        <v>34.705280000000002</v>
      </c>
    </row>
    <row r="166" spans="1:15" s="15" customFormat="1" ht="16" thickBot="1" x14ac:dyDescent="0.4">
      <c r="A166" s="172"/>
      <c r="B166" s="172"/>
      <c r="C166" s="179" t="str">
        <f>Input!C175</f>
        <v>PP149</v>
      </c>
      <c r="D166" s="180">
        <f>IF(Input!D175=0," ",Input!D175)</f>
        <v>71</v>
      </c>
      <c r="E166" s="187" t="str">
        <f>IF([1]Input!E175=0," ",[1]Input!E175)</f>
        <v xml:space="preserve"> </v>
      </c>
      <c r="F166" s="180">
        <f t="shared" si="0"/>
        <v>71</v>
      </c>
      <c r="G166" s="180">
        <f>Input!G175</f>
        <v>1.8233632605137551E-2</v>
      </c>
      <c r="H166" s="180">
        <f>IF(Input!H175=0," ",Input!H175)</f>
        <v>2017</v>
      </c>
      <c r="I166" s="180">
        <f t="shared" si="6"/>
        <v>6</v>
      </c>
      <c r="J166" s="181">
        <f>IF(Input!J175=0, " ",Input!J175)</f>
        <v>34480.480000000003</v>
      </c>
      <c r="K166" s="182">
        <f>IF(Input!M175=0, " ",Input!M175)</f>
        <v>68.819999999999993</v>
      </c>
      <c r="L166" s="188">
        <f t="shared" si="7"/>
        <v>1.9959118898576814E-3</v>
      </c>
      <c r="M166" s="184">
        <f>IF(Input!N175=0," ",Input!N175)</f>
        <v>1</v>
      </c>
      <c r="N166" s="185">
        <f>IFERROR(IF(K166=0," ",SUM(K166*M166)*((Input!$D$10*$F$6)+(Input!$D$11*$F$7)))," ")</f>
        <v>76.665479999999988</v>
      </c>
      <c r="O166" s="186">
        <f>IFERROR(IF(K166=0," ",SUM(K166*M166)*((Input!$D$22*$F$6)+(Input!$D$23*$F$7)))," ")</f>
        <v>35.373480000000001</v>
      </c>
    </row>
    <row r="167" spans="1:15" s="15" customFormat="1" ht="16" thickBot="1" x14ac:dyDescent="0.4">
      <c r="A167" s="172"/>
      <c r="B167" s="172"/>
      <c r="C167" s="179" t="str">
        <f>Input!C176</f>
        <v>PP150</v>
      </c>
      <c r="D167" s="180">
        <f>IF(Input!D176=0," ",Input!D176)</f>
        <v>39</v>
      </c>
      <c r="E167" s="187" t="str">
        <f>IF([1]Input!E176=0," ",[1]Input!E176)</f>
        <v xml:space="preserve"> </v>
      </c>
      <c r="F167" s="180">
        <f t="shared" si="0"/>
        <v>39</v>
      </c>
      <c r="G167" s="180">
        <f>Input!G176</f>
        <v>2.9135920095633189E-3</v>
      </c>
      <c r="H167" s="180">
        <f>IF(Input!H176=0," ",Input!H176)</f>
        <v>2006</v>
      </c>
      <c r="I167" s="180">
        <f t="shared" si="6"/>
        <v>17</v>
      </c>
      <c r="J167" s="181">
        <f>IF(Input!J176=0, " ",Input!J176)</f>
        <v>10030.5</v>
      </c>
      <c r="K167" s="182">
        <f>IF(Input!M176=0, " ",Input!M176)</f>
        <v>69.179999999999993</v>
      </c>
      <c r="L167" s="188">
        <f t="shared" si="7"/>
        <v>6.8969642590100185E-3</v>
      </c>
      <c r="M167" s="184">
        <f>IF(Input!N176=0," ",Input!N176)</f>
        <v>1</v>
      </c>
      <c r="N167" s="185">
        <f>IFERROR(IF(K167=0," ",SUM(K167*M167)*((Input!$D$10*$F$6)+(Input!$D$11*$F$7)))," ")</f>
        <v>77.066519999999983</v>
      </c>
      <c r="O167" s="186">
        <f>IFERROR(IF(K167=0," ",SUM(K167*M167)*((Input!$D$22*$F$6)+(Input!$D$23*$F$7)))," ")</f>
        <v>35.558519999999994</v>
      </c>
    </row>
    <row r="168" spans="1:15" s="15" customFormat="1" ht="16" thickBot="1" x14ac:dyDescent="0.4">
      <c r="A168" s="172"/>
      <c r="B168" s="172"/>
      <c r="C168" s="179" t="str">
        <f>Input!C177</f>
        <v>PP151</v>
      </c>
      <c r="D168" s="180">
        <f>IF(Input!D177=0," ",Input!D177)</f>
        <v>61</v>
      </c>
      <c r="E168" s="187" t="str">
        <f>IF([1]Input!E177=0," ",[1]Input!E177)</f>
        <v xml:space="preserve"> </v>
      </c>
      <c r="F168" s="180">
        <f t="shared" si="0"/>
        <v>61</v>
      </c>
      <c r="G168" s="180">
        <f>Input!G177</f>
        <v>3.0675523397385357E-2</v>
      </c>
      <c r="H168" s="180">
        <f>IF(Input!H177=0," ",Input!H177)</f>
        <v>2012</v>
      </c>
      <c r="I168" s="180">
        <f t="shared" si="6"/>
        <v>11</v>
      </c>
      <c r="J168" s="181">
        <f>IF(Input!J177=0, " ",Input!J177)</f>
        <v>67518.16</v>
      </c>
      <c r="K168" s="182">
        <f>IF(Input!M177=0, " ",Input!M177)</f>
        <v>69.88</v>
      </c>
      <c r="L168" s="188">
        <f t="shared" si="7"/>
        <v>1.0349808110884538E-3</v>
      </c>
      <c r="M168" s="184">
        <f>IF(Input!N177=0," ",Input!N177)</f>
        <v>1</v>
      </c>
      <c r="N168" s="185">
        <f>IFERROR(IF(K168=0," ",SUM(K168*M168)*((Input!$D$10*$F$6)+(Input!$D$11*$F$7)))," ")</f>
        <v>77.846319999999992</v>
      </c>
      <c r="O168" s="186">
        <f>IFERROR(IF(K168=0," ",SUM(K168*M168)*((Input!$D$22*$F$6)+(Input!$D$23*$F$7)))," ")</f>
        <v>35.918320000000001</v>
      </c>
    </row>
    <row r="169" spans="1:15" s="15" customFormat="1" ht="16" thickBot="1" x14ac:dyDescent="0.4">
      <c r="A169" s="172"/>
      <c r="B169" s="172"/>
      <c r="C169" s="179" t="str">
        <f>Input!C178</f>
        <v>PP152</v>
      </c>
      <c r="D169" s="180">
        <f>IF(Input!D178=0," ",Input!D178)</f>
        <v>34</v>
      </c>
      <c r="E169" s="187" t="str">
        <f>IF([1]Input!E178=0," ",[1]Input!E178)</f>
        <v xml:space="preserve"> </v>
      </c>
      <c r="F169" s="180">
        <f t="shared" si="0"/>
        <v>34</v>
      </c>
      <c r="G169" s="180">
        <f>Input!G178</f>
        <v>2.6081210963943653E-3</v>
      </c>
      <c r="H169" s="180">
        <f>IF(Input!H178=0," ",Input!H178)</f>
        <v>2019</v>
      </c>
      <c r="I169" s="180">
        <f t="shared" si="6"/>
        <v>4</v>
      </c>
      <c r="J169" s="181">
        <f>IF(Input!J178=0, " ",Input!J178)</f>
        <v>10299.290000000001</v>
      </c>
      <c r="K169" s="182">
        <f>IF(Input!M178=0, " ",Input!M178)</f>
        <v>69.900000000000006</v>
      </c>
      <c r="L169" s="188">
        <f t="shared" si="7"/>
        <v>6.7868756001627298E-3</v>
      </c>
      <c r="M169" s="184">
        <f>IF(Input!N178=0," ",Input!N178)</f>
        <v>1</v>
      </c>
      <c r="N169" s="185">
        <f>IFERROR(IF(K169=0," ",SUM(K169*M169)*((Input!$D$10*$F$6)+(Input!$D$11*$F$7)))," ")</f>
        <v>77.868600000000001</v>
      </c>
      <c r="O169" s="186">
        <f>IFERROR(IF(K169=0," ",SUM(K169*M169)*((Input!$D$22*$F$6)+(Input!$D$23*$F$7)))," ")</f>
        <v>35.928600000000003</v>
      </c>
    </row>
    <row r="170" spans="1:15" s="15" customFormat="1" ht="16" thickBot="1" x14ac:dyDescent="0.4">
      <c r="A170" s="172"/>
      <c r="B170" s="172"/>
      <c r="C170" s="179" t="str">
        <f>Input!C179</f>
        <v>PP153</v>
      </c>
      <c r="D170" s="180">
        <f>IF(Input!D179=0," ",Input!D179)</f>
        <v>60</v>
      </c>
      <c r="E170" s="187" t="str">
        <f>IF([1]Input!E179=0," ",[1]Input!E179)</f>
        <v xml:space="preserve"> </v>
      </c>
      <c r="F170" s="180">
        <f t="shared" si="0"/>
        <v>60</v>
      </c>
      <c r="G170" s="180">
        <f>Input!G179</f>
        <v>3.0257124525567103E-3</v>
      </c>
      <c r="H170" s="180">
        <f>IF(Input!H179=0," ",Input!H179)</f>
        <v>2022</v>
      </c>
      <c r="I170" s="180">
        <f t="shared" si="6"/>
        <v>1</v>
      </c>
      <c r="J170" s="181">
        <f>IF(Input!J179=0, " ",Input!J179)</f>
        <v>6770.72</v>
      </c>
      <c r="K170" s="182">
        <f>IF(Input!M179=0, " ",Input!M179)</f>
        <v>70</v>
      </c>
      <c r="L170" s="188">
        <f t="shared" si="7"/>
        <v>1.0338634591299004E-2</v>
      </c>
      <c r="M170" s="184">
        <f>IF(Input!N179=0," ",Input!N179)</f>
        <v>1</v>
      </c>
      <c r="N170" s="185">
        <f>IFERROR(IF(K170=0," ",SUM(K170*M170)*((Input!$D$10*$F$6)+(Input!$D$11*$F$7)))," ")</f>
        <v>77.97999999999999</v>
      </c>
      <c r="O170" s="186">
        <f>IFERROR(IF(K170=0," ",SUM(K170*M170)*((Input!$D$22*$F$6)+(Input!$D$23*$F$7)))," ")</f>
        <v>35.980000000000004</v>
      </c>
    </row>
    <row r="171" spans="1:15" s="15" customFormat="1" ht="16" thickBot="1" x14ac:dyDescent="0.4">
      <c r="A171" s="172"/>
      <c r="B171" s="172"/>
      <c r="C171" s="179" t="str">
        <f>Input!C180</f>
        <v>PP154</v>
      </c>
      <c r="D171" s="180" t="str">
        <f>IF(Input!D180=0," ",Input!D180)</f>
        <v xml:space="preserve"> </v>
      </c>
      <c r="E171" s="187" t="str">
        <f>IF([1]Input!E180=0," ",[1]Input!E180)</f>
        <v xml:space="preserve"> </v>
      </c>
      <c r="F171" s="180" t="str">
        <f t="shared" si="0"/>
        <v xml:space="preserve"> </v>
      </c>
      <c r="G171" s="180">
        <f>Input!G180</f>
        <v>0</v>
      </c>
      <c r="H171" s="180">
        <f>IF(Input!H180=0," ",Input!H180)</f>
        <v>2019</v>
      </c>
      <c r="I171" s="180">
        <f t="shared" si="6"/>
        <v>4</v>
      </c>
      <c r="J171" s="181">
        <f>IF(Input!J180=0, " ",Input!J180)</f>
        <v>36622.67</v>
      </c>
      <c r="K171" s="182">
        <f>IF(Input!M180=0, " ",Input!M180)</f>
        <v>70.819999999999993</v>
      </c>
      <c r="L171" s="188">
        <f t="shared" si="7"/>
        <v>1.9337748995362706E-3</v>
      </c>
      <c r="M171" s="184">
        <f>IF(Input!N180=0," ",Input!N180)</f>
        <v>1</v>
      </c>
      <c r="N171" s="185">
        <f>IFERROR(IF(K171=0," ",SUM(K171*M171)*((Input!$D$10*$F$6)+(Input!$D$11*$F$7)))," ")</f>
        <v>78.893479999999983</v>
      </c>
      <c r="O171" s="186">
        <f>IFERROR(IF(K171=0," ",SUM(K171*M171)*((Input!$D$22*$F$6)+(Input!$D$23*$F$7)))," ")</f>
        <v>36.401479999999999</v>
      </c>
    </row>
    <row r="172" spans="1:15" s="15" customFormat="1" ht="16" thickBot="1" x14ac:dyDescent="0.4">
      <c r="A172" s="172"/>
      <c r="B172" s="172"/>
      <c r="C172" s="179" t="str">
        <f>Input!C181</f>
        <v>PP155</v>
      </c>
      <c r="D172" s="180">
        <f>IF(Input!D181=0," ",Input!D181)</f>
        <v>67</v>
      </c>
      <c r="E172" s="187" t="str">
        <f>IF([1]Input!E181=0," ",[1]Input!E181)</f>
        <v xml:space="preserve"> </v>
      </c>
      <c r="F172" s="180">
        <f t="shared" si="0"/>
        <v>67</v>
      </c>
      <c r="G172" s="180">
        <f>Input!G181</f>
        <v>1.4448397158603261E-2</v>
      </c>
      <c r="H172" s="180">
        <f>IF(Input!H181=0," ",Input!H181)</f>
        <v>2017</v>
      </c>
      <c r="I172" s="180">
        <f t="shared" si="6"/>
        <v>6</v>
      </c>
      <c r="J172" s="181">
        <f>IF(Input!J181=0, " ",Input!J181)</f>
        <v>28953.65</v>
      </c>
      <c r="K172" s="182">
        <f>IF(Input!M181=0, " ",Input!M181)</f>
        <v>72.5</v>
      </c>
      <c r="L172" s="188">
        <f t="shared" si="7"/>
        <v>2.5040020860927722E-3</v>
      </c>
      <c r="M172" s="184">
        <f>IF(Input!N181=0," ",Input!N181)</f>
        <v>1</v>
      </c>
      <c r="N172" s="185">
        <f>IFERROR(IF(K172=0," ",SUM(K172*M172)*((Input!$D$10*$F$6)+(Input!$D$11*$F$7)))," ")</f>
        <v>80.764999999999986</v>
      </c>
      <c r="O172" s="186">
        <f>IFERROR(IF(K172=0," ",SUM(K172*M172)*((Input!$D$22*$F$6)+(Input!$D$23*$F$7)))," ")</f>
        <v>37.265000000000001</v>
      </c>
    </row>
    <row r="173" spans="1:15" s="15" customFormat="1" ht="16" thickBot="1" x14ac:dyDescent="0.4">
      <c r="A173" s="172"/>
      <c r="B173" s="172"/>
      <c r="C173" s="179" t="str">
        <f>Input!C182</f>
        <v>PP156</v>
      </c>
      <c r="D173" s="180">
        <f>IF(Input!D182=0," ",Input!D182)</f>
        <v>29</v>
      </c>
      <c r="E173" s="187" t="str">
        <f>IF([1]Input!E182=0," ",[1]Input!E182)</f>
        <v xml:space="preserve"> </v>
      </c>
      <c r="F173" s="180">
        <f t="shared" si="0"/>
        <v>29</v>
      </c>
      <c r="G173" s="180">
        <f>Input!G182</f>
        <v>1.9653801943114533E-3</v>
      </c>
      <c r="H173" s="180">
        <f>IF(Input!H182=0," ",Input!H182)</f>
        <v>2021</v>
      </c>
      <c r="I173" s="180">
        <f t="shared" si="6"/>
        <v>2</v>
      </c>
      <c r="J173" s="181">
        <f>IF(Input!J182=0, " ",Input!J182)</f>
        <v>9099.2800000000007</v>
      </c>
      <c r="K173" s="182">
        <f>IF(Input!M182=0, " ",Input!M182)</f>
        <v>72.86</v>
      </c>
      <c r="L173" s="188">
        <f t="shared" si="7"/>
        <v>8.0072269454286478E-3</v>
      </c>
      <c r="M173" s="184">
        <f>IF(Input!N182=0," ",Input!N182)</f>
        <v>1</v>
      </c>
      <c r="N173" s="185">
        <f>IFERROR(IF(K173=0," ",SUM(K173*M173)*((Input!$D$10*$F$6)+(Input!$D$11*$F$7)))," ")</f>
        <v>81.166039999999995</v>
      </c>
      <c r="O173" s="186">
        <f>IFERROR(IF(K173=0," ",SUM(K173*M173)*((Input!$D$22*$F$6)+(Input!$D$23*$F$7)))," ")</f>
        <v>37.450040000000001</v>
      </c>
    </row>
    <row r="174" spans="1:15" s="15" customFormat="1" ht="16" thickBot="1" x14ac:dyDescent="0.4">
      <c r="A174" s="172"/>
      <c r="B174" s="172"/>
      <c r="C174" s="179" t="str">
        <f>Input!C183</f>
        <v>PP157</v>
      </c>
      <c r="D174" s="180">
        <f>IF(Input!D183=0," ",Input!D183)</f>
        <v>34</v>
      </c>
      <c r="E174" s="187" t="str">
        <f>IF([1]Input!E183=0," ",[1]Input!E183)</f>
        <v xml:space="preserve"> </v>
      </c>
      <c r="F174" s="180">
        <f t="shared" si="0"/>
        <v>34</v>
      </c>
      <c r="G174" s="180">
        <f>Input!G183</f>
        <v>9.7375975753437511E-4</v>
      </c>
      <c r="H174" s="180">
        <f>IF(Input!H183=0," ",Input!H183)</f>
        <v>2020</v>
      </c>
      <c r="I174" s="180">
        <f t="shared" si="6"/>
        <v>3</v>
      </c>
      <c r="J174" s="181">
        <f>IF(Input!J183=0, " ",Input!J183)</f>
        <v>3845.31</v>
      </c>
      <c r="K174" s="182">
        <f>IF(Input!M183=0, " ",Input!M183)</f>
        <v>73.14</v>
      </c>
      <c r="L174" s="188">
        <f t="shared" si="7"/>
        <v>1.9020573113741154E-2</v>
      </c>
      <c r="M174" s="184">
        <f>IF(Input!N183=0," ",Input!N183)</f>
        <v>1</v>
      </c>
      <c r="N174" s="185">
        <f>IFERROR(IF(K174=0," ",SUM(K174*M174)*((Input!$D$10*$F$6)+(Input!$D$11*$F$7)))," ")</f>
        <v>81.477959999999996</v>
      </c>
      <c r="O174" s="186">
        <f>IFERROR(IF(K174=0," ",SUM(K174*M174)*((Input!$D$22*$F$6)+(Input!$D$23*$F$7)))," ")</f>
        <v>37.593960000000003</v>
      </c>
    </row>
    <row r="175" spans="1:15" s="15" customFormat="1" ht="16" thickBot="1" x14ac:dyDescent="0.4">
      <c r="A175" s="172"/>
      <c r="B175" s="172"/>
      <c r="C175" s="179" t="str">
        <f>Input!C184</f>
        <v>PP158</v>
      </c>
      <c r="D175" s="180">
        <f>IF(Input!D184=0," ",Input!D184)</f>
        <v>39</v>
      </c>
      <c r="E175" s="187" t="str">
        <f>IF([1]Input!E184=0," ",[1]Input!E184)</f>
        <v xml:space="preserve"> </v>
      </c>
      <c r="F175" s="180">
        <f t="shared" si="0"/>
        <v>39</v>
      </c>
      <c r="G175" s="180">
        <f>Input!G184</f>
        <v>1.0031775707543841E-2</v>
      </c>
      <c r="H175" s="180">
        <f>IF(Input!H184=0," ",Input!H184)</f>
        <v>2018</v>
      </c>
      <c r="I175" s="180">
        <f t="shared" si="6"/>
        <v>5</v>
      </c>
      <c r="J175" s="181">
        <f>IF(Input!J184=0, " ",Input!J184)</f>
        <v>34535.97</v>
      </c>
      <c r="K175" s="182">
        <f>IF(Input!M184=0, " ",Input!M184)</f>
        <v>73.239999999999995</v>
      </c>
      <c r="L175" s="188">
        <f t="shared" si="7"/>
        <v>2.1206875034927349E-3</v>
      </c>
      <c r="M175" s="184">
        <f>IF(Input!N184=0," ",Input!N184)</f>
        <v>1</v>
      </c>
      <c r="N175" s="185">
        <f>IFERROR(IF(K175=0," ",SUM(K175*M175)*((Input!$D$10*$F$6)+(Input!$D$11*$F$7)))," ")</f>
        <v>81.589359999999985</v>
      </c>
      <c r="O175" s="186">
        <f>IFERROR(IF(K175=0," ",SUM(K175*M175)*((Input!$D$22*$F$6)+(Input!$D$23*$F$7)))," ")</f>
        <v>37.645359999999997</v>
      </c>
    </row>
    <row r="176" spans="1:15" s="15" customFormat="1" ht="16" thickBot="1" x14ac:dyDescent="0.4">
      <c r="A176" s="172"/>
      <c r="B176" s="172"/>
      <c r="C176" s="179" t="str">
        <f>Input!C185</f>
        <v>PP159</v>
      </c>
      <c r="D176" s="180">
        <f>IF(Input!D185=0," ",Input!D185)</f>
        <v>46</v>
      </c>
      <c r="E176" s="187" t="str">
        <f>IF([1]Input!E185=0," ",[1]Input!E185)</f>
        <v xml:space="preserve"> </v>
      </c>
      <c r="F176" s="180">
        <f t="shared" si="0"/>
        <v>46</v>
      </c>
      <c r="G176" s="180">
        <f>Input!G185</f>
        <v>2.9088093301380758E-3</v>
      </c>
      <c r="H176" s="180">
        <f>IF(Input!H185=0," ",Input!H185)</f>
        <v>2019</v>
      </c>
      <c r="I176" s="180">
        <f t="shared" si="6"/>
        <v>4</v>
      </c>
      <c r="J176" s="181">
        <f>IF(Input!J185=0, " ",Input!J185)</f>
        <v>8490.16</v>
      </c>
      <c r="K176" s="182">
        <f>IF(Input!M185=0, " ",Input!M185)</f>
        <v>75.039999999999992</v>
      </c>
      <c r="L176" s="188">
        <f t="shared" si="7"/>
        <v>8.8384671195831394E-3</v>
      </c>
      <c r="M176" s="184">
        <f>IF(Input!N185=0," ",Input!N185)</f>
        <v>1</v>
      </c>
      <c r="N176" s="185">
        <f>IFERROR(IF(K176=0," ",SUM(K176*M176)*((Input!$D$10*$F$6)+(Input!$D$11*$F$7)))," ")</f>
        <v>83.594559999999987</v>
      </c>
      <c r="O176" s="186">
        <f>IFERROR(IF(K176=0," ",SUM(K176*M176)*((Input!$D$22*$F$6)+(Input!$D$23*$F$7)))," ")</f>
        <v>38.570559999999993</v>
      </c>
    </row>
    <row r="177" spans="1:15" s="15" customFormat="1" ht="16" thickBot="1" x14ac:dyDescent="0.4">
      <c r="A177" s="172"/>
      <c r="B177" s="172"/>
      <c r="C177" s="179" t="str">
        <f>Input!C186</f>
        <v>PP160</v>
      </c>
      <c r="D177" s="180">
        <f>IF(Input!D186=0," ",Input!D186)</f>
        <v>24</v>
      </c>
      <c r="E177" s="187" t="str">
        <f>IF([1]Input!E186=0," ",[1]Input!E186)</f>
        <v xml:space="preserve"> </v>
      </c>
      <c r="F177" s="180">
        <f t="shared" si="0"/>
        <v>24</v>
      </c>
      <c r="G177" s="180">
        <f>Input!G186</f>
        <v>1.5673883349995236E-3</v>
      </c>
      <c r="H177" s="180">
        <f>IF(Input!H186=0," ",Input!H186)</f>
        <v>2018</v>
      </c>
      <c r="I177" s="180">
        <f t="shared" si="6"/>
        <v>5</v>
      </c>
      <c r="J177" s="181">
        <f>IF(Input!J186=0, " ",Input!J186)</f>
        <v>8768.4699999999993</v>
      </c>
      <c r="K177" s="182">
        <f>IF(Input!M186=0, " ",Input!M186)</f>
        <v>75.400000000000006</v>
      </c>
      <c r="L177" s="188">
        <f t="shared" si="7"/>
        <v>8.5989916142725029E-3</v>
      </c>
      <c r="M177" s="184">
        <f>IF(Input!N186=0," ",Input!N186)</f>
        <v>1</v>
      </c>
      <c r="N177" s="185">
        <f>IFERROR(IF(K177=0," ",SUM(K177*M177)*((Input!$D$10*$F$6)+(Input!$D$11*$F$7)))," ")</f>
        <v>83.995599999999996</v>
      </c>
      <c r="O177" s="186">
        <f>IFERROR(IF(K177=0," ",SUM(K177*M177)*((Input!$D$22*$F$6)+(Input!$D$23*$F$7)))," ")</f>
        <v>38.755600000000001</v>
      </c>
    </row>
    <row r="178" spans="1:15" s="15" customFormat="1" ht="16" thickBot="1" x14ac:dyDescent="0.4">
      <c r="A178" s="172"/>
      <c r="B178" s="172"/>
      <c r="C178" s="179" t="str">
        <f>Input!C187</f>
        <v>PP161</v>
      </c>
      <c r="D178" s="180">
        <f>IF(Input!D187=0," ",Input!D187)</f>
        <v>50</v>
      </c>
      <c r="E178" s="187" t="str">
        <f>IF([1]Input!E187=0," ",[1]Input!E187)</f>
        <v xml:space="preserve"> </v>
      </c>
      <c r="F178" s="180">
        <f t="shared" si="0"/>
        <v>50</v>
      </c>
      <c r="G178" s="180">
        <f>Input!G187</f>
        <v>2.7403954677584249E-3</v>
      </c>
      <c r="H178" s="180">
        <f>IF(Input!H187=0," ",Input!H187)</f>
        <v>2017</v>
      </c>
      <c r="I178" s="180">
        <f t="shared" si="6"/>
        <v>6</v>
      </c>
      <c r="J178" s="181">
        <f>IF(Input!J187=0, " ",Input!J187)</f>
        <v>7358.71</v>
      </c>
      <c r="K178" s="182">
        <f>IF(Input!M187=0, " ",Input!M187)</f>
        <v>76.86</v>
      </c>
      <c r="L178" s="188">
        <f t="shared" si="7"/>
        <v>1.0444765454814771E-2</v>
      </c>
      <c r="M178" s="184">
        <f>IF(Input!N187=0," ",Input!N187)</f>
        <v>1</v>
      </c>
      <c r="N178" s="185">
        <f>IFERROR(IF(K178=0," ",SUM(K178*M178)*((Input!$D$10*$F$6)+(Input!$D$11*$F$7)))," ")</f>
        <v>85.622039999999984</v>
      </c>
      <c r="O178" s="186">
        <f>IFERROR(IF(K178=0," ",SUM(K178*M178)*((Input!$D$22*$F$6)+(Input!$D$23*$F$7)))," ")</f>
        <v>39.506039999999999</v>
      </c>
    </row>
    <row r="179" spans="1:15" s="15" customFormat="1" ht="16" thickBot="1" x14ac:dyDescent="0.4">
      <c r="A179" s="172"/>
      <c r="B179" s="172"/>
      <c r="C179" s="179" t="str">
        <f>Input!C188</f>
        <v>PP162</v>
      </c>
      <c r="D179" s="180">
        <f>IF(Input!D188=0," ",Input!D188)</f>
        <v>8</v>
      </c>
      <c r="E179" s="187" t="str">
        <f>IF([1]Input!E188=0," ",[1]Input!E188)</f>
        <v xml:space="preserve"> </v>
      </c>
      <c r="F179" s="180">
        <f t="shared" si="0"/>
        <v>8</v>
      </c>
      <c r="G179" s="180">
        <f>Input!G188</f>
        <v>4.6836503885248345E-4</v>
      </c>
      <c r="H179" s="180">
        <f>IF(Input!H188=0," ",Input!H188)</f>
        <v>2019</v>
      </c>
      <c r="I179" s="180">
        <f t="shared" si="6"/>
        <v>4</v>
      </c>
      <c r="J179" s="181">
        <f>IF(Input!J188=0, " ",Input!J188)</f>
        <v>7860.55</v>
      </c>
      <c r="K179" s="182">
        <f>IF(Input!M188=0, " ",Input!M188)</f>
        <v>76.92</v>
      </c>
      <c r="L179" s="188">
        <f t="shared" si="7"/>
        <v>9.7855748007454942E-3</v>
      </c>
      <c r="M179" s="184">
        <f>IF(Input!N188=0," ",Input!N188)</f>
        <v>1</v>
      </c>
      <c r="N179" s="185">
        <f>IFERROR(IF(K179=0," ",SUM(K179*M179)*((Input!$D$10*$F$6)+(Input!$D$11*$F$7)))," ")</f>
        <v>85.688879999999997</v>
      </c>
      <c r="O179" s="186">
        <f>IFERROR(IF(K179=0," ",SUM(K179*M179)*((Input!$D$22*$F$6)+(Input!$D$23*$F$7)))," ")</f>
        <v>39.536880000000004</v>
      </c>
    </row>
    <row r="180" spans="1:15" s="15" customFormat="1" ht="16" thickBot="1" x14ac:dyDescent="0.4">
      <c r="A180" s="172"/>
      <c r="B180" s="172"/>
      <c r="C180" s="179" t="str">
        <f>Input!C189</f>
        <v>PP163</v>
      </c>
      <c r="D180" s="180">
        <f>IF(Input!D189=0," ",Input!D189)</f>
        <v>20</v>
      </c>
      <c r="E180" s="187" t="str">
        <f>IF([1]Input!E189=0," ",[1]Input!E189)</f>
        <v xml:space="preserve"> </v>
      </c>
      <c r="F180" s="180">
        <f t="shared" si="0"/>
        <v>20</v>
      </c>
      <c r="G180" s="180">
        <f>Input!G189</f>
        <v>1.699694583941589E-3</v>
      </c>
      <c r="H180" s="180">
        <f>IF(Input!H189=0," ",Input!H189)</f>
        <v>2017</v>
      </c>
      <c r="I180" s="180">
        <f t="shared" si="6"/>
        <v>6</v>
      </c>
      <c r="J180" s="181">
        <f>IF(Input!J189=0, " ",Input!J189)</f>
        <v>11410.36</v>
      </c>
      <c r="K180" s="182">
        <f>IF(Input!M189=0, " ",Input!M189)</f>
        <v>77.16</v>
      </c>
      <c r="L180" s="188">
        <f t="shared" si="7"/>
        <v>6.7622756863061281E-3</v>
      </c>
      <c r="M180" s="184">
        <f>IF(Input!N189=0," ",Input!N189)</f>
        <v>1</v>
      </c>
      <c r="N180" s="185">
        <f>IFERROR(IF(K180=0," ",SUM(K180*M180)*((Input!$D$10*$F$6)+(Input!$D$11*$F$7)))," ")</f>
        <v>85.95623999999998</v>
      </c>
      <c r="O180" s="186">
        <f>IFERROR(IF(K180=0," ",SUM(K180*M180)*((Input!$D$22*$F$6)+(Input!$D$23*$F$7)))," ")</f>
        <v>39.660240000000002</v>
      </c>
    </row>
    <row r="181" spans="1:15" s="15" customFormat="1" ht="16" thickBot="1" x14ac:dyDescent="0.4">
      <c r="A181" s="172"/>
      <c r="B181" s="172"/>
      <c r="C181" s="179" t="str">
        <f>Input!C190</f>
        <v>PP164</v>
      </c>
      <c r="D181" s="180">
        <f>IF(Input!D190=0," ",Input!D190)</f>
        <v>63</v>
      </c>
      <c r="E181" s="187" t="str">
        <f>IF([1]Input!E190=0," ",[1]Input!E190)</f>
        <v xml:space="preserve"> </v>
      </c>
      <c r="F181" s="180">
        <f t="shared" si="0"/>
        <v>63</v>
      </c>
      <c r="G181" s="180">
        <f>Input!G190</f>
        <v>9.9373345842080057E-3</v>
      </c>
      <c r="H181" s="180">
        <f>IF(Input!H190=0," ",Input!H190)</f>
        <v>2016</v>
      </c>
      <c r="I181" s="180">
        <f t="shared" si="6"/>
        <v>7</v>
      </c>
      <c r="J181" s="181">
        <f>IF(Input!J190=0, " ",Input!J190)</f>
        <v>21178.14</v>
      </c>
      <c r="K181" s="182">
        <f>IF(Input!M190=0, " ",Input!M190)</f>
        <v>79.34</v>
      </c>
      <c r="L181" s="188">
        <f t="shared" si="7"/>
        <v>3.7463157765507266E-3</v>
      </c>
      <c r="M181" s="184">
        <f>IF(Input!N190=0," ",Input!N190)</f>
        <v>1</v>
      </c>
      <c r="N181" s="185">
        <f>IFERROR(IF(K181=0," ",SUM(K181*M181)*((Input!$D$10*$F$6)+(Input!$D$11*$F$7)))," ")</f>
        <v>88.38476</v>
      </c>
      <c r="O181" s="186">
        <f>IFERROR(IF(K181=0," ",SUM(K181*M181)*((Input!$D$22*$F$6)+(Input!$D$23*$F$7)))," ")</f>
        <v>40.780760000000001</v>
      </c>
    </row>
    <row r="182" spans="1:15" s="15" customFormat="1" ht="16" thickBot="1" x14ac:dyDescent="0.4">
      <c r="A182" s="172"/>
      <c r="B182" s="172"/>
      <c r="C182" s="179" t="str">
        <f>Input!C191</f>
        <v>PP165</v>
      </c>
      <c r="D182" s="180">
        <f>IF(Input!D191=0," ",Input!D191)</f>
        <v>40</v>
      </c>
      <c r="E182" s="187" t="str">
        <f>IF([1]Input!E191=0," ",[1]Input!E191)</f>
        <v xml:space="preserve"> </v>
      </c>
      <c r="F182" s="180">
        <f t="shared" si="0"/>
        <v>40</v>
      </c>
      <c r="G182" s="180">
        <f>Input!G191</f>
        <v>7.9353123056651292E-4</v>
      </c>
      <c r="H182" s="180">
        <f>IF(Input!H191=0," ",Input!H191)</f>
        <v>1999</v>
      </c>
      <c r="I182" s="180">
        <f t="shared" si="6"/>
        <v>24</v>
      </c>
      <c r="J182" s="181">
        <f>IF(Input!J191=0, " ",Input!J191)</f>
        <v>2663.56</v>
      </c>
      <c r="K182" s="182">
        <f>IF(Input!M191=0, " ",Input!M191)</f>
        <v>80.98</v>
      </c>
      <c r="L182" s="188">
        <f t="shared" si="7"/>
        <v>3.0402919401102287E-2</v>
      </c>
      <c r="M182" s="184">
        <f>IF(Input!N191=0," ",Input!N191)</f>
        <v>1</v>
      </c>
      <c r="N182" s="185">
        <f>IFERROR(IF(K182=0," ",SUM(K182*M182)*((Input!$D$10*$F$6)+(Input!$D$11*$F$7)))," ")</f>
        <v>90.21172</v>
      </c>
      <c r="O182" s="186">
        <f>IFERROR(IF(K182=0," ",SUM(K182*M182)*((Input!$D$22*$F$6)+(Input!$D$23*$F$7)))," ")</f>
        <v>41.623720000000006</v>
      </c>
    </row>
    <row r="183" spans="1:15" s="15" customFormat="1" ht="16" thickBot="1" x14ac:dyDescent="0.4">
      <c r="A183" s="172"/>
      <c r="B183" s="172"/>
      <c r="C183" s="179" t="str">
        <f>Input!C192</f>
        <v>PP166</v>
      </c>
      <c r="D183" s="180">
        <f>IF(Input!D192=0," ",Input!D192)</f>
        <v>76</v>
      </c>
      <c r="E183" s="187" t="str">
        <f>IF([1]Input!E192=0," ",[1]Input!E192)</f>
        <v xml:space="preserve"> </v>
      </c>
      <c r="F183" s="180">
        <f t="shared" si="0"/>
        <v>76</v>
      </c>
      <c r="G183" s="180">
        <f>Input!G192</f>
        <v>5.2993529970731864E-3</v>
      </c>
      <c r="H183" s="180">
        <f>IF(Input!H192=0," ",Input!H192)</f>
        <v>2022</v>
      </c>
      <c r="I183" s="180">
        <f t="shared" si="6"/>
        <v>1</v>
      </c>
      <c r="J183" s="181">
        <f>IF(Input!J192=0, " ",Input!J192)</f>
        <v>9361.98</v>
      </c>
      <c r="K183" s="182">
        <f>IF(Input!M192=0, " ",Input!M192)</f>
        <v>82.04</v>
      </c>
      <c r="L183" s="188">
        <f t="shared" si="7"/>
        <v>8.7631035315179073E-3</v>
      </c>
      <c r="M183" s="184">
        <f>IF(Input!N192=0," ",Input!N192)</f>
        <v>1</v>
      </c>
      <c r="N183" s="185">
        <f>IFERROR(IF(K183=0," ",SUM(K183*M183)*((Input!$D$10*$F$6)+(Input!$D$11*$F$7)))," ")</f>
        <v>91.392560000000003</v>
      </c>
      <c r="O183" s="186">
        <f>IFERROR(IF(K183=0," ",SUM(K183*M183)*((Input!$D$22*$F$6)+(Input!$D$23*$F$7)))," ")</f>
        <v>42.168560000000006</v>
      </c>
    </row>
    <row r="184" spans="1:15" s="15" customFormat="1" ht="16" thickBot="1" x14ac:dyDescent="0.4">
      <c r="A184" s="172"/>
      <c r="B184" s="172"/>
      <c r="C184" s="179" t="str">
        <f>Input!C193</f>
        <v>PP167</v>
      </c>
      <c r="D184" s="180">
        <f>IF(Input!D193=0," ",Input!D193)</f>
        <v>67</v>
      </c>
      <c r="E184" s="187" t="str">
        <f>IF([1]Input!E193=0," ",[1]Input!E193)</f>
        <v xml:space="preserve"> </v>
      </c>
      <c r="F184" s="180">
        <f t="shared" si="0"/>
        <v>67</v>
      </c>
      <c r="G184" s="180">
        <f>Input!G193</f>
        <v>3.8864682070325729E-2</v>
      </c>
      <c r="H184" s="180">
        <f>IF(Input!H193=0," ",Input!H193)</f>
        <v>2013</v>
      </c>
      <c r="I184" s="180">
        <f t="shared" si="6"/>
        <v>10</v>
      </c>
      <c r="J184" s="181">
        <f>IF(Input!J193=0, " ",Input!J193)</f>
        <v>77882.3</v>
      </c>
      <c r="K184" s="182">
        <f>IF(Input!M193=0, " ",Input!M193)</f>
        <v>83.72</v>
      </c>
      <c r="L184" s="188">
        <f t="shared" si="7"/>
        <v>1.0749554134893294E-3</v>
      </c>
      <c r="M184" s="184">
        <f>IF(Input!N193=0," ",Input!N193)</f>
        <v>1</v>
      </c>
      <c r="N184" s="185">
        <f>IFERROR(IF(K184=0," ",SUM(K184*M184)*((Input!$D$10*$F$6)+(Input!$D$11*$F$7)))," ")</f>
        <v>93.264079999999993</v>
      </c>
      <c r="O184" s="186">
        <f>IFERROR(IF(K184=0," ",SUM(K184*M184)*((Input!$D$22*$F$6)+(Input!$D$23*$F$7)))," ")</f>
        <v>43.032080000000001</v>
      </c>
    </row>
    <row r="185" spans="1:15" s="15" customFormat="1" ht="16" thickBot="1" x14ac:dyDescent="0.4">
      <c r="A185" s="172"/>
      <c r="B185" s="172"/>
      <c r="C185" s="179" t="str">
        <f>Input!C194</f>
        <v>PP168</v>
      </c>
      <c r="D185" s="180">
        <f>IF(Input!D194=0," ",Input!D194)</f>
        <v>38</v>
      </c>
      <c r="E185" s="187" t="str">
        <f>IF([1]Input!E194=0," ",[1]Input!E194)</f>
        <v xml:space="preserve"> </v>
      </c>
      <c r="F185" s="180">
        <f t="shared" si="0"/>
        <v>38</v>
      </c>
      <c r="G185" s="180">
        <f>Input!G194</f>
        <v>7.375142076568331E-3</v>
      </c>
      <c r="H185" s="180">
        <f>IF(Input!H194=0," ",Input!H194)</f>
        <v>2017</v>
      </c>
      <c r="I185" s="180">
        <f t="shared" si="6"/>
        <v>6</v>
      </c>
      <c r="J185" s="181">
        <f>IF(Input!J194=0, " ",Input!J194)</f>
        <v>26058.25</v>
      </c>
      <c r="K185" s="182">
        <f>IF(Input!M194=0, " ",Input!M194)</f>
        <v>84.06</v>
      </c>
      <c r="L185" s="188">
        <f t="shared" si="7"/>
        <v>3.2258497788608216E-3</v>
      </c>
      <c r="M185" s="184">
        <f>IF(Input!N194=0," ",Input!N194)</f>
        <v>1</v>
      </c>
      <c r="N185" s="185">
        <f>IFERROR(IF(K185=0," ",SUM(K185*M185)*((Input!$D$10*$F$6)+(Input!$D$11*$F$7)))," ")</f>
        <v>93.642839999999993</v>
      </c>
      <c r="O185" s="186">
        <f>IFERROR(IF(K185=0," ",SUM(K185*M185)*((Input!$D$22*$F$6)+(Input!$D$23*$F$7)))," ")</f>
        <v>43.20684</v>
      </c>
    </row>
    <row r="186" spans="1:15" s="15" customFormat="1" ht="16" thickBot="1" x14ac:dyDescent="0.4">
      <c r="A186" s="172"/>
      <c r="B186" s="172"/>
      <c r="C186" s="179" t="str">
        <f>Input!C195</f>
        <v>PP169</v>
      </c>
      <c r="D186" s="180">
        <f>IF(Input!D195=0," ",Input!D195)</f>
        <v>95</v>
      </c>
      <c r="E186" s="187" t="str">
        <f>IF([1]Input!E195=0," ",[1]Input!E195)</f>
        <v xml:space="preserve"> </v>
      </c>
      <c r="F186" s="180">
        <f t="shared" si="0"/>
        <v>95</v>
      </c>
      <c r="G186" s="180">
        <f>Input!G195</f>
        <v>2.2915597280524572E-2</v>
      </c>
      <c r="H186" s="180">
        <f>IF(Input!H195=0," ",Input!H195)</f>
        <v>2017</v>
      </c>
      <c r="I186" s="180">
        <f t="shared" si="6"/>
        <v>6</v>
      </c>
      <c r="J186" s="181">
        <f>IF(Input!J195=0, " ",Input!J195)</f>
        <v>32386.65</v>
      </c>
      <c r="K186" s="182">
        <f>IF(Input!M195=0, " ",Input!M195)</f>
        <v>84.98</v>
      </c>
      <c r="L186" s="188">
        <f t="shared" si="7"/>
        <v>2.6239206586664565E-3</v>
      </c>
      <c r="M186" s="184">
        <f>IF(Input!N195=0," ",Input!N195)</f>
        <v>1</v>
      </c>
      <c r="N186" s="185">
        <f>IFERROR(IF(K186=0," ",SUM(K186*M186)*((Input!$D$10*$F$6)+(Input!$D$11*$F$7)))," ")</f>
        <v>94.667719999999989</v>
      </c>
      <c r="O186" s="186">
        <f>IFERROR(IF(K186=0," ",SUM(K186*M186)*((Input!$D$22*$F$6)+(Input!$D$23*$F$7)))," ")</f>
        <v>43.679720000000003</v>
      </c>
    </row>
    <row r="187" spans="1:15" s="15" customFormat="1" ht="16" thickBot="1" x14ac:dyDescent="0.4">
      <c r="A187" s="172"/>
      <c r="B187" s="172"/>
      <c r="C187" s="179" t="str">
        <f>Input!C196</f>
        <v>PP170</v>
      </c>
      <c r="D187" s="180">
        <f>IF(Input!D196=0," ",Input!D196)</f>
        <v>70</v>
      </c>
      <c r="E187" s="187" t="str">
        <f>IF([1]Input!E196=0," ",[1]Input!E196)</f>
        <v xml:space="preserve"> </v>
      </c>
      <c r="F187" s="180">
        <f t="shared" si="0"/>
        <v>70</v>
      </c>
      <c r="G187" s="180">
        <f>Input!G196</f>
        <v>3.8743263503878779E-2</v>
      </c>
      <c r="H187" s="180">
        <f>IF(Input!H196=0," ",Input!H196)</f>
        <v>2017</v>
      </c>
      <c r="I187" s="180">
        <f t="shared" si="6"/>
        <v>6</v>
      </c>
      <c r="J187" s="181">
        <f>IF(Input!J196=0, " ",Input!J196)</f>
        <v>74311.600000000006</v>
      </c>
      <c r="K187" s="182">
        <f>IF(Input!M196=0, " ",Input!M196)</f>
        <v>102.19999999999999</v>
      </c>
      <c r="L187" s="188">
        <f t="shared" si="7"/>
        <v>1.3752899951017066E-3</v>
      </c>
      <c r="M187" s="184">
        <f>IF(Input!N196=0," ",Input!N196)</f>
        <v>1</v>
      </c>
      <c r="N187" s="185">
        <f>IFERROR(IF(K187=0," ",SUM(K187*M187)*((Input!$D$10*$F$6)+(Input!$D$11*$F$7)))," ")</f>
        <v>113.85079999999998</v>
      </c>
      <c r="O187" s="186">
        <f>IFERROR(IF(K187=0," ",SUM(K187*M187)*((Input!$D$22*$F$6)+(Input!$D$23*$F$7)))," ")</f>
        <v>52.530799999999992</v>
      </c>
    </row>
    <row r="188" spans="1:15" s="15" customFormat="1" ht="16" thickBot="1" x14ac:dyDescent="0.4">
      <c r="A188" s="172"/>
      <c r="B188" s="172"/>
      <c r="C188" s="179" t="str">
        <f>Input!C197</f>
        <v>PP171</v>
      </c>
      <c r="D188" s="180">
        <f>IF(Input!D197=0," ",Input!D197)</f>
        <v>42</v>
      </c>
      <c r="E188" s="187" t="str">
        <f>IF([1]Input!E197=0," ",[1]Input!E197)</f>
        <v xml:space="preserve"> </v>
      </c>
      <c r="F188" s="180">
        <f t="shared" si="0"/>
        <v>42</v>
      </c>
      <c r="G188" s="180">
        <f>Input!G197</f>
        <v>8.9976062266428451E-3</v>
      </c>
      <c r="H188" s="180">
        <f>IF(Input!H197=0," ",Input!H197)</f>
        <v>2011</v>
      </c>
      <c r="I188" s="180">
        <f t="shared" si="6"/>
        <v>12</v>
      </c>
      <c r="J188" s="181">
        <f>IF(Input!J197=0, " ",Input!J197)</f>
        <v>28763.13</v>
      </c>
      <c r="K188" s="182">
        <f>IF(Input!M197=0, " ",Input!M197)</f>
        <v>85.45</v>
      </c>
      <c r="L188" s="188">
        <f t="shared" si="7"/>
        <v>2.9708171537659498E-3</v>
      </c>
      <c r="M188" s="184">
        <f>IF(Input!N197=0," ",Input!N197)</f>
        <v>1</v>
      </c>
      <c r="N188" s="185">
        <f>IFERROR(IF(K188=0," ",SUM(K188*M188)*((Input!$D$10*$F$6)+(Input!$D$11*$F$7)))," ")</f>
        <v>95.191299999999998</v>
      </c>
      <c r="O188" s="186">
        <f>IFERROR(IF(K188=0," ",SUM(K188*M188)*((Input!$D$22*$F$6)+(Input!$D$23*$F$7)))," ")</f>
        <v>43.921300000000002</v>
      </c>
    </row>
    <row r="189" spans="1:15" s="15" customFormat="1" ht="16" thickBot="1" x14ac:dyDescent="0.4">
      <c r="A189" s="172"/>
      <c r="B189" s="172"/>
      <c r="C189" s="179" t="str">
        <f>Input!C198</f>
        <v>PP172</v>
      </c>
      <c r="D189" s="180">
        <f>IF(Input!D198=0," ",Input!D198)</f>
        <v>65</v>
      </c>
      <c r="E189" s="187" t="str">
        <f>IF([1]Input!E198=0," ",[1]Input!E198)</f>
        <v xml:space="preserve"> </v>
      </c>
      <c r="F189" s="180">
        <f t="shared" si="0"/>
        <v>65</v>
      </c>
      <c r="G189" s="180">
        <f>Input!G198</f>
        <v>1.6803737552175867E-2</v>
      </c>
      <c r="H189" s="180">
        <f>IF(Input!H198=0," ",Input!H198)</f>
        <v>2012</v>
      </c>
      <c r="I189" s="180">
        <f t="shared" si="6"/>
        <v>11</v>
      </c>
      <c r="J189" s="181">
        <f>IF(Input!J198=0, " ",Input!J198)</f>
        <v>34709.71</v>
      </c>
      <c r="K189" s="182">
        <f>IF(Input!M198=0, " ",Input!M198)</f>
        <v>86.64</v>
      </c>
      <c r="L189" s="188">
        <f t="shared" si="7"/>
        <v>2.4961314859732334E-3</v>
      </c>
      <c r="M189" s="184">
        <f>IF(Input!N198=0," ",Input!N198)</f>
        <v>1</v>
      </c>
      <c r="N189" s="185">
        <f>IFERROR(IF(K189=0," ",SUM(K189*M189)*((Input!$D$10*$F$6)+(Input!$D$11*$F$7)))," ")</f>
        <v>96.516959999999983</v>
      </c>
      <c r="O189" s="186">
        <f>IFERROR(IF(K189=0," ",SUM(K189*M189)*((Input!$D$22*$F$6)+(Input!$D$23*$F$7)))," ")</f>
        <v>44.532960000000003</v>
      </c>
    </row>
    <row r="190" spans="1:15" s="15" customFormat="1" ht="16" thickBot="1" x14ac:dyDescent="0.4">
      <c r="A190" s="172"/>
      <c r="B190" s="172"/>
      <c r="C190" s="179" t="str">
        <f>Input!C199</f>
        <v>PP173</v>
      </c>
      <c r="D190" s="180">
        <f>IF(Input!D199=0," ",Input!D199)</f>
        <v>10</v>
      </c>
      <c r="E190" s="187" t="str">
        <f>IF([1]Input!E199=0," ",[1]Input!E199)</f>
        <v xml:space="preserve"> </v>
      </c>
      <c r="F190" s="180">
        <f t="shared" si="0"/>
        <v>10</v>
      </c>
      <c r="G190" s="180">
        <f>Input!G199</f>
        <v>8.9094925791000079E-4</v>
      </c>
      <c r="H190" s="180">
        <f>IF(Input!H199=0," ",Input!H199)</f>
        <v>2019</v>
      </c>
      <c r="I190" s="180">
        <f t="shared" si="6"/>
        <v>4</v>
      </c>
      <c r="J190" s="181">
        <f>IF(Input!J199=0, " ",Input!J199)</f>
        <v>11962.21</v>
      </c>
      <c r="K190" s="182">
        <f>IF(Input!M199=0, " ",Input!M199)</f>
        <v>87.08</v>
      </c>
      <c r="L190" s="188">
        <f t="shared" si="7"/>
        <v>7.2795913129764488E-3</v>
      </c>
      <c r="M190" s="184">
        <f>IF(Input!N199=0," ",Input!N199)</f>
        <v>1</v>
      </c>
      <c r="N190" s="185">
        <f>IFERROR(IF(K190=0," ",SUM(K190*M190)*((Input!$D$10*$F$6)+(Input!$D$11*$F$7)))," ")</f>
        <v>97.007119999999986</v>
      </c>
      <c r="O190" s="186">
        <f>IFERROR(IF(K190=0," ",SUM(K190*M190)*((Input!$D$22*$F$6)+(Input!$D$23*$F$7)))," ")</f>
        <v>44.759120000000003</v>
      </c>
    </row>
    <row r="191" spans="1:15" s="15" customFormat="1" ht="16" thickBot="1" x14ac:dyDescent="0.4">
      <c r="A191" s="172"/>
      <c r="B191" s="172"/>
      <c r="C191" s="179" t="str">
        <f>Input!C200</f>
        <v>PP174</v>
      </c>
      <c r="D191" s="180">
        <f>IF(Input!D200=0," ",Input!D200)</f>
        <v>35</v>
      </c>
      <c r="E191" s="187" t="str">
        <f>IF([1]Input!E200=0," ",[1]Input!E200)</f>
        <v xml:space="preserve"> </v>
      </c>
      <c r="F191" s="180">
        <f t="shared" si="0"/>
        <v>35</v>
      </c>
      <c r="G191" s="180">
        <f>Input!G200</f>
        <v>5.54978131339096E-3</v>
      </c>
      <c r="H191" s="180">
        <f>IF(Input!H200=0," ",Input!H200)</f>
        <v>2011</v>
      </c>
      <c r="I191" s="180">
        <f t="shared" si="6"/>
        <v>12</v>
      </c>
      <c r="J191" s="181">
        <f>IF(Input!J200=0, " ",Input!J200)</f>
        <v>21289.54</v>
      </c>
      <c r="K191" s="182">
        <f>IF(Input!M200=0, " ",Input!M200)</f>
        <v>89.23</v>
      </c>
      <c r="L191" s="188">
        <f t="shared" si="7"/>
        <v>4.1912601211674845E-3</v>
      </c>
      <c r="M191" s="184">
        <f>IF(Input!N200=0," ",Input!N200)</f>
        <v>1</v>
      </c>
      <c r="N191" s="185">
        <f>IFERROR(IF(K191=0," ",SUM(K191*M191)*((Input!$D$10*$F$6)+(Input!$D$11*$F$7)))," ")</f>
        <v>99.40222</v>
      </c>
      <c r="O191" s="186">
        <f>IFERROR(IF(K191=0," ",SUM(K191*M191)*((Input!$D$22*$F$6)+(Input!$D$23*$F$7)))," ")</f>
        <v>45.864220000000003</v>
      </c>
    </row>
    <row r="192" spans="1:15" s="15" customFormat="1" ht="16" thickBot="1" x14ac:dyDescent="0.4">
      <c r="A192" s="172"/>
      <c r="B192" s="172"/>
      <c r="C192" s="179" t="str">
        <f>Input!C201</f>
        <v>PP175</v>
      </c>
      <c r="D192" s="180">
        <f>IF(Input!D201=0," ",Input!D201)</f>
        <v>58</v>
      </c>
      <c r="E192" s="187" t="str">
        <f>IF([1]Input!E201=0," ",[1]Input!E201)</f>
        <v xml:space="preserve"> </v>
      </c>
      <c r="F192" s="180">
        <f t="shared" si="0"/>
        <v>58</v>
      </c>
      <c r="G192" s="180">
        <f>Input!G201</f>
        <v>1.5455478146232372E-2</v>
      </c>
      <c r="H192" s="180">
        <f>IF(Input!H201=0," ",Input!H201)</f>
        <v>2016</v>
      </c>
      <c r="I192" s="180">
        <f t="shared" si="6"/>
        <v>7</v>
      </c>
      <c r="J192" s="181">
        <f>IF(Input!J201=0, " ",Input!J201)</f>
        <v>35777.74</v>
      </c>
      <c r="K192" s="182">
        <f>IF(Input!M201=0, " ",Input!M201)</f>
        <v>89.94</v>
      </c>
      <c r="L192" s="188">
        <f t="shared" si="7"/>
        <v>2.5138535860565817E-3</v>
      </c>
      <c r="M192" s="184">
        <f>IF(Input!N201=0," ",Input!N201)</f>
        <v>1</v>
      </c>
      <c r="N192" s="185">
        <f>IFERROR(IF(K192=0," ",SUM(K192*M192)*((Input!$D$10*$F$6)+(Input!$D$11*$F$7)))," ")</f>
        <v>100.19315999999999</v>
      </c>
      <c r="O192" s="186">
        <f>IFERROR(IF(K192=0," ",SUM(K192*M192)*((Input!$D$22*$F$6)+(Input!$D$23*$F$7)))," ")</f>
        <v>46.22916</v>
      </c>
    </row>
    <row r="193" spans="1:15" s="15" customFormat="1" ht="16" thickBot="1" x14ac:dyDescent="0.4">
      <c r="A193" s="172"/>
      <c r="B193" s="172"/>
      <c r="C193" s="179" t="str">
        <f>Input!C202</f>
        <v>PP176</v>
      </c>
      <c r="D193" s="180">
        <f>IF(Input!D202=0," ",Input!D202)</f>
        <v>65</v>
      </c>
      <c r="E193" s="187" t="str">
        <f>IF([1]Input!E202=0," ",[1]Input!E202)</f>
        <v xml:space="preserve"> </v>
      </c>
      <c r="F193" s="180">
        <f t="shared" si="0"/>
        <v>65</v>
      </c>
      <c r="G193" s="180">
        <f>Input!G202</f>
        <v>1.9801305380488476E-2</v>
      </c>
      <c r="H193" s="180">
        <f>IF(Input!H202=0," ",Input!H202)</f>
        <v>2017</v>
      </c>
      <c r="I193" s="180">
        <f t="shared" si="6"/>
        <v>6</v>
      </c>
      <c r="J193" s="181">
        <f>IF(Input!J202=0, " ",Input!J202)</f>
        <v>40901.47</v>
      </c>
      <c r="K193" s="182">
        <f>IF(Input!M202=0, " ",Input!M202)</f>
        <v>90.26</v>
      </c>
      <c r="L193" s="188">
        <f t="shared" si="7"/>
        <v>2.2067666516631312E-3</v>
      </c>
      <c r="M193" s="184">
        <f>IF(Input!N202=0," ",Input!N202)</f>
        <v>1</v>
      </c>
      <c r="N193" s="185">
        <f>IFERROR(IF(K193=0," ",SUM(K193*M193)*((Input!$D$10*$F$6)+(Input!$D$11*$F$7)))," ")</f>
        <v>100.54964</v>
      </c>
      <c r="O193" s="186">
        <f>IFERROR(IF(K193=0," ",SUM(K193*M193)*((Input!$D$22*$F$6)+(Input!$D$23*$F$7)))," ")</f>
        <v>46.393640000000005</v>
      </c>
    </row>
    <row r="194" spans="1:15" s="15" customFormat="1" ht="16" thickBot="1" x14ac:dyDescent="0.4">
      <c r="A194" s="172"/>
      <c r="B194" s="172"/>
      <c r="C194" s="179" t="str">
        <f>Input!C203</f>
        <v>PP177</v>
      </c>
      <c r="D194" s="180" t="str">
        <f>IF(Input!D203=0," ",Input!D203)</f>
        <v xml:space="preserve"> </v>
      </c>
      <c r="E194" s="187" t="str">
        <f>IF([1]Input!E203=0," ",[1]Input!E203)</f>
        <v xml:space="preserve"> </v>
      </c>
      <c r="F194" s="180" t="str">
        <f t="shared" si="0"/>
        <v xml:space="preserve"> </v>
      </c>
      <c r="G194" s="180">
        <f>Input!G203</f>
        <v>0</v>
      </c>
      <c r="H194" s="180">
        <f>IF(Input!H203=0," ",Input!H203)</f>
        <v>2018</v>
      </c>
      <c r="I194" s="180">
        <f t="shared" si="6"/>
        <v>5</v>
      </c>
      <c r="J194" s="181">
        <f>IF(Input!J203=0, " ",Input!J203)</f>
        <v>34563.93</v>
      </c>
      <c r="K194" s="182">
        <f>IF(Input!M203=0, " ",Input!M203)</f>
        <v>90.28</v>
      </c>
      <c r="L194" s="188">
        <f t="shared" si="7"/>
        <v>2.611971497454138E-3</v>
      </c>
      <c r="M194" s="184">
        <f>IF(Input!N203=0," ",Input!N203)</f>
        <v>1</v>
      </c>
      <c r="N194" s="185">
        <f>IFERROR(IF(K194=0," ",SUM(K194*M194)*((Input!$D$10*$F$6)+(Input!$D$11*$F$7)))," ")</f>
        <v>100.57191999999999</v>
      </c>
      <c r="O194" s="186">
        <f>IFERROR(IF(K194=0," ",SUM(K194*M194)*((Input!$D$22*$F$6)+(Input!$D$23*$F$7)))," ")</f>
        <v>46.403919999999999</v>
      </c>
    </row>
    <row r="195" spans="1:15" s="15" customFormat="1" ht="16" thickBot="1" x14ac:dyDescent="0.4">
      <c r="A195" s="172"/>
      <c r="B195" s="172"/>
      <c r="C195" s="179" t="str">
        <f>Input!C204</f>
        <v>PP178</v>
      </c>
      <c r="D195" s="180">
        <f>IF(Input!D204=0," ",Input!D204)</f>
        <v>52</v>
      </c>
      <c r="E195" s="187" t="str">
        <f>IF([1]Input!E204=0," ",[1]Input!E204)</f>
        <v xml:space="preserve"> </v>
      </c>
      <c r="F195" s="180">
        <f t="shared" si="0"/>
        <v>52</v>
      </c>
      <c r="G195" s="180">
        <f>Input!G204</f>
        <v>2.8946399850519493E-2</v>
      </c>
      <c r="H195" s="180">
        <f>IF(Input!H204=0," ",Input!H204)</f>
        <v>2017</v>
      </c>
      <c r="I195" s="180">
        <f t="shared" si="6"/>
        <v>6</v>
      </c>
      <c r="J195" s="181">
        <f>IF(Input!J204=0, " ",Input!J204)</f>
        <v>74739.41</v>
      </c>
      <c r="K195" s="182">
        <f>IF(Input!M204=0, " ",Input!M204)</f>
        <v>91.54</v>
      </c>
      <c r="L195" s="188">
        <f t="shared" si="7"/>
        <v>1.2247889032038117E-3</v>
      </c>
      <c r="M195" s="184">
        <f>IF(Input!N204=0," ",Input!N204)</f>
        <v>1</v>
      </c>
      <c r="N195" s="185">
        <f>IFERROR(IF(K195=0," ",SUM(K195*M195)*((Input!$D$10*$F$6)+(Input!$D$11*$F$7)))," ")</f>
        <v>101.97556</v>
      </c>
      <c r="O195" s="186">
        <f>IFERROR(IF(K195=0," ",SUM(K195*M195)*((Input!$D$22*$F$6)+(Input!$D$23*$F$7)))," ")</f>
        <v>47.051560000000002</v>
      </c>
    </row>
    <row r="196" spans="1:15" s="15" customFormat="1" ht="16" thickBot="1" x14ac:dyDescent="0.4">
      <c r="A196" s="172"/>
      <c r="B196" s="172"/>
      <c r="C196" s="179" t="str">
        <f>Input!C205</f>
        <v>PP179</v>
      </c>
      <c r="D196" s="180">
        <f>IF(Input!D205=0," ",Input!D205)</f>
        <v>13</v>
      </c>
      <c r="E196" s="187" t="str">
        <f>IF([1]Input!E205=0," ",[1]Input!E205)</f>
        <v xml:space="preserve"> </v>
      </c>
      <c r="F196" s="180">
        <f t="shared" si="0"/>
        <v>13</v>
      </c>
      <c r="G196" s="180">
        <f>Input!G205</f>
        <v>1.3536150624892794E-3</v>
      </c>
      <c r="H196" s="180">
        <f>IF(Input!H205=0," ",Input!H205)</f>
        <v>2019</v>
      </c>
      <c r="I196" s="180">
        <f t="shared" si="6"/>
        <v>4</v>
      </c>
      <c r="J196" s="181">
        <f>IF(Input!J205=0, " ",Input!J205)</f>
        <v>13980.1</v>
      </c>
      <c r="K196" s="182">
        <f>IF(Input!M205=0, " ",Input!M205)</f>
        <v>92.1</v>
      </c>
      <c r="L196" s="188">
        <f t="shared" si="7"/>
        <v>6.5879357086143873E-3</v>
      </c>
      <c r="M196" s="184">
        <f>IF(Input!N205=0," ",Input!N205)</f>
        <v>1</v>
      </c>
      <c r="N196" s="185">
        <f>IFERROR(IF(K196=0," ",SUM(K196*M196)*((Input!$D$10*$F$6)+(Input!$D$11*$F$7)))," ")</f>
        <v>102.59939999999999</v>
      </c>
      <c r="O196" s="186">
        <f>IFERROR(IF(K196=0," ",SUM(K196*M196)*((Input!$D$22*$F$6)+(Input!$D$23*$F$7)))," ")</f>
        <v>47.339399999999998</v>
      </c>
    </row>
    <row r="197" spans="1:15" s="15" customFormat="1" ht="16" thickBot="1" x14ac:dyDescent="0.4">
      <c r="A197" s="172"/>
      <c r="B197" s="172"/>
      <c r="C197" s="179" t="str">
        <f>Input!C206</f>
        <v>PP180</v>
      </c>
      <c r="D197" s="180" t="str">
        <f>IF(Input!D206=0," ",Input!D206)</f>
        <v xml:space="preserve"> </v>
      </c>
      <c r="E197" s="187" t="str">
        <f>IF([1]Input!E206=0," ",[1]Input!E206)</f>
        <v xml:space="preserve"> </v>
      </c>
      <c r="F197" s="180" t="str">
        <f t="shared" si="0"/>
        <v xml:space="preserve"> </v>
      </c>
      <c r="G197" s="180">
        <f>Input!G206</f>
        <v>0</v>
      </c>
      <c r="H197" s="180">
        <f>IF(Input!H206=0," ",Input!H206)</f>
        <v>2005</v>
      </c>
      <c r="I197" s="180">
        <f t="shared" si="6"/>
        <v>18</v>
      </c>
      <c r="J197" s="181">
        <f>IF(Input!J206=0, " ",Input!J206)</f>
        <v>28858.79</v>
      </c>
      <c r="K197" s="182">
        <f>IF(Input!M206=0, " ",Input!M206)</f>
        <v>92.26</v>
      </c>
      <c r="L197" s="188">
        <f t="shared" si="7"/>
        <v>3.1969462337125016E-3</v>
      </c>
      <c r="M197" s="184">
        <f>IF(Input!N206=0," ",Input!N206)</f>
        <v>1</v>
      </c>
      <c r="N197" s="185">
        <f>IFERROR(IF(K197=0," ",SUM(K197*M197)*((Input!$D$10*$F$6)+(Input!$D$11*$F$7)))," ")</f>
        <v>102.77763999999999</v>
      </c>
      <c r="O197" s="186">
        <f>IFERROR(IF(K197=0," ",SUM(K197*M197)*((Input!$D$22*$F$6)+(Input!$D$23*$F$7)))," ")</f>
        <v>47.421640000000004</v>
      </c>
    </row>
    <row r="198" spans="1:15" s="15" customFormat="1" ht="16" thickBot="1" x14ac:dyDescent="0.4">
      <c r="A198" s="172"/>
      <c r="B198" s="172"/>
      <c r="C198" s="179" t="str">
        <f>Input!C207</f>
        <v>PP181</v>
      </c>
      <c r="D198" s="180">
        <f>IF(Input!D207=0," ",Input!D207)</f>
        <v>69</v>
      </c>
      <c r="E198" s="187" t="str">
        <f>IF([1]Input!E207=0," ",[1]Input!E207)</f>
        <v xml:space="preserve"> </v>
      </c>
      <c r="F198" s="180">
        <f t="shared" si="0"/>
        <v>69</v>
      </c>
      <c r="G198" s="180">
        <f>Input!G207</f>
        <v>5.371827192029487E-3</v>
      </c>
      <c r="H198" s="180">
        <f>IF(Input!H207=0," ",Input!H207)</f>
        <v>2019</v>
      </c>
      <c r="I198" s="180">
        <f t="shared" si="6"/>
        <v>4</v>
      </c>
      <c r="J198" s="181">
        <f>IF(Input!J207=0, " ",Input!J207)</f>
        <v>10452.77</v>
      </c>
      <c r="K198" s="182">
        <f>IF(Input!M207=0, " ",Input!M207)</f>
        <v>92.12</v>
      </c>
      <c r="L198" s="188">
        <f t="shared" si="7"/>
        <v>8.8129749339170387E-3</v>
      </c>
      <c r="M198" s="184">
        <f>IF(Input!N207=0," ",Input!N207)</f>
        <v>1</v>
      </c>
      <c r="N198" s="185">
        <f>IFERROR(IF(K198=0," ",SUM(K198*M198)*((Input!$D$10*$F$6)+(Input!$D$11*$F$7)))," ")</f>
        <v>102.62168</v>
      </c>
      <c r="O198" s="186">
        <f>IFERROR(IF(K198=0," ",SUM(K198*M198)*((Input!$D$22*$F$6)+(Input!$D$23*$F$7)))," ")</f>
        <v>47.349680000000006</v>
      </c>
    </row>
    <row r="199" spans="1:15" s="15" customFormat="1" ht="16" thickBot="1" x14ac:dyDescent="0.4">
      <c r="A199" s="172"/>
      <c r="B199" s="172"/>
      <c r="C199" s="179" t="str">
        <f>Input!C208</f>
        <v>PP182</v>
      </c>
      <c r="D199" s="180">
        <f>IF(Input!D208=0," ",Input!D208)</f>
        <v>76</v>
      </c>
      <c r="E199" s="187" t="str">
        <f>IF([1]Input!E208=0," ",[1]Input!E208)</f>
        <v xml:space="preserve"> </v>
      </c>
      <c r="F199" s="180">
        <f t="shared" si="0"/>
        <v>76</v>
      </c>
      <c r="G199" s="180">
        <f>Input!G208</f>
        <v>2.0820852586566515E-2</v>
      </c>
      <c r="H199" s="180">
        <f>IF(Input!H208=0," ",Input!H208)</f>
        <v>2017</v>
      </c>
      <c r="I199" s="180">
        <f t="shared" si="6"/>
        <v>6</v>
      </c>
      <c r="J199" s="181">
        <f>IF(Input!J208=0, " ",Input!J208)</f>
        <v>36782.68</v>
      </c>
      <c r="K199" s="182">
        <f>IF(Input!M208=0, " ",Input!M208)</f>
        <v>93.16</v>
      </c>
      <c r="L199" s="188">
        <f t="shared" si="7"/>
        <v>2.5327137663704764E-3</v>
      </c>
      <c r="M199" s="184">
        <f>IF(Input!N208=0," ",Input!N208)</f>
        <v>1</v>
      </c>
      <c r="N199" s="185">
        <f>IFERROR(IF(K199=0," ",SUM(K199*M199)*((Input!$D$10*$F$6)+(Input!$D$11*$F$7)))," ")</f>
        <v>103.78023999999999</v>
      </c>
      <c r="O199" s="186">
        <f>IFERROR(IF(K199=0," ",SUM(K199*M199)*((Input!$D$22*$F$6)+(Input!$D$23*$F$7)))," ")</f>
        <v>47.884239999999998</v>
      </c>
    </row>
    <row r="200" spans="1:15" s="15" customFormat="1" ht="16" thickBot="1" x14ac:dyDescent="0.4">
      <c r="A200" s="172"/>
      <c r="B200" s="172"/>
      <c r="C200" s="179" t="str">
        <f>Input!C209</f>
        <v>PP183</v>
      </c>
      <c r="D200" s="180">
        <f>IF(Input!D209=0," ",Input!D209)</f>
        <v>65</v>
      </c>
      <c r="E200" s="187" t="str">
        <f>IF([1]Input!E209=0," ",[1]Input!E209)</f>
        <v xml:space="preserve"> </v>
      </c>
      <c r="F200" s="180">
        <f t="shared" si="0"/>
        <v>65</v>
      </c>
      <c r="G200" s="180">
        <f>Input!G209</f>
        <v>1.8352933100174926E-2</v>
      </c>
      <c r="H200" s="180">
        <f>IF(Input!H209=0," ",Input!H209)</f>
        <v>2015</v>
      </c>
      <c r="I200" s="180">
        <f t="shared" si="6"/>
        <v>8</v>
      </c>
      <c r="J200" s="181">
        <f>IF(Input!J209=0, " ",Input!J209)</f>
        <v>37909.72</v>
      </c>
      <c r="K200" s="182">
        <f>IF(Input!M209=0, " ",Input!M209)</f>
        <v>93.28</v>
      </c>
      <c r="L200" s="188">
        <f t="shared" si="7"/>
        <v>2.4605826685082347E-3</v>
      </c>
      <c r="M200" s="184">
        <f>IF(Input!N209=0," ",Input!N209)</f>
        <v>1</v>
      </c>
      <c r="N200" s="185">
        <f>IFERROR(IF(K200=0," ",SUM(K200*M200)*((Input!$D$10*$F$6)+(Input!$D$11*$F$7)))," ")</f>
        <v>103.91391999999999</v>
      </c>
      <c r="O200" s="186">
        <f>IFERROR(IF(K200=0," ",SUM(K200*M200)*((Input!$D$22*$F$6)+(Input!$D$23*$F$7)))," ")</f>
        <v>47.945920000000001</v>
      </c>
    </row>
    <row r="201" spans="1:15" s="15" customFormat="1" ht="16" thickBot="1" x14ac:dyDescent="0.4">
      <c r="A201" s="172"/>
      <c r="B201" s="172"/>
      <c r="C201" s="179" t="str">
        <f>Input!C210</f>
        <v>PP184</v>
      </c>
      <c r="D201" s="180">
        <f>IF(Input!D210=0," ",Input!D210)</f>
        <v>81</v>
      </c>
      <c r="E201" s="187" t="str">
        <f>IF([1]Input!E210=0," ",[1]Input!E210)</f>
        <v xml:space="preserve"> </v>
      </c>
      <c r="F201" s="180">
        <f t="shared" si="0"/>
        <v>81</v>
      </c>
      <c r="G201" s="180">
        <f>Input!G210</f>
        <v>0.23608156446617407</v>
      </c>
      <c r="H201" s="180">
        <f>IF(Input!H210=0," ",Input!H210)</f>
        <v>2004</v>
      </c>
      <c r="I201" s="180">
        <f t="shared" si="6"/>
        <v>19</v>
      </c>
      <c r="J201" s="181">
        <f>IF(Input!J210=0, " ",Input!J210)</f>
        <v>391323.12</v>
      </c>
      <c r="K201" s="182">
        <f>IF(Input!M210=0, " ",Input!M210)</f>
        <v>110.76</v>
      </c>
      <c r="L201" s="188">
        <f t="shared" si="7"/>
        <v>2.8303975497282147E-4</v>
      </c>
      <c r="M201" s="184">
        <f>IF(Input!N210=0," ",Input!N210)</f>
        <v>1</v>
      </c>
      <c r="N201" s="185">
        <f>IFERROR(IF(K201=0," ",SUM(K201*M201)*((Input!$D$10*$F$6)+(Input!$D$11*$F$7)))," ")</f>
        <v>123.38663999999999</v>
      </c>
      <c r="O201" s="186">
        <f>IFERROR(IF(K201=0," ",SUM(K201*M201)*((Input!$D$22*$F$6)+(Input!$D$23*$F$7)))," ")</f>
        <v>56.930640000000004</v>
      </c>
    </row>
    <row r="202" spans="1:15" s="15" customFormat="1" ht="16" thickBot="1" x14ac:dyDescent="0.4">
      <c r="A202" s="172"/>
      <c r="B202" s="172"/>
      <c r="C202" s="179" t="str">
        <f>Input!C211</f>
        <v>PP185</v>
      </c>
      <c r="D202" s="180">
        <f>IF(Input!D211=0," ",Input!D211)</f>
        <v>71</v>
      </c>
      <c r="E202" s="187" t="str">
        <f>IF([1]Input!E211=0," ",[1]Input!E211)</f>
        <v xml:space="preserve"> </v>
      </c>
      <c r="F202" s="180">
        <f t="shared" si="0"/>
        <v>71</v>
      </c>
      <c r="G202" s="180">
        <f>Input!G211</f>
        <v>2.1346527254324645E-2</v>
      </c>
      <c r="H202" s="180">
        <f>IF(Input!H211=0," ",Input!H211)</f>
        <v>2007</v>
      </c>
      <c r="I202" s="180">
        <f t="shared" si="6"/>
        <v>16</v>
      </c>
      <c r="J202" s="181">
        <f>IF(Input!J211=0, " ",Input!J211)</f>
        <v>40367.08</v>
      </c>
      <c r="K202" s="182">
        <f>IF(Input!M211=0, " ",Input!M211)</f>
        <v>96.82</v>
      </c>
      <c r="L202" s="188">
        <f t="shared" si="7"/>
        <v>2.3984890658427607E-3</v>
      </c>
      <c r="M202" s="184">
        <f>IF(Input!N211=0," ",Input!N211)</f>
        <v>1</v>
      </c>
      <c r="N202" s="185">
        <f>IFERROR(IF(K202=0," ",SUM(K202*M202)*((Input!$D$10*$F$6)+(Input!$D$11*$F$7)))," ")</f>
        <v>107.85747999999998</v>
      </c>
      <c r="O202" s="186">
        <f>IFERROR(IF(K202=0," ",SUM(K202*M202)*((Input!$D$22*$F$6)+(Input!$D$23*$F$7)))," ")</f>
        <v>49.765479999999997</v>
      </c>
    </row>
    <row r="203" spans="1:15" s="15" customFormat="1" ht="16" thickBot="1" x14ac:dyDescent="0.4">
      <c r="A203" s="172"/>
      <c r="B203" s="172"/>
      <c r="C203" s="179" t="str">
        <f>Input!C212</f>
        <v>PP186</v>
      </c>
      <c r="D203" s="180">
        <f>IF(Input!D212=0," ",Input!D212)</f>
        <v>35</v>
      </c>
      <c r="E203" s="187" t="str">
        <f>IF([1]Input!E212=0," ",[1]Input!E212)</f>
        <v xml:space="preserve"> </v>
      </c>
      <c r="F203" s="180">
        <f t="shared" si="0"/>
        <v>35</v>
      </c>
      <c r="G203" s="180">
        <f>Input!G212</f>
        <v>9.7271103735424112E-3</v>
      </c>
      <c r="H203" s="180">
        <f>IF(Input!H212=0," ",Input!H212)</f>
        <v>2017</v>
      </c>
      <c r="I203" s="180">
        <f t="shared" si="6"/>
        <v>6</v>
      </c>
      <c r="J203" s="181">
        <f>IF(Input!J212=0, " ",Input!J212)</f>
        <v>37314.21</v>
      </c>
      <c r="K203" s="182">
        <f>IF(Input!M212=0, " ",Input!M212)</f>
        <v>97.56</v>
      </c>
      <c r="L203" s="188">
        <f t="shared" si="7"/>
        <v>2.6145535440787841E-3</v>
      </c>
      <c r="M203" s="184">
        <f>IF(Input!N212=0," ",Input!N212)</f>
        <v>1</v>
      </c>
      <c r="N203" s="185">
        <f>IFERROR(IF(K203=0," ",SUM(K203*M203)*((Input!$D$10*$F$6)+(Input!$D$11*$F$7)))," ")</f>
        <v>108.68183999999999</v>
      </c>
      <c r="O203" s="186">
        <f>IFERROR(IF(K203=0," ",SUM(K203*M203)*((Input!$D$22*$F$6)+(Input!$D$23*$F$7)))," ")</f>
        <v>50.14584</v>
      </c>
    </row>
    <row r="204" spans="1:15" s="15" customFormat="1" ht="16" thickBot="1" x14ac:dyDescent="0.4">
      <c r="A204" s="172"/>
      <c r="B204" s="172"/>
      <c r="C204" s="179" t="str">
        <f>Input!C213</f>
        <v>PP187</v>
      </c>
      <c r="D204" s="180">
        <f>IF(Input!D213=0," ",Input!D213)</f>
        <v>52</v>
      </c>
      <c r="E204" s="187" t="str">
        <f>IF([1]Input!E213=0," ",[1]Input!E213)</f>
        <v xml:space="preserve"> </v>
      </c>
      <c r="F204" s="180">
        <f t="shared" si="0"/>
        <v>52</v>
      </c>
      <c r="G204" s="180">
        <f>Input!G213</f>
        <v>1.5219892417531338E-2</v>
      </c>
      <c r="H204" s="180">
        <f>IF(Input!H213=0," ",Input!H213)</f>
        <v>2017</v>
      </c>
      <c r="I204" s="180">
        <f t="shared" si="6"/>
        <v>6</v>
      </c>
      <c r="J204" s="181">
        <f>IF(Input!J213=0, " ",Input!J213)</f>
        <v>39297.660000000003</v>
      </c>
      <c r="K204" s="182">
        <f>IF(Input!M213=0, " ",Input!M213)</f>
        <v>99.52</v>
      </c>
      <c r="L204" s="188">
        <f t="shared" si="7"/>
        <v>2.532466309698847E-3</v>
      </c>
      <c r="M204" s="184">
        <f>IF(Input!N213=0," ",Input!N213)</f>
        <v>1</v>
      </c>
      <c r="N204" s="185">
        <f>IFERROR(IF(K204=0," ",SUM(K204*M204)*((Input!$D$10*$F$6)+(Input!$D$11*$F$7)))," ")</f>
        <v>110.86527999999998</v>
      </c>
      <c r="O204" s="186">
        <f>IFERROR(IF(K204=0," ",SUM(K204*M204)*((Input!$D$22*$F$6)+(Input!$D$23*$F$7)))," ")</f>
        <v>51.153280000000002</v>
      </c>
    </row>
    <row r="205" spans="1:15" s="15" customFormat="1" ht="16" thickBot="1" x14ac:dyDescent="0.4">
      <c r="A205" s="172"/>
      <c r="B205" s="172"/>
      <c r="C205" s="179" t="str">
        <f>Input!C214</f>
        <v>PP188</v>
      </c>
      <c r="D205" s="180">
        <f>IF(Input!D214=0," ",Input!D214)</f>
        <v>75</v>
      </c>
      <c r="E205" s="187" t="str">
        <f>IF([1]Input!E214=0," ",[1]Input!E214)</f>
        <v xml:space="preserve"> </v>
      </c>
      <c r="F205" s="180">
        <f t="shared" si="0"/>
        <v>75</v>
      </c>
      <c r="G205" s="180">
        <f>Input!G214</f>
        <v>2.1072337778659727E-2</v>
      </c>
      <c r="H205" s="180">
        <f>IF(Input!H214=0," ",Input!H214)</f>
        <v>1996</v>
      </c>
      <c r="I205" s="180">
        <f t="shared" si="6"/>
        <v>27</v>
      </c>
      <c r="J205" s="181">
        <f>IF(Input!J214=0, " ",Input!J214)</f>
        <v>37723.32</v>
      </c>
      <c r="K205" s="182">
        <f>IF(Input!M214=0, " ",Input!M214)</f>
        <v>101.72</v>
      </c>
      <c r="L205" s="188">
        <f t="shared" si="7"/>
        <v>2.6964752837237019E-3</v>
      </c>
      <c r="M205" s="184">
        <f>IF(Input!N214=0," ",Input!N214)</f>
        <v>1</v>
      </c>
      <c r="N205" s="185">
        <f>IFERROR(IF(K205=0," ",SUM(K205*M205)*((Input!$D$10*$F$6)+(Input!$D$11*$F$7)))," ")</f>
        <v>113.31607999999999</v>
      </c>
      <c r="O205" s="186">
        <f>IFERROR(IF(K205=0," ",SUM(K205*M205)*((Input!$D$22*$F$6)+(Input!$D$23*$F$7)))," ")</f>
        <v>52.284080000000003</v>
      </c>
    </row>
    <row r="206" spans="1:15" s="15" customFormat="1" ht="16" thickBot="1" x14ac:dyDescent="0.4">
      <c r="A206" s="172"/>
      <c r="B206" s="172"/>
      <c r="C206" s="179" t="str">
        <f>Input!C215</f>
        <v>PP189</v>
      </c>
      <c r="D206" s="180">
        <f>IF(Input!D215=0," ",Input!D215)</f>
        <v>43</v>
      </c>
      <c r="E206" s="187" t="str">
        <f>IF([1]Input!E215=0," ",[1]Input!E215)</f>
        <v xml:space="preserve"> </v>
      </c>
      <c r="F206" s="180">
        <f t="shared" si="0"/>
        <v>43</v>
      </c>
      <c r="G206" s="180">
        <f>Input!G215</f>
        <v>4.6977487687597389E-3</v>
      </c>
      <c r="H206" s="180">
        <f>IF(Input!H215=0," ",Input!H215)</f>
        <v>2018</v>
      </c>
      <c r="I206" s="180">
        <f t="shared" si="6"/>
        <v>5</v>
      </c>
      <c r="J206" s="181">
        <f>IF(Input!J215=0, " ",Input!J215)</f>
        <v>14668.3</v>
      </c>
      <c r="K206" s="182">
        <f>IF(Input!M215=0, " ",Input!M215)</f>
        <v>102.42000000000002</v>
      </c>
      <c r="L206" s="188">
        <f t="shared" si="7"/>
        <v>6.9824042322559551E-3</v>
      </c>
      <c r="M206" s="184">
        <f>IF(Input!N215=0," ",Input!N215)</f>
        <v>1</v>
      </c>
      <c r="N206" s="185">
        <f>IFERROR(IF(K206=0," ",SUM(K206*M206)*((Input!$D$10*$F$6)+(Input!$D$11*$F$7)))," ")</f>
        <v>114.09588000000001</v>
      </c>
      <c r="O206" s="186">
        <f>IFERROR(IF(K206=0," ",SUM(K206*M206)*((Input!$D$22*$F$6)+(Input!$D$23*$F$7)))," ")</f>
        <v>52.64388000000001</v>
      </c>
    </row>
    <row r="207" spans="1:15" s="15" customFormat="1" ht="16" thickBot="1" x14ac:dyDescent="0.4">
      <c r="A207" s="172"/>
      <c r="B207" s="172"/>
      <c r="C207" s="179" t="str">
        <f>Input!C216</f>
        <v>PP190</v>
      </c>
      <c r="D207" s="180">
        <f>IF(Input!D216=0," ",Input!D216)</f>
        <v>73</v>
      </c>
      <c r="E207" s="187" t="str">
        <f>IF([1]Input!E216=0," ",[1]Input!E216)</f>
        <v xml:space="preserve"> </v>
      </c>
      <c r="F207" s="180">
        <f t="shared" si="0"/>
        <v>73</v>
      </c>
      <c r="G207" s="180">
        <f>Input!G216</f>
        <v>2.1402152436257961E-2</v>
      </c>
      <c r="H207" s="180">
        <f>IF(Input!H216=0," ",Input!H216)</f>
        <v>2018</v>
      </c>
      <c r="I207" s="180">
        <f t="shared" si="6"/>
        <v>5</v>
      </c>
      <c r="J207" s="181">
        <f>IF(Input!J216=0, " ",Input!J216)</f>
        <v>39363.440000000002</v>
      </c>
      <c r="K207" s="182">
        <f>IF(Input!M216=0, " ",Input!M216)</f>
        <v>104.8</v>
      </c>
      <c r="L207" s="188">
        <f t="shared" si="7"/>
        <v>2.6623689393000202E-3</v>
      </c>
      <c r="M207" s="184">
        <f>IF(Input!N216=0," ",Input!N216)</f>
        <v>1</v>
      </c>
      <c r="N207" s="185">
        <f>IFERROR(IF(K207=0," ",SUM(K207*M207)*((Input!$D$10*$F$6)+(Input!$D$11*$F$7)))," ")</f>
        <v>116.74719999999998</v>
      </c>
      <c r="O207" s="186">
        <f>IFERROR(IF(K207=0," ",SUM(K207*M207)*((Input!$D$22*$F$6)+(Input!$D$23*$F$7)))," ")</f>
        <v>53.867199999999997</v>
      </c>
    </row>
    <row r="208" spans="1:15" s="15" customFormat="1" ht="16" thickBot="1" x14ac:dyDescent="0.4">
      <c r="A208" s="172"/>
      <c r="B208" s="172"/>
      <c r="C208" s="179" t="str">
        <f>Input!C217</f>
        <v>PP191</v>
      </c>
      <c r="D208" s="180">
        <f>IF(Input!D217=0," ",Input!D217)</f>
        <v>60</v>
      </c>
      <c r="E208" s="187" t="str">
        <f>IF([1]Input!E217=0," ",[1]Input!E217)</f>
        <v xml:space="preserve"> </v>
      </c>
      <c r="F208" s="180">
        <f t="shared" si="0"/>
        <v>60</v>
      </c>
      <c r="G208" s="180">
        <f>Input!G217</f>
        <v>5.580201311485641E-3</v>
      </c>
      <c r="H208" s="180">
        <f>IF(Input!H217=0," ",Input!H217)</f>
        <v>2019</v>
      </c>
      <c r="I208" s="180">
        <f t="shared" si="6"/>
        <v>4</v>
      </c>
      <c r="J208" s="181">
        <f>IF(Input!J217=0, " ",Input!J217)</f>
        <v>12486.97</v>
      </c>
      <c r="K208" s="182">
        <f>IF(Input!M217=0, " ",Input!M217)</f>
        <v>105.96000000000001</v>
      </c>
      <c r="L208" s="188">
        <f t="shared" si="7"/>
        <v>8.4856454368033244E-3</v>
      </c>
      <c r="M208" s="184">
        <f>IF(Input!N217=0," ",Input!N217)</f>
        <v>1</v>
      </c>
      <c r="N208" s="185">
        <f>IFERROR(IF(K208=0," ",SUM(K208*M208)*((Input!$D$10*$F$6)+(Input!$D$11*$F$7)))," ")</f>
        <v>118.03944</v>
      </c>
      <c r="O208" s="186">
        <f>IFERROR(IF(K208=0," ",SUM(K208*M208)*((Input!$D$22*$F$6)+(Input!$D$23*$F$7)))," ")</f>
        <v>54.463440000000006</v>
      </c>
    </row>
    <row r="209" spans="1:15" s="15" customFormat="1" ht="16" thickBot="1" x14ac:dyDescent="0.4">
      <c r="A209" s="172"/>
      <c r="B209" s="172"/>
      <c r="C209" s="179" t="str">
        <f>Input!C218</f>
        <v>PP192</v>
      </c>
      <c r="D209" s="180">
        <f>IF(Input!D218=0," ",Input!D218)</f>
        <v>42</v>
      </c>
      <c r="E209" s="187" t="str">
        <f>IF([1]Input!E218=0," ",[1]Input!E218)</f>
        <v xml:space="preserve"> </v>
      </c>
      <c r="F209" s="180">
        <f t="shared" si="0"/>
        <v>42</v>
      </c>
      <c r="G209" s="180">
        <f>Input!G218</f>
        <v>6.7606086601216609E-3</v>
      </c>
      <c r="H209" s="180">
        <f>IF(Input!H218=0," ",Input!H218)</f>
        <v>2018</v>
      </c>
      <c r="I209" s="180">
        <f t="shared" si="6"/>
        <v>5</v>
      </c>
      <c r="J209" s="181">
        <f>IF(Input!J218=0, " ",Input!J218)</f>
        <v>21612</v>
      </c>
      <c r="K209" s="182">
        <f>IF(Input!M218=0, " ",Input!M218)</f>
        <v>107.4</v>
      </c>
      <c r="L209" s="188">
        <f t="shared" si="7"/>
        <v>4.9694614103275962E-3</v>
      </c>
      <c r="M209" s="184">
        <f>IF(Input!N218=0," ",Input!N218)</f>
        <v>1</v>
      </c>
      <c r="N209" s="185">
        <f>IFERROR(IF(K209=0," ",SUM(K209*M209)*((Input!$D$10*$F$6)+(Input!$D$11*$F$7)))," ")</f>
        <v>119.64359999999999</v>
      </c>
      <c r="O209" s="186">
        <f>IFERROR(IF(K209=0," ",SUM(K209*M209)*((Input!$D$22*$F$6)+(Input!$D$23*$F$7)))," ")</f>
        <v>55.203600000000002</v>
      </c>
    </row>
    <row r="210" spans="1:15" s="15" customFormat="1" ht="16" thickBot="1" x14ac:dyDescent="0.4">
      <c r="A210" s="172"/>
      <c r="B210" s="172"/>
      <c r="C210" s="179" t="str">
        <f>Input!C219</f>
        <v>PP193</v>
      </c>
      <c r="D210" s="180">
        <f>IF(Input!D219=0," ",Input!D219)</f>
        <v>44</v>
      </c>
      <c r="E210" s="187" t="str">
        <f>IF([1]Input!E219=0," ",[1]Input!E219)</f>
        <v xml:space="preserve"> </v>
      </c>
      <c r="F210" s="180">
        <f t="shared" ref="F210:F273" si="8">IF(D210=" "," ",AVERAGE(D210:E210))</f>
        <v>44</v>
      </c>
      <c r="G210" s="180">
        <f>Input!G219</f>
        <v>9.5107448134095982E-3</v>
      </c>
      <c r="H210" s="180">
        <f>IF(Input!H219=0," ",Input!H219)</f>
        <v>2009</v>
      </c>
      <c r="I210" s="180">
        <f t="shared" ref="I210:I273" si="9">(IF(H210=" "," ",SUM(2023-H210)))</f>
        <v>14</v>
      </c>
      <c r="J210" s="181">
        <f>IF(Input!J219=0, " ",Input!J219)</f>
        <v>29021.53</v>
      </c>
      <c r="K210" s="182">
        <f>IF(Input!M219=0, " ",Input!M219)</f>
        <v>108.78</v>
      </c>
      <c r="L210" s="188">
        <f t="shared" si="7"/>
        <v>3.748251728975006E-3</v>
      </c>
      <c r="M210" s="184">
        <f>IF(Input!N219=0," ",Input!N219)</f>
        <v>1</v>
      </c>
      <c r="N210" s="185">
        <f>IFERROR(IF(K210=0," ",SUM(K210*M210)*((Input!$D$10*$F$6)+(Input!$D$11*$F$7)))," ")</f>
        <v>121.18091999999999</v>
      </c>
      <c r="O210" s="186">
        <f>IFERROR(IF(K210=0," ",SUM(K210*M210)*((Input!$D$22*$F$6)+(Input!$D$23*$F$7)))," ")</f>
        <v>55.91292</v>
      </c>
    </row>
    <row r="211" spans="1:15" s="15" customFormat="1" ht="16" thickBot="1" x14ac:dyDescent="0.4">
      <c r="A211" s="172"/>
      <c r="B211" s="172"/>
      <c r="C211" s="179" t="str">
        <f>Input!C220</f>
        <v>PP194</v>
      </c>
      <c r="D211" s="180">
        <f>IF(Input!D220=0," ",Input!D220)</f>
        <v>60</v>
      </c>
      <c r="E211" s="187" t="str">
        <f>IF([1]Input!E220=0," ",[1]Input!E220)</f>
        <v xml:space="preserve"> </v>
      </c>
      <c r="F211" s="180">
        <f t="shared" si="8"/>
        <v>60</v>
      </c>
      <c r="G211" s="180">
        <f>Input!G220</f>
        <v>1.8696297813874246E-2</v>
      </c>
      <c r="H211" s="180">
        <f>IF(Input!H220=0," ",Input!H220)</f>
        <v>2017</v>
      </c>
      <c r="I211" s="180">
        <f t="shared" si="9"/>
        <v>6</v>
      </c>
      <c r="J211" s="181">
        <f>IF(Input!J220=0, " ",Input!J220)</f>
        <v>41837.22</v>
      </c>
      <c r="K211" s="182">
        <f>IF(Input!M220=0, " ",Input!M220)</f>
        <v>109.4</v>
      </c>
      <c r="L211" s="188">
        <f t="shared" ref="L211:L228" si="10">IFERROR(K211/J211," ")</f>
        <v>2.6148964964689339E-3</v>
      </c>
      <c r="M211" s="184">
        <f>IF(Input!N220=0," ",Input!N220)</f>
        <v>1</v>
      </c>
      <c r="N211" s="185">
        <f>IFERROR(IF(K211=0," ",SUM(K211*M211)*((Input!$D$10*$F$6)+(Input!$D$11*$F$7)))," ")</f>
        <v>121.87159999999999</v>
      </c>
      <c r="O211" s="186">
        <f>IFERROR(IF(K211=0," ",SUM(K211*M211)*((Input!$D$22*$F$6)+(Input!$D$23*$F$7)))," ")</f>
        <v>56.231600000000007</v>
      </c>
    </row>
    <row r="212" spans="1:15" s="15" customFormat="1" ht="16" thickBot="1" x14ac:dyDescent="0.4">
      <c r="A212" s="172"/>
      <c r="B212" s="172"/>
      <c r="C212" s="179" t="str">
        <f>Input!C221</f>
        <v>PP195</v>
      </c>
      <c r="D212" s="180">
        <f>IF(Input!D221=0," ",Input!D221)</f>
        <v>58</v>
      </c>
      <c r="E212" s="187" t="str">
        <f>IF([1]Input!E221=0," ",[1]Input!E221)</f>
        <v xml:space="preserve"> </v>
      </c>
      <c r="F212" s="180">
        <f t="shared" si="8"/>
        <v>58</v>
      </c>
      <c r="G212" s="180">
        <f>Input!G221</f>
        <v>1.1681541588053387E-2</v>
      </c>
      <c r="H212" s="180">
        <f>IF(Input!H221=0," ",Input!H221)</f>
        <v>2019</v>
      </c>
      <c r="I212" s="180">
        <f t="shared" si="9"/>
        <v>4</v>
      </c>
      <c r="J212" s="181">
        <f>IF(Input!J221=0, " ",Input!J221)</f>
        <v>27041.49</v>
      </c>
      <c r="K212" s="182">
        <f>IF(Input!M221=0, " ",Input!M221)</f>
        <v>109.53</v>
      </c>
      <c r="L212" s="188">
        <f t="shared" si="10"/>
        <v>4.0504424867120851E-3</v>
      </c>
      <c r="M212" s="184">
        <f>IF(Input!N221=0," ",Input!N221)</f>
        <v>1</v>
      </c>
      <c r="N212" s="185">
        <f>IFERROR(IF(K212=0," ",SUM(K212*M212)*((Input!$D$10*$F$6)+(Input!$D$11*$F$7)))," ")</f>
        <v>122.01641999999998</v>
      </c>
      <c r="O212" s="186">
        <f>IFERROR(IF(K212=0," ",SUM(K212*M212)*((Input!$D$22*$F$6)+(Input!$D$23*$F$7)))," ")</f>
        <v>56.29842</v>
      </c>
    </row>
    <row r="213" spans="1:15" s="15" customFormat="1" ht="16" thickBot="1" x14ac:dyDescent="0.4">
      <c r="A213" s="172"/>
      <c r="B213" s="172"/>
      <c r="C213" s="179" t="str">
        <f>Input!C222</f>
        <v>PP196</v>
      </c>
      <c r="D213" s="180">
        <f>IF(Input!D222=0," ",Input!D222)</f>
        <v>61</v>
      </c>
      <c r="E213" s="187" t="str">
        <f>IF([1]Input!E222=0," ",[1]Input!E222)</f>
        <v xml:space="preserve"> </v>
      </c>
      <c r="F213" s="180">
        <f t="shared" si="8"/>
        <v>61</v>
      </c>
      <c r="G213" s="180">
        <f>Input!G222</f>
        <v>7.873616925316626E-2</v>
      </c>
      <c r="H213" s="180">
        <f>IF(Input!H222=0," ",Input!H222)</f>
        <v>2013</v>
      </c>
      <c r="I213" s="180">
        <f t="shared" si="9"/>
        <v>10</v>
      </c>
      <c r="J213" s="181">
        <f>IF(Input!J222=0, " ",Input!J222)</f>
        <v>173301.73</v>
      </c>
      <c r="K213" s="182">
        <f>IF(Input!M222=0, " ",Input!M222)</f>
        <v>110.08</v>
      </c>
      <c r="L213" s="188">
        <f t="shared" si="10"/>
        <v>6.3519273581400481E-4</v>
      </c>
      <c r="M213" s="184">
        <f>IF(Input!N222=0," ",Input!N222)</f>
        <v>1</v>
      </c>
      <c r="N213" s="185">
        <f>IFERROR(IF(K213=0," ",SUM(K213*M213)*((Input!$D$10*$F$6)+(Input!$D$11*$F$7)))," ")</f>
        <v>122.62911999999999</v>
      </c>
      <c r="O213" s="186">
        <f>IFERROR(IF(K213=0," ",SUM(K213*M213)*((Input!$D$22*$F$6)+(Input!$D$23*$F$7)))," ")</f>
        <v>56.581119999999999</v>
      </c>
    </row>
    <row r="214" spans="1:15" s="15" customFormat="1" ht="16" thickBot="1" x14ac:dyDescent="0.4">
      <c r="A214" s="172"/>
      <c r="B214" s="172"/>
      <c r="C214" s="179" t="str">
        <f>Input!C223</f>
        <v>PP197</v>
      </c>
      <c r="D214" s="180">
        <f>IF(Input!D223=0," ",Input!D223)</f>
        <v>72</v>
      </c>
      <c r="E214" s="187" t="str">
        <f>IF([1]Input!E223=0," ",[1]Input!E223)</f>
        <v xml:space="preserve"> </v>
      </c>
      <c r="F214" s="180">
        <f t="shared" si="8"/>
        <v>72</v>
      </c>
      <c r="G214" s="180">
        <f>Input!G223</f>
        <v>2.3371274521968865E-2</v>
      </c>
      <c r="H214" s="180">
        <f>IF(Input!H223=0," ",Input!H223)</f>
        <v>2006</v>
      </c>
      <c r="I214" s="180">
        <f t="shared" si="9"/>
        <v>17</v>
      </c>
      <c r="J214" s="181">
        <f>IF(Input!J223=0, " ",Input!J223)</f>
        <v>43582.12</v>
      </c>
      <c r="K214" s="182">
        <f>IF(Input!M223=0, " ",Input!M223)</f>
        <v>110.68</v>
      </c>
      <c r="L214" s="188">
        <f t="shared" si="10"/>
        <v>2.5395735682431234E-3</v>
      </c>
      <c r="M214" s="184">
        <f>IF(Input!N223=0," ",Input!N223)</f>
        <v>1</v>
      </c>
      <c r="N214" s="185">
        <f>IFERROR(IF(K214=0," ",SUM(K214*M214)*((Input!$D$10*$F$6)+(Input!$D$11*$F$7)))," ")</f>
        <v>123.29751999999999</v>
      </c>
      <c r="O214" s="186">
        <f>IFERROR(IF(K214=0," ",SUM(K214*M214)*((Input!$D$22*$F$6)+(Input!$D$23*$F$7)))," ")</f>
        <v>56.889520000000005</v>
      </c>
    </row>
    <row r="215" spans="1:15" s="15" customFormat="1" ht="16" thickBot="1" x14ac:dyDescent="0.4">
      <c r="A215" s="172"/>
      <c r="B215" s="172"/>
      <c r="C215" s="179" t="str">
        <f>Input!C224</f>
        <v>PP198</v>
      </c>
      <c r="D215" s="180">
        <f>IF(Input!D224=0," ",Input!D224)</f>
        <v>74</v>
      </c>
      <c r="E215" s="187" t="str">
        <f>IF([1]Input!E224=0," ",[1]Input!E224)</f>
        <v xml:space="preserve"> </v>
      </c>
      <c r="F215" s="180">
        <f t="shared" si="8"/>
        <v>74</v>
      </c>
      <c r="G215" s="180">
        <f>Input!G224</f>
        <v>7.19987690339189E-2</v>
      </c>
      <c r="H215" s="180">
        <f>IF(Input!H224=0," ",Input!H224)</f>
        <v>2007</v>
      </c>
      <c r="I215" s="180">
        <f t="shared" si="9"/>
        <v>16</v>
      </c>
      <c r="J215" s="181">
        <f>IF(Input!J224=0, " ",Input!J224)</f>
        <v>130632.67</v>
      </c>
      <c r="K215" s="182">
        <f>IF(Input!M224=0, " ",Input!M224)</f>
        <v>111.89</v>
      </c>
      <c r="L215" s="188">
        <f t="shared" si="10"/>
        <v>8.565238695649412E-4</v>
      </c>
      <c r="M215" s="184">
        <f>IF(Input!N224=0," ",Input!N224)</f>
        <v>1</v>
      </c>
      <c r="N215" s="185">
        <f>IFERROR(IF(K215=0," ",SUM(K215*M215)*((Input!$D$10*$F$6)+(Input!$D$11*$F$7)))," ")</f>
        <v>124.64545999999999</v>
      </c>
      <c r="O215" s="186">
        <f>IFERROR(IF(K215=0," ",SUM(K215*M215)*((Input!$D$22*$F$6)+(Input!$D$23*$F$7)))," ")</f>
        <v>57.51146</v>
      </c>
    </row>
    <row r="216" spans="1:15" s="15" customFormat="1" ht="16" thickBot="1" x14ac:dyDescent="0.4">
      <c r="A216" s="172"/>
      <c r="B216" s="172"/>
      <c r="C216" s="179" t="str">
        <f>Input!C225</f>
        <v>PP199</v>
      </c>
      <c r="D216" s="180">
        <f>IF(Input!D225=0," ",Input!D225)</f>
        <v>69</v>
      </c>
      <c r="E216" s="187" t="str">
        <f>IF([1]Input!E225=0," ",[1]Input!E225)</f>
        <v xml:space="preserve"> </v>
      </c>
      <c r="F216" s="180">
        <f t="shared" si="8"/>
        <v>69</v>
      </c>
      <c r="G216" s="180">
        <f>Input!G225</f>
        <v>1.6052162204445348E-2</v>
      </c>
      <c r="H216" s="180">
        <f>IF(Input!H225=0," ",Input!H225)</f>
        <v>2004</v>
      </c>
      <c r="I216" s="180">
        <f t="shared" si="9"/>
        <v>19</v>
      </c>
      <c r="J216" s="181">
        <f>IF(Input!J225=0, " ",Input!J225)</f>
        <v>31235.1</v>
      </c>
      <c r="K216" s="182">
        <f>IF(Input!M225=0, " ",Input!M225)</f>
        <v>113.61</v>
      </c>
      <c r="L216" s="188">
        <f t="shared" si="10"/>
        <v>3.6372542428229782E-3</v>
      </c>
      <c r="M216" s="184">
        <f>IF(Input!N225=0," ",Input!N225)</f>
        <v>1</v>
      </c>
      <c r="N216" s="185">
        <f>IFERROR(IF(K216=0," ",SUM(K216*M216)*((Input!$D$10*$F$6)+(Input!$D$11*$F$7)))," ")</f>
        <v>126.56153999999998</v>
      </c>
      <c r="O216" s="186">
        <f>IFERROR(IF(K216=0," ",SUM(K216*M216)*((Input!$D$22*$F$6)+(Input!$D$23*$F$7)))," ")</f>
        <v>58.395540000000004</v>
      </c>
    </row>
    <row r="217" spans="1:15" s="15" customFormat="1" ht="16" thickBot="1" x14ac:dyDescent="0.4">
      <c r="A217" s="172"/>
      <c r="B217" s="172"/>
      <c r="C217" s="179" t="str">
        <f>Input!C226</f>
        <v>PP200</v>
      </c>
      <c r="D217" s="180">
        <f>IF(Input!D226=0," ",Input!D226)</f>
        <v>57</v>
      </c>
      <c r="E217" s="187" t="str">
        <f>IF([1]Input!E226=0," ",[1]Input!E226)</f>
        <v xml:space="preserve"> </v>
      </c>
      <c r="F217" s="180">
        <f t="shared" si="8"/>
        <v>57</v>
      </c>
      <c r="G217" s="180">
        <f>Input!G226</f>
        <v>1.9615842972302022E-2</v>
      </c>
      <c r="H217" s="180">
        <f>IF(Input!H226=0," ",Input!H226)</f>
        <v>2009</v>
      </c>
      <c r="I217" s="180">
        <f t="shared" si="9"/>
        <v>14</v>
      </c>
      <c r="J217" s="181">
        <f>IF(Input!J226=0, " ",Input!J226)</f>
        <v>46205.17</v>
      </c>
      <c r="K217" s="182">
        <f>IF(Input!M226=0, " ",Input!M226)</f>
        <v>114.96</v>
      </c>
      <c r="L217" s="188">
        <f t="shared" si="10"/>
        <v>2.4880332655414965E-3</v>
      </c>
      <c r="M217" s="184">
        <f>IF(Input!N226=0," ",Input!N226)</f>
        <v>1</v>
      </c>
      <c r="N217" s="185">
        <f>IFERROR(IF(K217=0," ",SUM(K217*M217)*((Input!$D$10*$F$6)+(Input!$D$11*$F$7)))," ")</f>
        <v>128.06543999999997</v>
      </c>
      <c r="O217" s="186">
        <f>IFERROR(IF(K217=0," ",SUM(K217*M217)*((Input!$D$22*$F$6)+(Input!$D$23*$F$7)))," ")</f>
        <v>59.089439999999996</v>
      </c>
    </row>
    <row r="218" spans="1:15" s="15" customFormat="1" ht="16" thickBot="1" x14ac:dyDescent="0.4">
      <c r="A218" s="172"/>
      <c r="B218" s="172"/>
      <c r="C218" s="179" t="str">
        <f>Input!C227</f>
        <v>PP201</v>
      </c>
      <c r="D218" s="180">
        <f>IF(Input!D227=0," ",Input!D227)</f>
        <v>66</v>
      </c>
      <c r="E218" s="187" t="str">
        <f>IF([1]Input!E227=0," ",[1]Input!E227)</f>
        <v xml:space="preserve"> </v>
      </c>
      <c r="F218" s="180">
        <f t="shared" si="8"/>
        <v>66</v>
      </c>
      <c r="G218" s="180">
        <f>Input!G227</f>
        <v>2.3769445878857872E-2</v>
      </c>
      <c r="H218" s="180">
        <f>IF(Input!H227=0," ",Input!H227)</f>
        <v>1997</v>
      </c>
      <c r="I218" s="180">
        <f t="shared" si="9"/>
        <v>26</v>
      </c>
      <c r="J218" s="181">
        <f>IF(Input!J227=0, " ",Input!J227)</f>
        <v>48354.13</v>
      </c>
      <c r="K218" s="182">
        <f>IF(Input!M227=0, " ",Input!M227)</f>
        <v>115.36</v>
      </c>
      <c r="L218" s="188">
        <f t="shared" si="10"/>
        <v>2.3857320977546284E-3</v>
      </c>
      <c r="M218" s="184">
        <f>IF(Input!N227=0," ",Input!N227)</f>
        <v>1</v>
      </c>
      <c r="N218" s="185">
        <f>IFERROR(IF(K218=0," ",SUM(K218*M218)*((Input!$D$10*$F$6)+(Input!$D$11*$F$7)))," ")</f>
        <v>128.51103999999998</v>
      </c>
      <c r="O218" s="186">
        <f>IFERROR(IF(K218=0," ",SUM(K218*M218)*((Input!$D$22*$F$6)+(Input!$D$23*$F$7)))," ")</f>
        <v>59.29504</v>
      </c>
    </row>
    <row r="219" spans="1:15" s="15" customFormat="1" ht="16" thickBot="1" x14ac:dyDescent="0.4">
      <c r="A219" s="172"/>
      <c r="B219" s="172"/>
      <c r="C219" s="179" t="str">
        <f>Input!C228</f>
        <v>PP202</v>
      </c>
      <c r="D219" s="180">
        <f>IF(Input!D228=0," ",Input!D228)</f>
        <v>81</v>
      </c>
      <c r="E219" s="187" t="str">
        <f>IF([1]Input!E228=0," ",[1]Input!E228)</f>
        <v xml:space="preserve"> </v>
      </c>
      <c r="F219" s="180">
        <f t="shared" si="8"/>
        <v>81</v>
      </c>
      <c r="G219" s="180">
        <f>Input!G228</f>
        <v>2.760383945540823E-2</v>
      </c>
      <c r="H219" s="180">
        <f>IF(Input!H228=0," ",Input!H228)</f>
        <v>2017</v>
      </c>
      <c r="I219" s="180">
        <f t="shared" si="9"/>
        <v>6</v>
      </c>
      <c r="J219" s="181">
        <f>IF(Input!J228=0, " ",Input!J228)</f>
        <v>45755.46</v>
      </c>
      <c r="K219" s="182">
        <f>IF(Input!M228=0, " ",Input!M228)</f>
        <v>115.94</v>
      </c>
      <c r="L219" s="188">
        <f t="shared" si="10"/>
        <v>2.533905243221246E-3</v>
      </c>
      <c r="M219" s="184">
        <f>IF(Input!N228=0," ",Input!N228)</f>
        <v>1</v>
      </c>
      <c r="N219" s="185">
        <f>IFERROR(IF(K219=0," ",SUM(K219*M219)*((Input!$D$10*$F$6)+(Input!$D$11*$F$7)))," ")</f>
        <v>129.15715999999998</v>
      </c>
      <c r="O219" s="186">
        <f>IFERROR(IF(K219=0," ",SUM(K219*M219)*((Input!$D$22*$F$6)+(Input!$D$23*$F$7)))," ")</f>
        <v>59.593159999999997</v>
      </c>
    </row>
    <row r="220" spans="1:15" s="15" customFormat="1" ht="16" thickBot="1" x14ac:dyDescent="0.4">
      <c r="A220" s="172"/>
      <c r="B220" s="172"/>
      <c r="C220" s="179" t="str">
        <f>Input!C229</f>
        <v>PP203</v>
      </c>
      <c r="D220" s="180">
        <f>IF(Input!D229=0," ",Input!D229)</f>
        <v>15</v>
      </c>
      <c r="E220" s="187" t="str">
        <f>IF([1]Input!E229=0," ",[1]Input!E229)</f>
        <v xml:space="preserve"> </v>
      </c>
      <c r="F220" s="180">
        <f t="shared" si="8"/>
        <v>15</v>
      </c>
      <c r="G220" s="180">
        <f>Input!G229</f>
        <v>1.2458219262297247E-3</v>
      </c>
      <c r="H220" s="180">
        <f>IF(Input!H229=0," ",Input!H229)</f>
        <v>2019</v>
      </c>
      <c r="I220" s="180">
        <f t="shared" si="9"/>
        <v>4</v>
      </c>
      <c r="J220" s="181">
        <f>IF(Input!J229=0, " ",Input!J229)</f>
        <v>11151.24</v>
      </c>
      <c r="K220" s="182">
        <f>IF(Input!M229=0, " ",Input!M229)</f>
        <v>116.84</v>
      </c>
      <c r="L220" s="188">
        <f t="shared" si="10"/>
        <v>1.0477758527302794E-2</v>
      </c>
      <c r="M220" s="184">
        <f>IF(Input!N229=0," ",Input!N229)</f>
        <v>1</v>
      </c>
      <c r="N220" s="185">
        <f>IFERROR(IF(K220=0," ",SUM(K220*M220)*((Input!$D$10*$F$6)+(Input!$D$11*$F$7)))," ")</f>
        <v>130.15975999999998</v>
      </c>
      <c r="O220" s="186">
        <f>IFERROR(IF(K220=0," ",SUM(K220*M220)*((Input!$D$22*$F$6)+(Input!$D$23*$F$7)))," ")</f>
        <v>60.055760000000006</v>
      </c>
    </row>
    <row r="221" spans="1:15" s="15" customFormat="1" ht="16" thickBot="1" x14ac:dyDescent="0.4">
      <c r="A221" s="172"/>
      <c r="B221" s="172"/>
      <c r="C221" s="179" t="str">
        <f>Input!C230</f>
        <v>PP204</v>
      </c>
      <c r="D221" s="180">
        <f>IF(Input!D230=0," ",Input!D230)</f>
        <v>65</v>
      </c>
      <c r="E221" s="187" t="str">
        <f>IF([1]Input!E230=0," ",[1]Input!E230)</f>
        <v xml:space="preserve"> </v>
      </c>
      <c r="F221" s="180">
        <f t="shared" si="8"/>
        <v>65</v>
      </c>
      <c r="G221" s="180">
        <f>Input!G230</f>
        <v>2.2445914312366491E-2</v>
      </c>
      <c r="H221" s="180">
        <f>IF(Input!H230=0," ",Input!H230)</f>
        <v>2018</v>
      </c>
      <c r="I221" s="180">
        <f t="shared" si="9"/>
        <v>5</v>
      </c>
      <c r="J221" s="181">
        <f>IF(Input!J230=0, " ",Input!J230)</f>
        <v>46364.160000000003</v>
      </c>
      <c r="K221" s="182">
        <f>IF(Input!M230=0, " ",Input!M230)</f>
        <v>117.36</v>
      </c>
      <c r="L221" s="188">
        <f t="shared" si="10"/>
        <v>2.5312655292363756E-3</v>
      </c>
      <c r="M221" s="184">
        <f>IF(Input!N230=0," ",Input!N230)</f>
        <v>1</v>
      </c>
      <c r="N221" s="185">
        <f>IFERROR(IF(K221=0," ",SUM(K221*M221)*((Input!$D$10*$F$6)+(Input!$D$11*$F$7)))," ")</f>
        <v>130.73903999999999</v>
      </c>
      <c r="O221" s="186">
        <f>IFERROR(IF(K221=0," ",SUM(K221*M221)*((Input!$D$22*$F$6)+(Input!$D$23*$F$7)))," ")</f>
        <v>60.323039999999999</v>
      </c>
    </row>
    <row r="222" spans="1:15" s="15" customFormat="1" ht="16" thickBot="1" x14ac:dyDescent="0.4">
      <c r="A222" s="172"/>
      <c r="B222" s="172"/>
      <c r="C222" s="179" t="str">
        <f>Input!C231</f>
        <v>PP205</v>
      </c>
      <c r="D222" s="180">
        <f>IF(Input!D231=0," ",Input!D231)</f>
        <v>49</v>
      </c>
      <c r="E222" s="187" t="str">
        <f>IF([1]Input!E231=0," ",[1]Input!E231)</f>
        <v xml:space="preserve"> </v>
      </c>
      <c r="F222" s="180">
        <f t="shared" si="8"/>
        <v>49</v>
      </c>
      <c r="G222" s="180">
        <f>Input!G231</f>
        <v>1.294926832607373E-2</v>
      </c>
      <c r="H222" s="180">
        <f>IF(Input!H231=0," ",Input!H231)</f>
        <v>2017</v>
      </c>
      <c r="I222" s="180">
        <f t="shared" si="9"/>
        <v>6</v>
      </c>
      <c r="J222" s="181">
        <f>IF(Input!J231=0, " ",Input!J231)</f>
        <v>35481.96</v>
      </c>
      <c r="K222" s="182">
        <f>IF(Input!M231=0, " ",Input!M231)</f>
        <v>117.74000000000001</v>
      </c>
      <c r="L222" s="188">
        <f t="shared" si="10"/>
        <v>3.3183059785874291E-3</v>
      </c>
      <c r="M222" s="184">
        <f>IF(Input!N231=0," ",Input!N231)</f>
        <v>1</v>
      </c>
      <c r="N222" s="185">
        <f>IFERROR(IF(K222=0," ",SUM(K222*M222)*((Input!$D$10*$F$6)+(Input!$D$11*$F$7)))," ")</f>
        <v>131.16236000000001</v>
      </c>
      <c r="O222" s="186">
        <f>IFERROR(IF(K222=0," ",SUM(K222*M222)*((Input!$D$22*$F$6)+(Input!$D$23*$F$7)))," ")</f>
        <v>60.518360000000008</v>
      </c>
    </row>
    <row r="223" spans="1:15" s="15" customFormat="1" ht="16" thickBot="1" x14ac:dyDescent="0.4">
      <c r="A223" s="172"/>
      <c r="B223" s="172"/>
      <c r="C223" s="179" t="str">
        <f>Input!C232</f>
        <v>PP206</v>
      </c>
      <c r="D223" s="180">
        <f>IF(Input!D232=0," ",Input!D232)</f>
        <v>26</v>
      </c>
      <c r="E223" s="187" t="str">
        <f>IF([1]Input!E232=0," ",[1]Input!E232)</f>
        <v xml:space="preserve"> </v>
      </c>
      <c r="F223" s="180">
        <f t="shared" si="8"/>
        <v>26</v>
      </c>
      <c r="G223" s="180">
        <f>Input!G232</f>
        <v>1.0302509370727804E-2</v>
      </c>
      <c r="H223" s="180">
        <f>IF(Input!H232=0," ",Input!H232)</f>
        <v>2017</v>
      </c>
      <c r="I223" s="180">
        <f t="shared" si="9"/>
        <v>6</v>
      </c>
      <c r="J223" s="181">
        <f>IF(Input!J232=0, " ",Input!J232)</f>
        <v>53202.02</v>
      </c>
      <c r="K223" s="182">
        <f>IF(Input!M232=0, " ",Input!M232)</f>
        <v>118.94</v>
      </c>
      <c r="L223" s="188">
        <f t="shared" si="10"/>
        <v>2.2356293990340968E-3</v>
      </c>
      <c r="M223" s="184">
        <f>IF(Input!N232=0," ",Input!N232)</f>
        <v>1</v>
      </c>
      <c r="N223" s="185">
        <f>IFERROR(IF(K223=0," ",SUM(K223*M223)*((Input!$D$10*$F$6)+(Input!$D$11*$F$7)))," ")</f>
        <v>132.49915999999999</v>
      </c>
      <c r="O223" s="186">
        <f>IFERROR(IF(K223=0," ",SUM(K223*M223)*((Input!$D$22*$F$6)+(Input!$D$23*$F$7)))," ")</f>
        <v>61.135159999999999</v>
      </c>
    </row>
    <row r="224" spans="1:15" s="15" customFormat="1" ht="16" thickBot="1" x14ac:dyDescent="0.4">
      <c r="A224" s="172"/>
      <c r="B224" s="172"/>
      <c r="C224" s="179" t="str">
        <f>Input!C233</f>
        <v>PP207</v>
      </c>
      <c r="D224" s="180">
        <f>IF(Input!D233=0," ",Input!D233)</f>
        <v>75</v>
      </c>
      <c r="E224" s="187" t="str">
        <f>IF([1]Input!E233=0," ",[1]Input!E233)</f>
        <v xml:space="preserve"> </v>
      </c>
      <c r="F224" s="180">
        <f t="shared" si="8"/>
        <v>75</v>
      </c>
      <c r="G224" s="180">
        <f>Input!G233</f>
        <v>2.3949732351516595E-2</v>
      </c>
      <c r="H224" s="180">
        <f>IF(Input!H233=0," ",Input!H233)</f>
        <v>1997</v>
      </c>
      <c r="I224" s="180">
        <f t="shared" si="9"/>
        <v>26</v>
      </c>
      <c r="J224" s="181">
        <f>IF(Input!J233=0, " ",Input!J233)</f>
        <v>42874.38</v>
      </c>
      <c r="K224" s="182">
        <f>IF(Input!M233=0, " ",Input!M233)</f>
        <v>118.91</v>
      </c>
      <c r="L224" s="188">
        <f t="shared" si="10"/>
        <v>2.7734511846002207E-3</v>
      </c>
      <c r="M224" s="184">
        <f>IF(Input!N233=0," ",Input!N233)</f>
        <v>1</v>
      </c>
      <c r="N224" s="185">
        <f>IFERROR(IF(K224=0," ",SUM(K224*M224)*((Input!$D$10*$F$6)+(Input!$D$11*$F$7)))," ")</f>
        <v>132.46573999999998</v>
      </c>
      <c r="O224" s="186">
        <f>IFERROR(IF(K224=0," ",SUM(K224*M224)*((Input!$D$22*$F$6)+(Input!$D$23*$F$7)))," ")</f>
        <v>61.11974</v>
      </c>
    </row>
    <row r="225" spans="1:15" s="15" customFormat="1" ht="16" thickBot="1" x14ac:dyDescent="0.4">
      <c r="A225" s="172"/>
      <c r="B225" s="172"/>
      <c r="C225" s="179" t="str">
        <f>Input!C234</f>
        <v>PP208</v>
      </c>
      <c r="D225" s="180">
        <f>IF(Input!D234=0," ",Input!D234)</f>
        <v>74</v>
      </c>
      <c r="E225" s="187" t="str">
        <f>IF([1]Input!E234=0," ",[1]Input!E234)</f>
        <v xml:space="preserve"> </v>
      </c>
      <c r="F225" s="180">
        <f t="shared" si="8"/>
        <v>74</v>
      </c>
      <c r="G225" s="180">
        <f>Input!G234</f>
        <v>2.5446318500318303E-2</v>
      </c>
      <c r="H225" s="180">
        <f>IF(Input!H234=0," ",Input!H234)</f>
        <v>2005</v>
      </c>
      <c r="I225" s="180">
        <f t="shared" si="9"/>
        <v>18</v>
      </c>
      <c r="J225" s="181">
        <f>IF(Input!J234=0, " ",Input!J234)</f>
        <v>46169.13</v>
      </c>
      <c r="K225" s="182">
        <f>IF(Input!M234=0, " ",Input!M234)</f>
        <v>120.86</v>
      </c>
      <c r="L225" s="188">
        <f t="shared" si="10"/>
        <v>2.6177664599701142E-3</v>
      </c>
      <c r="M225" s="184">
        <f>IF(Input!N234=0," ",Input!N234)</f>
        <v>1</v>
      </c>
      <c r="N225" s="185">
        <f>IFERROR(IF(K225=0," ",SUM(K225*M225)*((Input!$D$10*$F$6)+(Input!$D$11*$F$7)))," ")</f>
        <v>134.63803999999999</v>
      </c>
      <c r="O225" s="186">
        <f>IFERROR(IF(K225=0," ",SUM(K225*M225)*((Input!$D$22*$F$6)+(Input!$D$23*$F$7)))," ")</f>
        <v>62.122039999999998</v>
      </c>
    </row>
    <row r="226" spans="1:15" s="15" customFormat="1" ht="16" thickBot="1" x14ac:dyDescent="0.4">
      <c r="A226" s="172"/>
      <c r="B226" s="172"/>
      <c r="C226" s="179" t="str">
        <f>Input!C235</f>
        <v>PP209</v>
      </c>
      <c r="D226" s="180">
        <f>IF(Input!D235=0," ",Input!D235)</f>
        <v>72</v>
      </c>
      <c r="E226" s="187" t="str">
        <f>IF([1]Input!E235=0," ",[1]Input!E235)</f>
        <v xml:space="preserve"> </v>
      </c>
      <c r="F226" s="180">
        <f t="shared" si="8"/>
        <v>72</v>
      </c>
      <c r="G226" s="180">
        <f>Input!G235</f>
        <v>2.4782985278686838E-2</v>
      </c>
      <c r="H226" s="180">
        <f>IF(Input!H235=0," ",Input!H235)</f>
        <v>2018</v>
      </c>
      <c r="I226" s="180">
        <f t="shared" si="9"/>
        <v>5</v>
      </c>
      <c r="J226" s="181">
        <f>IF(Input!J235=0, " ",Input!J235)</f>
        <v>46214.64</v>
      </c>
      <c r="K226" s="182">
        <f>IF(Input!M235=0, " ",Input!M235)</f>
        <v>121.12</v>
      </c>
      <c r="L226" s="188">
        <f t="shared" si="10"/>
        <v>2.6208145297680562E-3</v>
      </c>
      <c r="M226" s="184">
        <f>IF(Input!N235=0," ",Input!N235)</f>
        <v>1</v>
      </c>
      <c r="N226" s="185">
        <f>IFERROR(IF(K226=0," ",SUM(K226*M226)*((Input!$D$10*$F$6)+(Input!$D$11*$F$7)))," ")</f>
        <v>134.92767999999998</v>
      </c>
      <c r="O226" s="186">
        <f>IFERROR(IF(K226=0," ",SUM(K226*M226)*((Input!$D$22*$F$6)+(Input!$D$23*$F$7)))," ")</f>
        <v>62.255680000000005</v>
      </c>
    </row>
    <row r="227" spans="1:15" s="15" customFormat="1" ht="16" thickBot="1" x14ac:dyDescent="0.4">
      <c r="A227" s="172"/>
      <c r="B227" s="172"/>
      <c r="C227" s="179" t="str">
        <f>Input!C236</f>
        <v>PP210</v>
      </c>
      <c r="D227" s="180">
        <f>IF(Input!D236=0," ",Input!D236)</f>
        <v>56</v>
      </c>
      <c r="E227" s="187" t="str">
        <f>IF([1]Input!E236=0," ",[1]Input!E236)</f>
        <v xml:space="preserve"> </v>
      </c>
      <c r="F227" s="180">
        <f t="shared" si="8"/>
        <v>56</v>
      </c>
      <c r="G227" s="180">
        <f>Input!G236</f>
        <v>1.7599538123686843E-2</v>
      </c>
      <c r="H227" s="180">
        <f>IF(Input!H236=0," ",Input!H236)</f>
        <v>2020</v>
      </c>
      <c r="I227" s="180">
        <f t="shared" si="9"/>
        <v>3</v>
      </c>
      <c r="J227" s="181">
        <f>IF(Input!J236=0, " ",Input!J236)</f>
        <v>42196.04</v>
      </c>
      <c r="K227" s="182">
        <f>IF(Input!M236=0, " ",Input!M236)</f>
        <v>123.34</v>
      </c>
      <c r="L227" s="188">
        <f t="shared" si="10"/>
        <v>2.9230231083295969E-3</v>
      </c>
      <c r="M227" s="184">
        <f>IF(Input!N236=0," ",Input!N236)</f>
        <v>1</v>
      </c>
      <c r="N227" s="185">
        <f>IFERROR(IF(K227=0," ",SUM(K227*M227)*((Input!$D$10*$F$6)+(Input!$D$11*$F$7)))," ")</f>
        <v>137.40075999999999</v>
      </c>
      <c r="O227" s="186">
        <f>IFERROR(IF(K227=0," ",SUM(K227*M227)*((Input!$D$22*$F$6)+(Input!$D$23*$F$7)))," ")</f>
        <v>63.39676</v>
      </c>
    </row>
    <row r="228" spans="1:15" s="15" customFormat="1" ht="16" thickBot="1" x14ac:dyDescent="0.4">
      <c r="A228" s="172"/>
      <c r="B228" s="172"/>
      <c r="C228" s="179" t="str">
        <f>Input!C237</f>
        <v>PP211</v>
      </c>
      <c r="D228" s="180">
        <f>IF(Input!D237=0," ",Input!D237)</f>
        <v>15</v>
      </c>
      <c r="E228" s="187" t="str">
        <f>IF([1]Input!E237=0," ",[1]Input!E237)</f>
        <v xml:space="preserve"> </v>
      </c>
      <c r="F228" s="180">
        <f t="shared" si="8"/>
        <v>15</v>
      </c>
      <c r="G228" s="180">
        <f>Input!G237</f>
        <v>1.319102743078063E-3</v>
      </c>
      <c r="H228" s="180">
        <f>IF(Input!H237=0," ",Input!H237)</f>
        <v>2019</v>
      </c>
      <c r="I228" s="180">
        <f t="shared" si="9"/>
        <v>4</v>
      </c>
      <c r="J228" s="181">
        <f>IF(Input!J237=0, " ",Input!J237)</f>
        <v>11807.17</v>
      </c>
      <c r="K228" s="182">
        <f>IF(Input!M237=0, " ",Input!M237)</f>
        <v>123.24</v>
      </c>
      <c r="L228" s="188">
        <f t="shared" si="10"/>
        <v>1.0437725551508108E-2</v>
      </c>
      <c r="M228" s="184">
        <f>IF(Input!N237=0," ",Input!N237)</f>
        <v>1</v>
      </c>
      <c r="N228" s="185">
        <f>IFERROR(IF(K228=0," ",SUM(K228*M228)*((Input!$D$10*$F$6)+(Input!$D$11*$F$7)))," ")</f>
        <v>137.28935999999999</v>
      </c>
      <c r="O228" s="186">
        <f>IFERROR(IF(K228=0," ",SUM(K228*M228)*((Input!$D$22*$F$6)+(Input!$D$23*$F$7)))," ")</f>
        <v>63.345359999999999</v>
      </c>
    </row>
    <row r="229" spans="1:15" s="15" customFormat="1" ht="16" thickBot="1" x14ac:dyDescent="0.4">
      <c r="A229" s="172"/>
      <c r="B229" s="172"/>
      <c r="C229" s="179" t="str">
        <f>Input!C238</f>
        <v>PP212</v>
      </c>
      <c r="D229" s="180">
        <f>IF(Input!D238=0," ",Input!D238)</f>
        <v>85</v>
      </c>
      <c r="E229" s="187" t="str">
        <f>IF([1]Input!E28=0," ",[1]Input!E28)</f>
        <v xml:space="preserve"> </v>
      </c>
      <c r="F229" s="180">
        <f t="shared" si="8"/>
        <v>85</v>
      </c>
      <c r="G229" s="180">
        <f>Input!G238</f>
        <v>8.0890266943676126E-2</v>
      </c>
      <c r="H229" s="180">
        <f>IF(Input!H238=0," ",Input!H238)</f>
        <v>2017</v>
      </c>
      <c r="I229" s="180">
        <f t="shared" si="9"/>
        <v>6</v>
      </c>
      <c r="J229" s="181">
        <f>IF(Input!J238=0, " ",Input!J238)</f>
        <v>127772.03</v>
      </c>
      <c r="K229" s="182">
        <f>IF(Input!M238=0, " ",Input!M238)</f>
        <v>125.06</v>
      </c>
      <c r="L229" s="188">
        <f t="shared" ref="L229:L292" si="11">IFERROR(K229/J229," ")</f>
        <v>9.7877446261126176E-4</v>
      </c>
      <c r="M229" s="184">
        <f>IF(Input!N238=0," ",Input!N238)</f>
        <v>1</v>
      </c>
      <c r="N229" s="185">
        <f>IFERROR(IF(K229=0," ",SUM(K229*M229)*((Input!$D$10*$F$6)+(Input!$D$11*$F$7)))," ")</f>
        <v>139.31683999999998</v>
      </c>
      <c r="O229" s="186">
        <f>IFERROR(IF(K229=0," ",SUM(K229*M229)*((Input!$D$22*$F$6)+(Input!$D$23*$F$7)))," ")</f>
        <v>64.280839999999998</v>
      </c>
    </row>
    <row r="230" spans="1:15" s="15" customFormat="1" ht="16" thickBot="1" x14ac:dyDescent="0.4">
      <c r="A230" s="172"/>
      <c r="B230" s="172"/>
      <c r="C230" s="179" t="str">
        <f>Input!C239</f>
        <v>PP213</v>
      </c>
      <c r="D230" s="180" t="str">
        <f>IF(Input!D239=0," ",Input!D239)</f>
        <v xml:space="preserve"> </v>
      </c>
      <c r="E230" s="187" t="str">
        <f>IF([1]Input!E29=0," ",[1]Input!E29)</f>
        <v xml:space="preserve"> </v>
      </c>
      <c r="F230" s="180" t="str">
        <f t="shared" si="8"/>
        <v xml:space="preserve"> </v>
      </c>
      <c r="G230" s="180" t="str">
        <f>Input!G239</f>
        <v xml:space="preserve"> </v>
      </c>
      <c r="H230" s="180" t="str">
        <f>IF(Input!H239=0," ",Input!H239)</f>
        <v xml:space="preserve"> </v>
      </c>
      <c r="I230" s="180" t="str">
        <f t="shared" si="9"/>
        <v xml:space="preserve"> </v>
      </c>
      <c r="J230" s="181" t="str">
        <f>IF(Input!J239=0, " ",Input!J239)</f>
        <v xml:space="preserve"> </v>
      </c>
      <c r="K230" s="182">
        <f>IF(Input!M239=0, " ",Input!M239)</f>
        <v>210.26000000000002</v>
      </c>
      <c r="L230" s="188" t="str">
        <f t="shared" si="11"/>
        <v xml:space="preserve"> </v>
      </c>
      <c r="M230" s="184">
        <f>IF(Input!N239=0," ",Input!N239)</f>
        <v>1</v>
      </c>
      <c r="N230" s="185">
        <f>IFERROR(IF(K230=0," ",SUM(K230*M230)*((Input!$D$10*$F$6)+(Input!$D$11*$F$7)))," ")</f>
        <v>234.22963999999999</v>
      </c>
      <c r="O230" s="186">
        <f>IFERROR(IF(K230=0," ",SUM(K230*M230)*((Input!$D$22*$F$6)+(Input!$D$23*$F$7)))," ")</f>
        <v>108.07364000000001</v>
      </c>
    </row>
    <row r="231" spans="1:15" s="15" customFormat="1" ht="16" thickBot="1" x14ac:dyDescent="0.4">
      <c r="A231" s="172"/>
      <c r="B231" s="172"/>
      <c r="C231" s="179" t="str">
        <f>Input!C240</f>
        <v>PP214</v>
      </c>
      <c r="D231" s="180">
        <f>IF(Input!D240=0," ",Input!D240)</f>
        <v>19</v>
      </c>
      <c r="E231" s="187" t="str">
        <f>IF([1]Input!E30=0," ",[1]Input!E30)</f>
        <v xml:space="preserve"> </v>
      </c>
      <c r="F231" s="180">
        <f t="shared" si="8"/>
        <v>19</v>
      </c>
      <c r="G231" s="180">
        <f>Input!G240</f>
        <v>7.0928725286430521E-3</v>
      </c>
      <c r="H231" s="180">
        <f>IF(Input!H240=0," ",Input!H240)</f>
        <v>2018</v>
      </c>
      <c r="I231" s="180">
        <f t="shared" si="9"/>
        <v>5</v>
      </c>
      <c r="J231" s="181">
        <f>IF(Input!J240=0, " ",Input!J240)</f>
        <v>50121.84</v>
      </c>
      <c r="K231" s="182">
        <f>IF(Input!M240=0, " ",Input!M240)</f>
        <v>129.41999999999999</v>
      </c>
      <c r="L231" s="188">
        <f t="shared" si="11"/>
        <v>2.5821079194219524E-3</v>
      </c>
      <c r="M231" s="184">
        <f>IF(Input!N240=0," ",Input!N240)</f>
        <v>1</v>
      </c>
      <c r="N231" s="185">
        <f>IFERROR(IF(K231=0," ",SUM(K231*M231)*((Input!$D$10*$F$6)+(Input!$D$11*$F$7)))," ")</f>
        <v>144.17387999999997</v>
      </c>
      <c r="O231" s="186">
        <f>IFERROR(IF(K231=0," ",SUM(K231*M231)*((Input!$D$22*$F$6)+(Input!$D$23*$F$7)))," ")</f>
        <v>66.521879999999996</v>
      </c>
    </row>
    <row r="232" spans="1:15" s="15" customFormat="1" ht="16" thickBot="1" x14ac:dyDescent="0.4">
      <c r="A232" s="172"/>
      <c r="B232" s="172"/>
      <c r="C232" s="179" t="str">
        <f>Input!C241</f>
        <v>PP215</v>
      </c>
      <c r="D232" s="180">
        <f>IF(Input!D241=0," ",Input!D241)</f>
        <v>59</v>
      </c>
      <c r="E232" s="187" t="str">
        <f>IF([1]Input!E31=0," ",[1]Input!E31)</f>
        <v xml:space="preserve"> </v>
      </c>
      <c r="F232" s="180">
        <f t="shared" si="8"/>
        <v>59</v>
      </c>
      <c r="G232" s="180">
        <f>Input!G241</f>
        <v>1.4366460909003701E-2</v>
      </c>
      <c r="H232" s="180">
        <f>IF(Input!H241=0," ",Input!H241)</f>
        <v>2021</v>
      </c>
      <c r="I232" s="180">
        <f t="shared" si="9"/>
        <v>2</v>
      </c>
      <c r="J232" s="181">
        <f>IF(Input!J241=0, " ",Input!J241)</f>
        <v>32693.11</v>
      </c>
      <c r="K232" s="182">
        <f>IF(Input!M241=0, " ",Input!M241)</f>
        <v>130.46</v>
      </c>
      <c r="L232" s="188">
        <f t="shared" si="11"/>
        <v>3.9904432462986852E-3</v>
      </c>
      <c r="M232" s="184">
        <f>IF(Input!N241=0," ",Input!N241)</f>
        <v>1</v>
      </c>
      <c r="N232" s="185">
        <f>IFERROR(IF(K232=0," ",SUM(K232*M232)*((Input!$D$10*$F$6)+(Input!$D$11*$F$7)))," ")</f>
        <v>145.33243999999999</v>
      </c>
      <c r="O232" s="186">
        <f>IFERROR(IF(K232=0," ",SUM(K232*M232)*((Input!$D$22*$F$6)+(Input!$D$23*$F$7)))," ")</f>
        <v>67.056440000000009</v>
      </c>
    </row>
    <row r="233" spans="1:15" s="15" customFormat="1" ht="16" thickBot="1" x14ac:dyDescent="0.4">
      <c r="A233" s="172"/>
      <c r="B233" s="172"/>
      <c r="C233" s="179" t="str">
        <f>Input!C242</f>
        <v>PP216</v>
      </c>
      <c r="D233" s="180">
        <f>IF(Input!D242=0," ",Input!D242)</f>
        <v>75</v>
      </c>
      <c r="E233" s="187" t="str">
        <f>IF([1]Input!E32=0," ",[1]Input!E32)</f>
        <v xml:space="preserve"> </v>
      </c>
      <c r="F233" s="180">
        <f t="shared" si="8"/>
        <v>75</v>
      </c>
      <c r="G233" s="180">
        <f>Input!G242</f>
        <v>2.2231839990392938E-2</v>
      </c>
      <c r="H233" s="180">
        <f>IF(Input!H242=0," ",Input!H242)</f>
        <v>2017</v>
      </c>
      <c r="I233" s="180">
        <f t="shared" si="9"/>
        <v>6</v>
      </c>
      <c r="J233" s="181">
        <f>IF(Input!J242=0, " ",Input!J242)</f>
        <v>39799.040000000001</v>
      </c>
      <c r="K233" s="182">
        <f>IF(Input!M242=0, " ",Input!M242)</f>
        <v>131.38</v>
      </c>
      <c r="L233" s="188">
        <f t="shared" si="11"/>
        <v>3.3010846492779722E-3</v>
      </c>
      <c r="M233" s="184">
        <f>IF(Input!N242=0," ",Input!N242)</f>
        <v>1</v>
      </c>
      <c r="N233" s="185">
        <f>IFERROR(IF(K233=0," ",SUM(K233*M233)*((Input!$D$10*$F$6)+(Input!$D$11*$F$7)))," ")</f>
        <v>146.35731999999999</v>
      </c>
      <c r="O233" s="186">
        <f>IFERROR(IF(K233=0," ",SUM(K233*M233)*((Input!$D$22*$F$6)+(Input!$D$23*$F$7)))," ")</f>
        <v>67.529319999999998</v>
      </c>
    </row>
    <row r="234" spans="1:15" s="15" customFormat="1" ht="16" thickBot="1" x14ac:dyDescent="0.4">
      <c r="A234" s="172"/>
      <c r="B234" s="172"/>
      <c r="C234" s="179" t="str">
        <f>Input!C243</f>
        <v>PP217</v>
      </c>
      <c r="D234" s="180" t="str">
        <f>IF(Input!D243=0," ",Input!D243)</f>
        <v xml:space="preserve"> </v>
      </c>
      <c r="E234" s="187" t="str">
        <f>IF([1]Input!E33=0," ",[1]Input!E33)</f>
        <v xml:space="preserve"> </v>
      </c>
      <c r="F234" s="180" t="str">
        <f t="shared" si="8"/>
        <v xml:space="preserve"> </v>
      </c>
      <c r="G234" s="180" t="str">
        <f>Input!G243</f>
        <v xml:space="preserve"> </v>
      </c>
      <c r="H234" s="180" t="str">
        <f>IF(Input!H243=0," ",Input!H243)</f>
        <v xml:space="preserve"> </v>
      </c>
      <c r="I234" s="180" t="str">
        <f t="shared" si="9"/>
        <v xml:space="preserve"> </v>
      </c>
      <c r="J234" s="181" t="str">
        <f>IF(Input!J243=0, " ",Input!J243)</f>
        <v xml:space="preserve"> </v>
      </c>
      <c r="K234" s="182">
        <f>IF(Input!M243=0, " ",Input!M243)</f>
        <v>216.56</v>
      </c>
      <c r="L234" s="188" t="str">
        <f t="shared" si="11"/>
        <v xml:space="preserve"> </v>
      </c>
      <c r="M234" s="184">
        <f>IF(Input!N243=0," ",Input!N243)</f>
        <v>1</v>
      </c>
      <c r="N234" s="185">
        <f>IFERROR(IF(K234=0," ",SUM(K234*M234)*((Input!$D$10*$F$6)+(Input!$D$11*$F$7)))," ")</f>
        <v>241.24783999999997</v>
      </c>
      <c r="O234" s="186">
        <f>IFERROR(IF(K234=0," ",SUM(K234*M234)*((Input!$D$22*$F$6)+(Input!$D$23*$F$7)))," ")</f>
        <v>111.31184</v>
      </c>
    </row>
    <row r="235" spans="1:15" s="15" customFormat="1" ht="16" thickBot="1" x14ac:dyDescent="0.4">
      <c r="A235" s="172"/>
      <c r="B235" s="172"/>
      <c r="C235" s="179" t="str">
        <f>Input!C244</f>
        <v>PP218</v>
      </c>
      <c r="D235" s="180">
        <f>IF(Input!D244=0," ",Input!D244)</f>
        <v>55</v>
      </c>
      <c r="E235" s="187" t="str">
        <f>IF([1]Input!E34=0," ",[1]Input!E34)</f>
        <v xml:space="preserve"> </v>
      </c>
      <c r="F235" s="180">
        <f t="shared" si="8"/>
        <v>55</v>
      </c>
      <c r="G235" s="180">
        <f>Input!G244</f>
        <v>2.1609058250637511E-2</v>
      </c>
      <c r="H235" s="180">
        <f>IF(Input!H244=0," ",Input!H244)</f>
        <v>2013</v>
      </c>
      <c r="I235" s="180">
        <f t="shared" si="9"/>
        <v>10</v>
      </c>
      <c r="J235" s="181">
        <f>IF(Input!J244=0, " ",Input!J244)</f>
        <v>52751.11</v>
      </c>
      <c r="K235" s="182">
        <f>IF(Input!M244=0, " ",Input!M244)</f>
        <v>137.44</v>
      </c>
      <c r="L235" s="188">
        <f t="shared" si="11"/>
        <v>2.6054428049002189E-3</v>
      </c>
      <c r="M235" s="184">
        <f>IF(Input!N244=0," ",Input!N244)</f>
        <v>1</v>
      </c>
      <c r="N235" s="185">
        <f>IFERROR(IF(K235=0," ",SUM(K235*M235)*((Input!$D$10*$F$6)+(Input!$D$11*$F$7)))," ")</f>
        <v>153.10815999999997</v>
      </c>
      <c r="O235" s="186">
        <f>IFERROR(IF(K235=0," ",SUM(K235*M235)*((Input!$D$22*$F$6)+(Input!$D$23*$F$7)))," ")</f>
        <v>70.644159999999999</v>
      </c>
    </row>
    <row r="236" spans="1:15" s="15" customFormat="1" ht="16" thickBot="1" x14ac:dyDescent="0.4">
      <c r="A236" s="172"/>
      <c r="B236" s="172"/>
      <c r="C236" s="179" t="str">
        <f>Input!C245</f>
        <v>PP219</v>
      </c>
      <c r="D236" s="180" t="str">
        <f>IF(Input!D245=0," ",Input!D245)</f>
        <v xml:space="preserve"> </v>
      </c>
      <c r="E236" s="187" t="str">
        <f>IF([1]Input!E35=0," ",[1]Input!E35)</f>
        <v xml:space="preserve"> </v>
      </c>
      <c r="F236" s="180" t="str">
        <f t="shared" si="8"/>
        <v xml:space="preserve"> </v>
      </c>
      <c r="G236" s="180" t="str">
        <f>Input!G245</f>
        <v xml:space="preserve"> </v>
      </c>
      <c r="H236" s="180" t="str">
        <f>IF(Input!H245=0," ",Input!H245)</f>
        <v xml:space="preserve"> </v>
      </c>
      <c r="I236" s="180" t="str">
        <f t="shared" si="9"/>
        <v xml:space="preserve"> </v>
      </c>
      <c r="J236" s="181" t="str">
        <f>IF(Input!J245=0, " ",Input!J245)</f>
        <v xml:space="preserve"> </v>
      </c>
      <c r="K236" s="182">
        <f>IF(Input!M245=0, " ",Input!M245)</f>
        <v>138.76</v>
      </c>
      <c r="L236" s="188" t="str">
        <f t="shared" si="11"/>
        <v xml:space="preserve"> </v>
      </c>
      <c r="M236" s="184">
        <f>IF(Input!N245=0," ",Input!N245)</f>
        <v>1</v>
      </c>
      <c r="N236" s="185">
        <f>IFERROR(IF(K236=0," ",SUM(K236*M236)*((Input!$D$10*$F$6)+(Input!$D$11*$F$7)))," ")</f>
        <v>154.57863999999998</v>
      </c>
      <c r="O236" s="186">
        <f>IFERROR(IF(K236=0," ",SUM(K236*M236)*((Input!$D$22*$F$6)+(Input!$D$23*$F$7)))," ")</f>
        <v>71.322639999999993</v>
      </c>
    </row>
    <row r="237" spans="1:15" s="15" customFormat="1" ht="16" thickBot="1" x14ac:dyDescent="0.4">
      <c r="A237" s="172"/>
      <c r="B237" s="172"/>
      <c r="C237" s="179" t="str">
        <f>Input!C246</f>
        <v>PP220</v>
      </c>
      <c r="D237" s="180">
        <f>IF(Input!D246=0," ",Input!D246)</f>
        <v>42</v>
      </c>
      <c r="E237" s="187" t="str">
        <f>IF([1]Input!E36=0," ",[1]Input!E36)</f>
        <v xml:space="preserve"> </v>
      </c>
      <c r="F237" s="180">
        <f t="shared" si="8"/>
        <v>42</v>
      </c>
      <c r="G237" s="180">
        <f>Input!G246</f>
        <v>1.7458427257907708E-2</v>
      </c>
      <c r="H237" s="180">
        <f>IF(Input!H246=0," ",Input!H246)</f>
        <v>2016</v>
      </c>
      <c r="I237" s="180">
        <f t="shared" si="9"/>
        <v>7</v>
      </c>
      <c r="J237" s="181">
        <f>IF(Input!J246=0, " ",Input!J246)</f>
        <v>55810.29</v>
      </c>
      <c r="K237" s="182">
        <f>IF(Input!M246=0, " ",Input!M246)</f>
        <v>138.72999999999999</v>
      </c>
      <c r="L237" s="188">
        <f t="shared" si="11"/>
        <v>2.485742324578496E-3</v>
      </c>
      <c r="M237" s="184">
        <f>IF(Input!N246=0," ",Input!N246)</f>
        <v>1</v>
      </c>
      <c r="N237" s="185">
        <f>IFERROR(IF(K237=0," ",SUM(K237*M237)*((Input!$D$10*$F$6)+(Input!$D$11*$F$7)))," ")</f>
        <v>154.54521999999997</v>
      </c>
      <c r="O237" s="186">
        <f>IFERROR(IF(K237=0," ",SUM(K237*M237)*((Input!$D$22*$F$6)+(Input!$D$23*$F$7)))," ")</f>
        <v>71.307220000000001</v>
      </c>
    </row>
    <row r="238" spans="1:15" s="15" customFormat="1" ht="16" thickBot="1" x14ac:dyDescent="0.4">
      <c r="A238" s="172"/>
      <c r="B238" s="172"/>
      <c r="C238" s="179" t="str">
        <f>Input!C247</f>
        <v>PP221</v>
      </c>
      <c r="D238" s="180">
        <f>IF(Input!D247=0," ",Input!D247)</f>
        <v>67</v>
      </c>
      <c r="E238" s="187" t="str">
        <f>IF([1]Input!E37=0," ",[1]Input!E37)</f>
        <v xml:space="preserve"> </v>
      </c>
      <c r="F238" s="180">
        <f t="shared" si="8"/>
        <v>67</v>
      </c>
      <c r="G238" s="180">
        <f>Input!G247</f>
        <v>0.36699183282114062</v>
      </c>
      <c r="H238" s="180">
        <f>IF(Input!H247=0," ",Input!H247)</f>
        <v>2010</v>
      </c>
      <c r="I238" s="180">
        <f t="shared" si="9"/>
        <v>13</v>
      </c>
      <c r="J238" s="181">
        <f>IF(Input!J247=0, " ",Input!J247)</f>
        <v>735427.81</v>
      </c>
      <c r="K238" s="182">
        <f>IF(Input!M247=0, " ",Input!M247)</f>
        <v>175.72</v>
      </c>
      <c r="L238" s="188">
        <f t="shared" si="11"/>
        <v>2.3893575631848895E-4</v>
      </c>
      <c r="M238" s="184">
        <f>IF(Input!N247=0," ",Input!N247)</f>
        <v>1</v>
      </c>
      <c r="N238" s="185">
        <f>IFERROR(IF(K238=0," ",SUM(K238*M238)*((Input!$D$10*$F$6)+(Input!$D$11*$F$7)))," ")</f>
        <v>195.75207999999998</v>
      </c>
      <c r="O238" s="186">
        <f>IFERROR(IF(K238=0," ",SUM(K238*M238)*((Input!$D$22*$F$6)+(Input!$D$23*$F$7)))," ")</f>
        <v>90.320080000000004</v>
      </c>
    </row>
    <row r="239" spans="1:15" s="15" customFormat="1" ht="16" thickBot="1" x14ac:dyDescent="0.4">
      <c r="A239" s="172"/>
      <c r="B239" s="172"/>
      <c r="C239" s="179" t="str">
        <f>Input!C248</f>
        <v>PP222</v>
      </c>
      <c r="D239" s="180">
        <f>IF(Input!D248=0," ",Input!D248)</f>
        <v>44</v>
      </c>
      <c r="E239" s="187" t="str">
        <f>IF([1]Input!E38=0," ",[1]Input!E38)</f>
        <v xml:space="preserve"> </v>
      </c>
      <c r="F239" s="180">
        <f t="shared" si="8"/>
        <v>44</v>
      </c>
      <c r="G239" s="180">
        <f>Input!G248</f>
        <v>8.1689254975066319E-3</v>
      </c>
      <c r="H239" s="180">
        <f>IF(Input!H248=0," ",Input!H248)</f>
        <v>2018</v>
      </c>
      <c r="I239" s="180">
        <f t="shared" si="9"/>
        <v>5</v>
      </c>
      <c r="J239" s="181">
        <f>IF(Input!J248=0, " ",Input!J248)</f>
        <v>24927.040000000001</v>
      </c>
      <c r="K239" s="182">
        <f>IF(Input!M248=0, " ",Input!M248)</f>
        <v>140.86000000000001</v>
      </c>
      <c r="L239" s="188">
        <f t="shared" si="11"/>
        <v>5.6508915619343496E-3</v>
      </c>
      <c r="M239" s="184">
        <f>IF(Input!N248=0," ",Input!N248)</f>
        <v>1</v>
      </c>
      <c r="N239" s="185">
        <f>IFERROR(IF(K239=0," ",SUM(K239*M239)*((Input!$D$10*$F$6)+(Input!$D$11*$F$7)))," ")</f>
        <v>156.91803999999999</v>
      </c>
      <c r="O239" s="186">
        <f>IFERROR(IF(K239=0," ",SUM(K239*M239)*((Input!$D$22*$F$6)+(Input!$D$23*$F$7)))," ")</f>
        <v>72.402040000000014</v>
      </c>
    </row>
    <row r="240" spans="1:15" s="15" customFormat="1" ht="16" thickBot="1" x14ac:dyDescent="0.4">
      <c r="A240" s="172"/>
      <c r="B240" s="172"/>
      <c r="C240" s="179" t="str">
        <f>Input!C249</f>
        <v>PP223</v>
      </c>
      <c r="D240" s="180">
        <f>IF(Input!D249=0," ",Input!D249)</f>
        <v>39</v>
      </c>
      <c r="E240" s="187" t="str">
        <f>IF([1]Input!E39=0," ",[1]Input!E39)</f>
        <v xml:space="preserve"> </v>
      </c>
      <c r="F240" s="180">
        <f t="shared" si="8"/>
        <v>39</v>
      </c>
      <c r="G240" s="180">
        <f>Input!G249</f>
        <v>9.6609023570737376E-3</v>
      </c>
      <c r="H240" s="180">
        <f>IF(Input!H249=0," ",Input!H249)</f>
        <v>2007</v>
      </c>
      <c r="I240" s="180">
        <f t="shared" si="9"/>
        <v>16</v>
      </c>
      <c r="J240" s="181">
        <f>IF(Input!J249=0, " ",Input!J249)</f>
        <v>33259.18</v>
      </c>
      <c r="K240" s="182">
        <f>IF(Input!M249=0, " ",Input!M249)</f>
        <v>142.45999999999998</v>
      </c>
      <c r="L240" s="188">
        <f t="shared" si="11"/>
        <v>4.2833286930104705E-3</v>
      </c>
      <c r="M240" s="184">
        <f>IF(Input!N249=0," ",Input!N249)</f>
        <v>1</v>
      </c>
      <c r="N240" s="185">
        <f>IFERROR(IF(K240=0," ",SUM(K240*M240)*((Input!$D$10*$F$6)+(Input!$D$11*$F$7)))," ")</f>
        <v>158.70043999999996</v>
      </c>
      <c r="O240" s="186">
        <f>IFERROR(IF(K240=0," ",SUM(K240*M240)*((Input!$D$22*$F$6)+(Input!$D$23*$F$7)))," ")</f>
        <v>73.224439999999987</v>
      </c>
    </row>
    <row r="241" spans="1:15" s="15" customFormat="1" ht="16" thickBot="1" x14ac:dyDescent="0.4">
      <c r="A241" s="172"/>
      <c r="B241" s="172"/>
      <c r="C241" s="179" t="str">
        <f>Input!C250</f>
        <v>PP224</v>
      </c>
      <c r="D241" s="180">
        <f>IF(Input!D250=0," ",Input!D250)</f>
        <v>83</v>
      </c>
      <c r="E241" s="187" t="str">
        <f>IF([1]Input!E40=0," ",[1]Input!E40)</f>
        <v xml:space="preserve"> </v>
      </c>
      <c r="F241" s="180">
        <f t="shared" si="8"/>
        <v>83</v>
      </c>
      <c r="G241" s="180">
        <f>Input!G250</f>
        <v>2.2701966041989222E-2</v>
      </c>
      <c r="H241" s="180">
        <f>IF(Input!H250=0," ",Input!H250)</f>
        <v>1998</v>
      </c>
      <c r="I241" s="180">
        <f t="shared" si="9"/>
        <v>25</v>
      </c>
      <c r="J241" s="181">
        <f>IF(Input!J250=0, " ",Input!J250)</f>
        <v>36723.480000000003</v>
      </c>
      <c r="K241" s="182">
        <f>IF(Input!M250=0, " ",Input!M250)</f>
        <v>142.81</v>
      </c>
      <c r="L241" s="188">
        <f t="shared" si="11"/>
        <v>3.8887926743326065E-3</v>
      </c>
      <c r="M241" s="184">
        <f>IF(Input!N250=0," ",Input!N250)</f>
        <v>1</v>
      </c>
      <c r="N241" s="185">
        <f>IFERROR(IF(K241=0," ",SUM(K241*M241)*((Input!$D$10*$F$6)+(Input!$D$11*$F$7)))," ")</f>
        <v>159.09034</v>
      </c>
      <c r="O241" s="186">
        <f>IFERROR(IF(K241=0," ",SUM(K241*M241)*((Input!$D$22*$F$6)+(Input!$D$23*$F$7)))," ")</f>
        <v>73.404340000000005</v>
      </c>
    </row>
    <row r="242" spans="1:15" s="15" customFormat="1" ht="16" thickBot="1" x14ac:dyDescent="0.4">
      <c r="A242" s="172"/>
      <c r="B242" s="172"/>
      <c r="C242" s="179" t="str">
        <f>Input!C251</f>
        <v>PP225</v>
      </c>
      <c r="D242" s="180">
        <f>IF(Input!D251=0," ",Input!D251)</f>
        <v>36</v>
      </c>
      <c r="E242" s="187" t="str">
        <f>IF([1]Input!E41=0," ",[1]Input!E41)</f>
        <v xml:space="preserve"> </v>
      </c>
      <c r="F242" s="180">
        <f t="shared" si="8"/>
        <v>36</v>
      </c>
      <c r="G242" s="180">
        <f>Input!G251</f>
        <v>4.0202803736140783E-3</v>
      </c>
      <c r="H242" s="180">
        <f>IF(Input!H251=0," ",Input!H251)</f>
        <v>2019</v>
      </c>
      <c r="I242" s="180">
        <f t="shared" si="9"/>
        <v>4</v>
      </c>
      <c r="J242" s="181">
        <f>IF(Input!J251=0, " ",Input!J251)</f>
        <v>14993.82</v>
      </c>
      <c r="K242" s="182">
        <f>IF(Input!M251=0, " ",Input!M251)</f>
        <v>145.32</v>
      </c>
      <c r="L242" s="188">
        <f t="shared" si="11"/>
        <v>9.6919931011576772E-3</v>
      </c>
      <c r="M242" s="184">
        <f>IF(Input!N251=0," ",Input!N251)</f>
        <v>1</v>
      </c>
      <c r="N242" s="185">
        <f>IFERROR(IF(K242=0," ",SUM(K242*M242)*((Input!$D$10*$F$6)+(Input!$D$11*$F$7)))," ")</f>
        <v>161.88647999999998</v>
      </c>
      <c r="O242" s="186">
        <f>IFERROR(IF(K242=0," ",SUM(K242*M242)*((Input!$D$22*$F$6)+(Input!$D$23*$F$7)))," ")</f>
        <v>74.694479999999999</v>
      </c>
    </row>
    <row r="243" spans="1:15" s="15" customFormat="1" ht="16" thickBot="1" x14ac:dyDescent="0.4">
      <c r="A243" s="172"/>
      <c r="B243" s="172"/>
      <c r="C243" s="179" t="str">
        <f>Input!C252</f>
        <v>PP226</v>
      </c>
      <c r="D243" s="180">
        <f>IF(Input!D252=0," ",Input!D252)</f>
        <v>70</v>
      </c>
      <c r="E243" s="187" t="str">
        <f>IF([1]Input!E42=0," ",[1]Input!E42)</f>
        <v xml:space="preserve"> </v>
      </c>
      <c r="F243" s="180">
        <f t="shared" si="8"/>
        <v>70</v>
      </c>
      <c r="G243" s="180">
        <f>Input!G252</f>
        <v>3.0692908892170884E-2</v>
      </c>
      <c r="H243" s="180">
        <f>IF(Input!H252=0," ",Input!H252)</f>
        <v>2012</v>
      </c>
      <c r="I243" s="180">
        <f t="shared" si="9"/>
        <v>11</v>
      </c>
      <c r="J243" s="181">
        <f>IF(Input!J252=0, " ",Input!J252)</f>
        <v>58870.6</v>
      </c>
      <c r="K243" s="182">
        <f>IF(Input!M252=0, " ",Input!M252)</f>
        <v>146.02000000000001</v>
      </c>
      <c r="L243" s="188">
        <f t="shared" si="11"/>
        <v>2.4803552197531537E-3</v>
      </c>
      <c r="M243" s="184">
        <f>IF(Input!N252=0," ",Input!N252)</f>
        <v>1</v>
      </c>
      <c r="N243" s="185">
        <f>IFERROR(IF(K243=0," ",SUM(K243*M243)*((Input!$D$10*$F$6)+(Input!$D$11*$F$7)))," ")</f>
        <v>162.66628</v>
      </c>
      <c r="O243" s="186">
        <f>IFERROR(IF(K243=0," ",SUM(K243*M243)*((Input!$D$22*$F$6)+(Input!$D$23*$F$7)))," ")</f>
        <v>75.054280000000006</v>
      </c>
    </row>
    <row r="244" spans="1:15" s="15" customFormat="1" ht="16" thickBot="1" x14ac:dyDescent="0.4">
      <c r="A244" s="172"/>
      <c r="B244" s="172"/>
      <c r="C244" s="179" t="str">
        <f>Input!C253</f>
        <v>PP227</v>
      </c>
      <c r="D244" s="180">
        <f>IF(Input!D253=0," ",Input!D253)</f>
        <v>79</v>
      </c>
      <c r="E244" s="187" t="str">
        <f>IF([1]Input!E43=0," ",[1]Input!E43)</f>
        <v xml:space="preserve"> </v>
      </c>
      <c r="F244" s="180">
        <f t="shared" si="8"/>
        <v>79</v>
      </c>
      <c r="G244" s="180" t="str">
        <f>Input!G253</f>
        <v xml:space="preserve"> </v>
      </c>
      <c r="H244" s="180">
        <f>IF(Input!H253=0," ",Input!H253)</f>
        <v>1999</v>
      </c>
      <c r="I244" s="180">
        <f t="shared" si="9"/>
        <v>24</v>
      </c>
      <c r="J244" s="181" t="str">
        <f>IF(Input!J253=0, " ",Input!J253)</f>
        <v xml:space="preserve"> </v>
      </c>
      <c r="K244" s="182">
        <f>IF(Input!M253=0, " ",Input!M253)</f>
        <v>147.74</v>
      </c>
      <c r="L244" s="188" t="str">
        <f t="shared" si="11"/>
        <v xml:space="preserve"> </v>
      </c>
      <c r="M244" s="184">
        <f>IF(Input!N253=0," ",Input!N253)</f>
        <v>1</v>
      </c>
      <c r="N244" s="185">
        <f>IFERROR(IF(K244=0," ",SUM(K244*M244)*((Input!$D$10*$F$6)+(Input!$D$11*$F$7)))," ")</f>
        <v>164.58235999999999</v>
      </c>
      <c r="O244" s="186">
        <f>IFERROR(IF(K244=0," ",SUM(K244*M244)*((Input!$D$22*$F$6)+(Input!$D$23*$F$7)))," ")</f>
        <v>75.938360000000003</v>
      </c>
    </row>
    <row r="245" spans="1:15" s="15" customFormat="1" ht="16" thickBot="1" x14ac:dyDescent="0.4">
      <c r="A245" s="172"/>
      <c r="B245" s="172"/>
      <c r="C245" s="179" t="str">
        <f>Input!C254</f>
        <v>PP228</v>
      </c>
      <c r="D245" s="180">
        <f>IF(Input!D254=0," ",Input!D254)</f>
        <v>40</v>
      </c>
      <c r="E245" s="187" t="str">
        <f>IF([1]Input!E44=0," ",[1]Input!E44)</f>
        <v xml:space="preserve"> </v>
      </c>
      <c r="F245" s="180">
        <f t="shared" si="8"/>
        <v>40</v>
      </c>
      <c r="G245" s="180">
        <f>Input!G254</f>
        <v>1.7023490626333952E-2</v>
      </c>
      <c r="H245" s="180">
        <f>IF(Input!H254=0," ",Input!H254)</f>
        <v>2018</v>
      </c>
      <c r="I245" s="180">
        <f t="shared" si="9"/>
        <v>5</v>
      </c>
      <c r="J245" s="181">
        <f>IF(Input!J254=0, " ",Input!J254)</f>
        <v>57140.9</v>
      </c>
      <c r="K245" s="182">
        <f>IF(Input!M254=0, " ",Input!M254)</f>
        <v>148.84</v>
      </c>
      <c r="L245" s="188">
        <f t="shared" si="11"/>
        <v>2.6047892140305807E-3</v>
      </c>
      <c r="M245" s="184">
        <f>IF(Input!N254=0," ",Input!N254)</f>
        <v>1</v>
      </c>
      <c r="N245" s="185">
        <f>IFERROR(IF(K245=0," ",SUM(K245*M245)*((Input!$D$10*$F$6)+(Input!$D$11*$F$7)))," ")</f>
        <v>165.80775999999997</v>
      </c>
      <c r="O245" s="186">
        <f>IFERROR(IF(K245=0," ",SUM(K245*M245)*((Input!$D$22*$F$6)+(Input!$D$23*$F$7)))," ")</f>
        <v>76.50376</v>
      </c>
    </row>
    <row r="246" spans="1:15" s="15" customFormat="1" ht="16" thickBot="1" x14ac:dyDescent="0.4">
      <c r="A246" s="172"/>
      <c r="B246" s="172"/>
      <c r="C246" s="179" t="str">
        <f>Input!C255</f>
        <v>PP229</v>
      </c>
      <c r="D246" s="180">
        <f>IF(Input!D255=0," ",Input!D255)</f>
        <v>33</v>
      </c>
      <c r="E246" s="187" t="str">
        <f>IF([1]Input!E45=0," ",[1]Input!E45)</f>
        <v xml:space="preserve"> </v>
      </c>
      <c r="F246" s="180">
        <f t="shared" si="8"/>
        <v>33</v>
      </c>
      <c r="G246" s="180">
        <f>Input!G255</f>
        <v>1.4649588619204148E-2</v>
      </c>
      <c r="H246" s="180">
        <f>IF(Input!H255=0," ",Input!H255)</f>
        <v>2018</v>
      </c>
      <c r="I246" s="180">
        <f t="shared" si="9"/>
        <v>5</v>
      </c>
      <c r="J246" s="181">
        <f>IF(Input!J255=0, " ",Input!J255)</f>
        <v>59603.25</v>
      </c>
      <c r="K246" s="182">
        <f>IF(Input!M255=0, " ",Input!M255)</f>
        <v>149.13</v>
      </c>
      <c r="L246" s="188">
        <f t="shared" si="11"/>
        <v>2.5020447710485585E-3</v>
      </c>
      <c r="M246" s="184">
        <f>IF(Input!N255=0," ",Input!N255)</f>
        <v>1</v>
      </c>
      <c r="N246" s="185">
        <f>IFERROR(IF(K246=0," ",SUM(K246*M246)*((Input!$D$10*$F$6)+(Input!$D$11*$F$7)))," ")</f>
        <v>166.13081999999997</v>
      </c>
      <c r="O246" s="186">
        <f>IFERROR(IF(K246=0," ",SUM(K246*M246)*((Input!$D$22*$F$6)+(Input!$D$23*$F$7)))," ")</f>
        <v>76.652820000000006</v>
      </c>
    </row>
    <row r="247" spans="1:15" s="15" customFormat="1" ht="16" thickBot="1" x14ac:dyDescent="0.4">
      <c r="A247" s="172"/>
      <c r="B247" s="172"/>
      <c r="C247" s="179" t="str">
        <f>Input!C256</f>
        <v>PP230</v>
      </c>
      <c r="D247" s="180">
        <f>IF(Input!D256=0," ",Input!D256)</f>
        <v>63</v>
      </c>
      <c r="E247" s="187" t="str">
        <f>IF([1]Input!E46=0," ",[1]Input!E46)</f>
        <v xml:space="preserve"> </v>
      </c>
      <c r="F247" s="180">
        <f t="shared" si="8"/>
        <v>63</v>
      </c>
      <c r="G247" s="180">
        <f>Input!G256</f>
        <v>3.3053661174932719E-2</v>
      </c>
      <c r="H247" s="180">
        <f>IF(Input!H256=0," ",Input!H256)</f>
        <v>2010</v>
      </c>
      <c r="I247" s="180">
        <f t="shared" si="9"/>
        <v>13</v>
      </c>
      <c r="J247" s="181">
        <f>IF(Input!J256=0, " ",Input!J256)</f>
        <v>70442.94</v>
      </c>
      <c r="K247" s="182">
        <f>IF(Input!M256=0, " ",Input!M256)</f>
        <v>150.13</v>
      </c>
      <c r="L247" s="188">
        <f t="shared" si="11"/>
        <v>2.1312284808101419E-3</v>
      </c>
      <c r="M247" s="184">
        <f>IF(Input!N256=0," ",Input!N256)</f>
        <v>1</v>
      </c>
      <c r="N247" s="185">
        <f>IFERROR(IF(K247=0," ",SUM(K247*M247)*((Input!$D$10*$F$6)+(Input!$D$11*$F$7)))," ")</f>
        <v>167.24481999999998</v>
      </c>
      <c r="O247" s="186">
        <f>IFERROR(IF(K247=0," ",SUM(K247*M247)*((Input!$D$22*$F$6)+(Input!$D$23*$F$7)))," ")</f>
        <v>77.166820000000001</v>
      </c>
    </row>
    <row r="248" spans="1:15" s="15" customFormat="1" ht="16" thickBot="1" x14ac:dyDescent="0.4">
      <c r="A248" s="172"/>
      <c r="B248" s="172"/>
      <c r="C248" s="179" t="str">
        <f>Input!C257</f>
        <v>PP231</v>
      </c>
      <c r="D248" s="180">
        <f>IF(Input!D257=0," ",Input!D257)</f>
        <v>63</v>
      </c>
      <c r="E248" s="187" t="str">
        <f>IF([1]Input!E47=0," ",[1]Input!E47)</f>
        <v xml:space="preserve"> </v>
      </c>
      <c r="F248" s="180">
        <f t="shared" si="8"/>
        <v>63</v>
      </c>
      <c r="G248" s="180">
        <f>Input!G257</f>
        <v>2.7205866067216269E-2</v>
      </c>
      <c r="H248" s="180">
        <f>IF(Input!H257=0," ",Input!H257)</f>
        <v>2017</v>
      </c>
      <c r="I248" s="180">
        <f t="shared" si="9"/>
        <v>6</v>
      </c>
      <c r="J248" s="181">
        <f>IF(Input!J257=0, " ",Input!J257)</f>
        <v>57980.3</v>
      </c>
      <c r="K248" s="182">
        <f>IF(Input!M257=0, " ",Input!M257)</f>
        <v>150.59</v>
      </c>
      <c r="L248" s="188">
        <f t="shared" si="11"/>
        <v>2.5972614836418575E-3</v>
      </c>
      <c r="M248" s="184">
        <f>IF(Input!N257=0," ",Input!N257)</f>
        <v>1</v>
      </c>
      <c r="N248" s="185">
        <f>IFERROR(IF(K248=0," ",SUM(K248*M248)*((Input!$D$10*$F$6)+(Input!$D$11*$F$7)))," ")</f>
        <v>167.75725999999997</v>
      </c>
      <c r="O248" s="186">
        <f>IFERROR(IF(K248=0," ",SUM(K248*M248)*((Input!$D$22*$F$6)+(Input!$D$23*$F$7)))," ")</f>
        <v>77.403260000000003</v>
      </c>
    </row>
    <row r="249" spans="1:15" s="15" customFormat="1" ht="16" thickBot="1" x14ac:dyDescent="0.4">
      <c r="A249" s="172"/>
      <c r="B249" s="172"/>
      <c r="C249" s="179" t="str">
        <f>Input!C258</f>
        <v>PP232</v>
      </c>
      <c r="D249" s="180">
        <f>IF(Input!D258=0," ",Input!D258)</f>
        <v>42</v>
      </c>
      <c r="E249" s="187" t="str">
        <f>IF([1]Input!E48=0," ",[1]Input!E48)</f>
        <v xml:space="preserve"> </v>
      </c>
      <c r="F249" s="180">
        <f t="shared" si="8"/>
        <v>42</v>
      </c>
      <c r="G249" s="180">
        <f>Input!G258</f>
        <v>1.3170771166446927E-2</v>
      </c>
      <c r="H249" s="180">
        <f>IF(Input!H258=0," ",Input!H258)</f>
        <v>2012</v>
      </c>
      <c r="I249" s="180">
        <f t="shared" si="9"/>
        <v>11</v>
      </c>
      <c r="J249" s="181">
        <f>IF(Input!J258=0, " ",Input!J258)</f>
        <v>42103.71</v>
      </c>
      <c r="K249" s="182">
        <f>IF(Input!M258=0, " ",Input!M258)</f>
        <v>151.63999999999999</v>
      </c>
      <c r="L249" s="188">
        <f t="shared" si="11"/>
        <v>3.6015828533875042E-3</v>
      </c>
      <c r="M249" s="184">
        <f>IF(Input!N258=0," ",Input!N258)</f>
        <v>1</v>
      </c>
      <c r="N249" s="185">
        <f>IFERROR(IF(K249=0," ",SUM(K249*M249)*((Input!$D$10*$F$6)+(Input!$D$11*$F$7)))," ")</f>
        <v>168.92695999999998</v>
      </c>
      <c r="O249" s="186">
        <f>IFERROR(IF(K249=0," ",SUM(K249*M249)*((Input!$D$22*$F$6)+(Input!$D$23*$F$7)))," ")</f>
        <v>77.942959999999999</v>
      </c>
    </row>
    <row r="250" spans="1:15" s="15" customFormat="1" ht="16" thickBot="1" x14ac:dyDescent="0.4">
      <c r="A250" s="172"/>
      <c r="B250" s="172"/>
      <c r="C250" s="179" t="str">
        <f>Input!C259</f>
        <v>PP233</v>
      </c>
      <c r="D250" s="180">
        <f>IF(Input!D259=0," ",Input!D259)</f>
        <v>52</v>
      </c>
      <c r="E250" s="187" t="str">
        <f>IF([1]Input!E49=0," ",[1]Input!E49)</f>
        <v xml:space="preserve"> </v>
      </c>
      <c r="F250" s="180">
        <f t="shared" si="8"/>
        <v>52</v>
      </c>
      <c r="G250" s="180">
        <f>Input!G259</f>
        <v>1.4042821191498106E-2</v>
      </c>
      <c r="H250" s="180">
        <f>IF(Input!H259=0," ",Input!H259)</f>
        <v>2021</v>
      </c>
      <c r="I250" s="180">
        <f t="shared" si="9"/>
        <v>2</v>
      </c>
      <c r="J250" s="181">
        <f>IF(Input!J259=0, " ",Input!J259)</f>
        <v>36258.47</v>
      </c>
      <c r="K250" s="182">
        <f>IF(Input!M259=0, " ",Input!M259)</f>
        <v>151.66</v>
      </c>
      <c r="L250" s="188">
        <f t="shared" si="11"/>
        <v>4.1827468175022276E-3</v>
      </c>
      <c r="M250" s="184">
        <f>IF(Input!N259=0," ",Input!N259)</f>
        <v>1</v>
      </c>
      <c r="N250" s="185">
        <f>IFERROR(IF(K250=0," ",SUM(K250*M250)*((Input!$D$10*$F$6)+(Input!$D$11*$F$7)))," ")</f>
        <v>168.94923999999997</v>
      </c>
      <c r="O250" s="186">
        <f>IFERROR(IF(K250=0," ",SUM(K250*M250)*((Input!$D$22*$F$6)+(Input!$D$23*$F$7)))," ")</f>
        <v>77.953239999999994</v>
      </c>
    </row>
    <row r="251" spans="1:15" s="15" customFormat="1" ht="16" thickBot="1" x14ac:dyDescent="0.4">
      <c r="A251" s="172"/>
      <c r="B251" s="172"/>
      <c r="C251" s="179" t="str">
        <f>Input!C260</f>
        <v>PP234</v>
      </c>
      <c r="D251" s="180">
        <f>IF(Input!D260=0," ",Input!D260)</f>
        <v>31</v>
      </c>
      <c r="E251" s="187" t="str">
        <f>IF([1]Input!E50=0," ",[1]Input!E50)</f>
        <v xml:space="preserve"> </v>
      </c>
      <c r="F251" s="180">
        <f t="shared" si="8"/>
        <v>31</v>
      </c>
      <c r="G251" s="180">
        <f>Input!G260</f>
        <v>1.4298297709590626E-2</v>
      </c>
      <c r="H251" s="180">
        <f>IF(Input!H260=0," ",Input!H260)</f>
        <v>2017</v>
      </c>
      <c r="I251" s="180">
        <f t="shared" si="9"/>
        <v>6</v>
      </c>
      <c r="J251" s="181">
        <f>IF(Input!J260=0, " ",Input!J260)</f>
        <v>61927.15</v>
      </c>
      <c r="K251" s="182">
        <f>IF(Input!M260=0, " ",Input!M260)</f>
        <v>152.74</v>
      </c>
      <c r="L251" s="188">
        <f t="shared" si="11"/>
        <v>2.466446461689259E-3</v>
      </c>
      <c r="M251" s="184">
        <f>IF(Input!N260=0," ",Input!N260)</f>
        <v>1</v>
      </c>
      <c r="N251" s="185">
        <f>IFERROR(IF(K251=0," ",SUM(K251*M251)*((Input!$D$10*$F$6)+(Input!$D$11*$F$7)))," ")</f>
        <v>170.15235999999999</v>
      </c>
      <c r="O251" s="186">
        <f>IFERROR(IF(K251=0," ",SUM(K251*M251)*((Input!$D$22*$F$6)+(Input!$D$23*$F$7)))," ")</f>
        <v>78.50836000000001</v>
      </c>
    </row>
    <row r="252" spans="1:15" s="15" customFormat="1" ht="16" thickBot="1" x14ac:dyDescent="0.4">
      <c r="A252" s="172"/>
      <c r="B252" s="172"/>
      <c r="C252" s="179" t="str">
        <f>Input!C261</f>
        <v>PP235</v>
      </c>
      <c r="D252" s="180">
        <f>IF(Input!D261=0," ",Input!D261)</f>
        <v>53</v>
      </c>
      <c r="E252" s="187" t="str">
        <f>IF([1]Input!E51=0," ",[1]Input!E51)</f>
        <v xml:space="preserve"> </v>
      </c>
      <c r="F252" s="180">
        <f t="shared" si="8"/>
        <v>53</v>
      </c>
      <c r="G252" s="180">
        <f>Input!G261</f>
        <v>1.2088076787231262E-2</v>
      </c>
      <c r="H252" s="180">
        <f>IF(Input!H261=0," ",Input!H261)</f>
        <v>2018</v>
      </c>
      <c r="I252" s="180">
        <f t="shared" si="9"/>
        <v>5</v>
      </c>
      <c r="J252" s="181">
        <f>IF(Input!J261=0, " ",Input!J261)</f>
        <v>30622.44</v>
      </c>
      <c r="K252" s="182">
        <f>IF(Input!M261=0, " ",Input!M261)</f>
        <v>155.01999999999998</v>
      </c>
      <c r="L252" s="188">
        <f t="shared" si="11"/>
        <v>5.0623007180355317E-3</v>
      </c>
      <c r="M252" s="184">
        <f>IF(Input!N261=0," ",Input!N261)</f>
        <v>1</v>
      </c>
      <c r="N252" s="185">
        <f>IFERROR(IF(K252=0," ",SUM(K252*M252)*((Input!$D$10*$F$6)+(Input!$D$11*$F$7)))," ")</f>
        <v>172.69227999999995</v>
      </c>
      <c r="O252" s="186">
        <f>IFERROR(IF(K252=0," ",SUM(K252*M252)*((Input!$D$22*$F$6)+(Input!$D$23*$F$7)))," ")</f>
        <v>79.680279999999996</v>
      </c>
    </row>
    <row r="253" spans="1:15" s="15" customFormat="1" ht="16" thickBot="1" x14ac:dyDescent="0.4">
      <c r="A253" s="172"/>
      <c r="B253" s="172"/>
      <c r="C253" s="179" t="str">
        <f>Input!C262</f>
        <v>PP236</v>
      </c>
      <c r="D253" s="180">
        <f>IF(Input!D262=0," ",Input!D262)</f>
        <v>52</v>
      </c>
      <c r="E253" s="187" t="str">
        <f>IF([1]Input!E52=0," ",[1]Input!E52)</f>
        <v xml:space="preserve"> </v>
      </c>
      <c r="F253" s="180">
        <f t="shared" si="8"/>
        <v>52</v>
      </c>
      <c r="G253" s="180">
        <f>Input!G262</f>
        <v>1.9506909765746858E-2</v>
      </c>
      <c r="H253" s="180">
        <f>IF(Input!H262=0," ",Input!H262)</f>
        <v>2018</v>
      </c>
      <c r="I253" s="180">
        <f t="shared" si="9"/>
        <v>5</v>
      </c>
      <c r="J253" s="181">
        <f>IF(Input!J262=0, " ",Input!J262)</f>
        <v>50366.71</v>
      </c>
      <c r="K253" s="182">
        <f>IF(Input!M262=0, " ",Input!M262)</f>
        <v>155.28</v>
      </c>
      <c r="L253" s="188">
        <f t="shared" si="11"/>
        <v>3.082988743954092E-3</v>
      </c>
      <c r="M253" s="184">
        <f>IF(Input!N262=0," ",Input!N262)</f>
        <v>1</v>
      </c>
      <c r="N253" s="185">
        <f>IFERROR(IF(K253=0," ",SUM(K253*M253)*((Input!$D$10*$F$6)+(Input!$D$11*$F$7)))," ")</f>
        <v>172.98191999999997</v>
      </c>
      <c r="O253" s="186">
        <f>IFERROR(IF(K253=0," ",SUM(K253*M253)*((Input!$D$22*$F$6)+(Input!$D$23*$F$7)))," ")</f>
        <v>79.813919999999996</v>
      </c>
    </row>
    <row r="254" spans="1:15" s="15" customFormat="1" ht="16" thickBot="1" x14ac:dyDescent="0.4">
      <c r="A254" s="172"/>
      <c r="B254" s="172"/>
      <c r="C254" s="179" t="str">
        <f>Input!C263</f>
        <v>PP237</v>
      </c>
      <c r="D254" s="180">
        <f>IF(Input!D263=0," ",Input!D263)</f>
        <v>73</v>
      </c>
      <c r="E254" s="187" t="str">
        <f>IF([1]Input!E53=0," ",[1]Input!E53)</f>
        <v xml:space="preserve"> </v>
      </c>
      <c r="F254" s="180">
        <f t="shared" si="8"/>
        <v>73</v>
      </c>
      <c r="G254" s="180">
        <f>Input!G263</f>
        <v>3.7599855223659641E-2</v>
      </c>
      <c r="H254" s="180">
        <f>IF(Input!H263=0," ",Input!H263)</f>
        <v>2014</v>
      </c>
      <c r="I254" s="180">
        <f t="shared" si="9"/>
        <v>9</v>
      </c>
      <c r="J254" s="181">
        <f>IF(Input!J263=0, " ",Input!J263)</f>
        <v>69154.710000000006</v>
      </c>
      <c r="K254" s="182">
        <f>IF(Input!M263=0, " ",Input!M263)</f>
        <v>156.6</v>
      </c>
      <c r="L254" s="188">
        <f t="shared" si="11"/>
        <v>2.2644878418259578E-3</v>
      </c>
      <c r="M254" s="184">
        <f>IF(Input!N263=0," ",Input!N263)</f>
        <v>1</v>
      </c>
      <c r="N254" s="185">
        <f>IFERROR(IF(K254=0," ",SUM(K254*M254)*((Input!$D$10*$F$6)+(Input!$D$11*$F$7)))," ")</f>
        <v>174.45239999999998</v>
      </c>
      <c r="O254" s="186">
        <f>IFERROR(IF(K254=0," ",SUM(K254*M254)*((Input!$D$22*$F$6)+(Input!$D$23*$F$7)))," ")</f>
        <v>80.492400000000004</v>
      </c>
    </row>
    <row r="255" spans="1:15" s="15" customFormat="1" ht="16" thickBot="1" x14ac:dyDescent="0.4">
      <c r="A255" s="172"/>
      <c r="B255" s="172"/>
      <c r="C255" s="179" t="str">
        <f>Input!C264</f>
        <v>PP238</v>
      </c>
      <c r="D255" s="180">
        <f>IF(Input!D264=0," ",Input!D264)</f>
        <v>81</v>
      </c>
      <c r="E255" s="187" t="str">
        <f>IF([1]Input!E54=0," ",[1]Input!E54)</f>
        <v xml:space="preserve"> </v>
      </c>
      <c r="F255" s="180">
        <f t="shared" si="8"/>
        <v>81</v>
      </c>
      <c r="G255" s="180">
        <f>Input!G264</f>
        <v>3.7889642740851812E-2</v>
      </c>
      <c r="H255" s="180">
        <f>IF(Input!H264=0," ",Input!H264)</f>
        <v>2017</v>
      </c>
      <c r="I255" s="180">
        <f t="shared" si="9"/>
        <v>6</v>
      </c>
      <c r="J255" s="181">
        <f>IF(Input!J264=0, " ",Input!J264)</f>
        <v>62804.959999999999</v>
      </c>
      <c r="K255" s="182">
        <f>IF(Input!M264=0, " ",Input!M264)</f>
        <v>157.47999999999999</v>
      </c>
      <c r="L255" s="188">
        <f t="shared" si="11"/>
        <v>2.5074452718384026E-3</v>
      </c>
      <c r="M255" s="184">
        <f>IF(Input!N264=0," ",Input!N264)</f>
        <v>1</v>
      </c>
      <c r="N255" s="185">
        <f>IFERROR(IF(K255=0," ",SUM(K255*M255)*((Input!$D$10*$F$6)+(Input!$D$11*$F$7)))," ")</f>
        <v>175.43271999999996</v>
      </c>
      <c r="O255" s="186">
        <f>IFERROR(IF(K255=0," ",SUM(K255*M255)*((Input!$D$22*$F$6)+(Input!$D$23*$F$7)))," ")</f>
        <v>80.944720000000004</v>
      </c>
    </row>
    <row r="256" spans="1:15" s="15" customFormat="1" ht="16" thickBot="1" x14ac:dyDescent="0.4">
      <c r="A256" s="172"/>
      <c r="B256" s="172"/>
      <c r="C256" s="179" t="str">
        <f>Input!C265</f>
        <v>PP239</v>
      </c>
      <c r="D256" s="180">
        <f>IF(Input!D265=0," ",Input!D265)</f>
        <v>72</v>
      </c>
      <c r="E256" s="187" t="str">
        <f>IF([1]Input!E55=0," ",[1]Input!E55)</f>
        <v xml:space="preserve"> </v>
      </c>
      <c r="F256" s="180">
        <f t="shared" si="8"/>
        <v>72</v>
      </c>
      <c r="G256" s="180">
        <f>Input!G265</f>
        <v>0.17710050119428922</v>
      </c>
      <c r="H256" s="180">
        <f>IF(Input!H265=0," ",Input!H265)</f>
        <v>2017</v>
      </c>
      <c r="I256" s="180">
        <f t="shared" si="9"/>
        <v>6</v>
      </c>
      <c r="J256" s="181">
        <f>IF(Input!J265=0, " ",Input!J265)</f>
        <v>330252.21999999997</v>
      </c>
      <c r="K256" s="182">
        <f>IF(Input!M265=0, " ",Input!M265)</f>
        <v>157.86000000000001</v>
      </c>
      <c r="L256" s="188">
        <f t="shared" si="11"/>
        <v>4.7799830081384474E-4</v>
      </c>
      <c r="M256" s="184">
        <f>IF(Input!N265=0," ",Input!N265)</f>
        <v>1</v>
      </c>
      <c r="N256" s="185">
        <f>IFERROR(IF(K256=0," ",SUM(K256*M256)*((Input!$D$10*$F$6)+(Input!$D$11*$F$7)))," ")</f>
        <v>175.85604000000001</v>
      </c>
      <c r="O256" s="186">
        <f>IFERROR(IF(K256=0," ",SUM(K256*M256)*((Input!$D$22*$F$6)+(Input!$D$23*$F$7)))," ")</f>
        <v>81.140040000000013</v>
      </c>
    </row>
    <row r="257" spans="1:15" s="15" customFormat="1" ht="16" thickBot="1" x14ac:dyDescent="0.4">
      <c r="A257" s="172"/>
      <c r="B257" s="172"/>
      <c r="C257" s="179" t="str">
        <f>Input!C266</f>
        <v>PP240</v>
      </c>
      <c r="D257" s="180">
        <f>IF(Input!D266=0," ",Input!D266)</f>
        <v>48</v>
      </c>
      <c r="E257" s="187" t="str">
        <f>IF([1]Input!E56=0," ",[1]Input!E56)</f>
        <v xml:space="preserve"> </v>
      </c>
      <c r="F257" s="180">
        <f t="shared" si="8"/>
        <v>48</v>
      </c>
      <c r="G257" s="180">
        <f>Input!G266</f>
        <v>1.6250121516973578E-2</v>
      </c>
      <c r="H257" s="180">
        <f>IF(Input!H266=0," ",Input!H266)</f>
        <v>2012</v>
      </c>
      <c r="I257" s="180">
        <f t="shared" si="9"/>
        <v>11</v>
      </c>
      <c r="J257" s="181">
        <f>IF(Input!J266=0, " ",Input!J266)</f>
        <v>45454.18</v>
      </c>
      <c r="K257" s="182">
        <f>IF(Input!M266=0, " ",Input!M266)</f>
        <v>159.22</v>
      </c>
      <c r="L257" s="188">
        <f t="shared" si="11"/>
        <v>3.5028681630600309E-3</v>
      </c>
      <c r="M257" s="184">
        <f>IF(Input!N266=0," ",Input!N266)</f>
        <v>1</v>
      </c>
      <c r="N257" s="185">
        <f>IFERROR(IF(K257=0," ",SUM(K257*M257)*((Input!$D$10*$F$6)+(Input!$D$11*$F$7)))," ")</f>
        <v>177.37107999999998</v>
      </c>
      <c r="O257" s="186">
        <f>IFERROR(IF(K257=0," ",SUM(K257*M257)*((Input!$D$22*$F$6)+(Input!$D$23*$F$7)))," ")</f>
        <v>81.839079999999996</v>
      </c>
    </row>
    <row r="258" spans="1:15" s="15" customFormat="1" ht="16" thickBot="1" x14ac:dyDescent="0.4">
      <c r="A258" s="172"/>
      <c r="B258" s="172"/>
      <c r="C258" s="179" t="str">
        <f>Input!C267</f>
        <v>PP241</v>
      </c>
      <c r="D258" s="180">
        <f>IF(Input!D267=0," ",Input!D267)</f>
        <v>63</v>
      </c>
      <c r="E258" s="187" t="str">
        <f>IF([1]Input!E57=0," ",[1]Input!E57)</f>
        <v xml:space="preserve"> </v>
      </c>
      <c r="F258" s="180">
        <f t="shared" si="8"/>
        <v>63</v>
      </c>
      <c r="G258" s="180">
        <f>Input!G267</f>
        <v>2.8688714171583043E-3</v>
      </c>
      <c r="H258" s="180">
        <f>IF(Input!H267=0," ",Input!H267)</f>
        <v>2020</v>
      </c>
      <c r="I258" s="180">
        <f t="shared" si="9"/>
        <v>3</v>
      </c>
      <c r="J258" s="181">
        <f>IF(Input!J267=0, " ",Input!J267)</f>
        <v>6114.05</v>
      </c>
      <c r="K258" s="182">
        <f>IF(Input!M267=0, " ",Input!M267)</f>
        <v>160.24</v>
      </c>
      <c r="L258" s="188">
        <f t="shared" si="11"/>
        <v>2.6208487009429102E-2</v>
      </c>
      <c r="M258" s="184">
        <f>IF(Input!N267=0," ",Input!N267)</f>
        <v>1</v>
      </c>
      <c r="N258" s="185">
        <f>IFERROR(IF(K258=0," ",SUM(K258*M258)*((Input!$D$10*$F$6)+(Input!$D$11*$F$7)))," ")</f>
        <v>178.50735999999998</v>
      </c>
      <c r="O258" s="186">
        <f>IFERROR(IF(K258=0," ",SUM(K258*M258)*((Input!$D$22*$F$6)+(Input!$D$23*$F$7)))," ")</f>
        <v>82.36336</v>
      </c>
    </row>
    <row r="259" spans="1:15" s="15" customFormat="1" ht="16" thickBot="1" x14ac:dyDescent="0.4">
      <c r="A259" s="172"/>
      <c r="B259" s="172"/>
      <c r="C259" s="179" t="str">
        <f>Input!C268</f>
        <v>PP242</v>
      </c>
      <c r="D259" s="180" t="str">
        <f>IF(Input!D268=0," ",Input!D268)</f>
        <v xml:space="preserve"> </v>
      </c>
      <c r="E259" s="187" t="str">
        <f>IF([1]Input!E58=0," ",[1]Input!E58)</f>
        <v xml:space="preserve"> </v>
      </c>
      <c r="F259" s="180" t="str">
        <f t="shared" si="8"/>
        <v xml:space="preserve"> </v>
      </c>
      <c r="G259" s="180">
        <f>Input!G268</f>
        <v>0</v>
      </c>
      <c r="H259" s="180">
        <f>IF(Input!H268=0," ",Input!H268)</f>
        <v>2017</v>
      </c>
      <c r="I259" s="180">
        <f t="shared" si="9"/>
        <v>6</v>
      </c>
      <c r="J259" s="181">
        <f>IF(Input!J268=0, " ",Input!J268)</f>
        <v>95495.63</v>
      </c>
      <c r="K259" s="182">
        <f>IF(Input!M268=0, " ",Input!M268)</f>
        <v>161.78</v>
      </c>
      <c r="L259" s="188">
        <f t="shared" si="11"/>
        <v>1.6941089346182647E-3</v>
      </c>
      <c r="M259" s="184">
        <f>IF(Input!N268=0," ",Input!N268)</f>
        <v>1</v>
      </c>
      <c r="N259" s="185">
        <f>IFERROR(IF(K259=0," ",SUM(K259*M259)*((Input!$D$10*$F$6)+(Input!$D$11*$F$7)))," ")</f>
        <v>180.22291999999999</v>
      </c>
      <c r="O259" s="186">
        <f>IFERROR(IF(K259=0," ",SUM(K259*M259)*((Input!$D$22*$F$6)+(Input!$D$23*$F$7)))," ")</f>
        <v>83.154920000000004</v>
      </c>
    </row>
    <row r="260" spans="1:15" s="15" customFormat="1" ht="16" thickBot="1" x14ac:dyDescent="0.4">
      <c r="A260" s="172"/>
      <c r="B260" s="172"/>
      <c r="C260" s="179" t="str">
        <f>Input!C269</f>
        <v>PP243</v>
      </c>
      <c r="D260" s="180">
        <f>IF(Input!D269=0," ",Input!D269)</f>
        <v>56</v>
      </c>
      <c r="E260" s="187" t="str">
        <f>IF([1]Input!E59=0," ",[1]Input!E59)</f>
        <v xml:space="preserve"> </v>
      </c>
      <c r="F260" s="180">
        <f t="shared" si="8"/>
        <v>56</v>
      </c>
      <c r="G260" s="180">
        <f>Input!G269</f>
        <v>2.717734233813094E-2</v>
      </c>
      <c r="H260" s="180">
        <f>IF(Input!H269=0," ",Input!H269)</f>
        <v>2017</v>
      </c>
      <c r="I260" s="180">
        <f t="shared" si="9"/>
        <v>6</v>
      </c>
      <c r="J260" s="181">
        <f>IF(Input!J269=0, " ",Input!J269)</f>
        <v>65159.45</v>
      </c>
      <c r="K260" s="182">
        <f>IF(Input!M269=0, " ",Input!M269)</f>
        <v>162.38</v>
      </c>
      <c r="L260" s="188">
        <f t="shared" si="11"/>
        <v>2.492040678673623E-3</v>
      </c>
      <c r="M260" s="184">
        <f>IF(Input!N269=0," ",Input!N269)</f>
        <v>1</v>
      </c>
      <c r="N260" s="185">
        <f>IFERROR(IF(K260=0," ",SUM(K260*M260)*((Input!$D$10*$F$6)+(Input!$D$11*$F$7)))," ")</f>
        <v>180.89131999999998</v>
      </c>
      <c r="O260" s="186">
        <f>IFERROR(IF(K260=0," ",SUM(K260*M260)*((Input!$D$22*$F$6)+(Input!$D$23*$F$7)))," ")</f>
        <v>83.463319999999996</v>
      </c>
    </row>
    <row r="261" spans="1:15" s="15" customFormat="1" ht="16" thickBot="1" x14ac:dyDescent="0.4">
      <c r="A261" s="172"/>
      <c r="B261" s="172"/>
      <c r="C261" s="179" t="str">
        <f>Input!C270</f>
        <v>PP244</v>
      </c>
      <c r="D261" s="180">
        <f>IF(Input!D270=0," ",Input!D270)</f>
        <v>75</v>
      </c>
      <c r="E261" s="187" t="str">
        <f>IF([1]Input!E60=0," ",[1]Input!E60)</f>
        <v xml:space="preserve"> </v>
      </c>
      <c r="F261" s="180">
        <f t="shared" si="8"/>
        <v>75</v>
      </c>
      <c r="G261" s="180">
        <f>Input!G270</f>
        <v>3.4975527432543022E-2</v>
      </c>
      <c r="H261" s="180">
        <f>IF(Input!H270=0," ",Input!H270)</f>
        <v>2016</v>
      </c>
      <c r="I261" s="180">
        <f t="shared" si="9"/>
        <v>7</v>
      </c>
      <c r="J261" s="181">
        <f>IF(Input!J270=0, " ",Input!J270)</f>
        <v>62612.56</v>
      </c>
      <c r="K261" s="182">
        <f>IF(Input!M270=0, " ",Input!M270)</f>
        <v>162.41999999999999</v>
      </c>
      <c r="L261" s="188">
        <f t="shared" si="11"/>
        <v>2.5940482229124635E-3</v>
      </c>
      <c r="M261" s="184">
        <f>IF(Input!N270=0," ",Input!N270)</f>
        <v>1</v>
      </c>
      <c r="N261" s="185">
        <f>IFERROR(IF(K261=0," ",SUM(K261*M261)*((Input!$D$10*$F$6)+(Input!$D$11*$F$7)))," ")</f>
        <v>180.93587999999997</v>
      </c>
      <c r="O261" s="186">
        <f>IFERROR(IF(K261=0," ",SUM(K261*M261)*((Input!$D$22*$F$6)+(Input!$D$23*$F$7)))," ")</f>
        <v>83.483879999999999</v>
      </c>
    </row>
    <row r="262" spans="1:15" s="15" customFormat="1" ht="16" thickBot="1" x14ac:dyDescent="0.4">
      <c r="A262" s="172"/>
      <c r="B262" s="172"/>
      <c r="C262" s="179" t="str">
        <f>Input!C271</f>
        <v>PP245</v>
      </c>
      <c r="D262" s="180">
        <f>IF(Input!D271=0," ",Input!D271)</f>
        <v>71</v>
      </c>
      <c r="E262" s="187" t="str">
        <f>IF([1]Input!E61=0," ",[1]Input!E61)</f>
        <v xml:space="preserve"> </v>
      </c>
      <c r="F262" s="180">
        <f t="shared" si="8"/>
        <v>71</v>
      </c>
      <c r="G262" s="180">
        <f>Input!G271</f>
        <v>7.6100919518606203E-2</v>
      </c>
      <c r="H262" s="180">
        <f>IF(Input!H271=0," ",Input!H271)</f>
        <v>2017</v>
      </c>
      <c r="I262" s="180">
        <f t="shared" si="9"/>
        <v>6</v>
      </c>
      <c r="J262" s="181">
        <f>IF(Input!J271=0, " ",Input!J271)</f>
        <v>143909.68</v>
      </c>
      <c r="K262" s="182">
        <f>IF(Input!M271=0, " ",Input!M271)</f>
        <v>162.72</v>
      </c>
      <c r="L262" s="188">
        <f t="shared" si="11"/>
        <v>1.1307092059408374E-3</v>
      </c>
      <c r="M262" s="184">
        <f>IF(Input!N271=0," ",Input!N271)</f>
        <v>1</v>
      </c>
      <c r="N262" s="185">
        <f>IFERROR(IF(K262=0," ",SUM(K262*M262)*((Input!$D$10*$F$6)+(Input!$D$11*$F$7)))," ")</f>
        <v>181.27007999999998</v>
      </c>
      <c r="O262" s="186">
        <f>IFERROR(IF(K262=0," ",SUM(K262*M262)*((Input!$D$22*$F$6)+(Input!$D$23*$F$7)))," ")</f>
        <v>83.638080000000002</v>
      </c>
    </row>
    <row r="263" spans="1:15" s="15" customFormat="1" ht="16" thickBot="1" x14ac:dyDescent="0.4">
      <c r="A263" s="172"/>
      <c r="B263" s="172"/>
      <c r="C263" s="179" t="str">
        <f>Input!C272</f>
        <v>PP246</v>
      </c>
      <c r="D263" s="180">
        <f>IF(Input!D272=0," ",Input!D272)</f>
        <v>68</v>
      </c>
      <c r="E263" s="187" t="str">
        <f>IF([1]Input!E62=0," ",[1]Input!E62)</f>
        <v xml:space="preserve"> </v>
      </c>
      <c r="F263" s="180">
        <f t="shared" si="8"/>
        <v>68</v>
      </c>
      <c r="G263" s="180">
        <f>Input!G272</f>
        <v>2.0848250322137177E-2</v>
      </c>
      <c r="H263" s="180">
        <f>IF(Input!H272=0," ",Input!H272)</f>
        <v>2010</v>
      </c>
      <c r="I263" s="180">
        <f t="shared" si="9"/>
        <v>13</v>
      </c>
      <c r="J263" s="181">
        <f>IF(Input!J272=0, " ",Input!J272)</f>
        <v>41164.15</v>
      </c>
      <c r="K263" s="182">
        <f>IF(Input!M272=0, " ",Input!M272)</f>
        <v>165.68</v>
      </c>
      <c r="L263" s="188">
        <f t="shared" si="11"/>
        <v>4.0248614388976815E-3</v>
      </c>
      <c r="M263" s="184">
        <f>IF(Input!N272=0," ",Input!N272)</f>
        <v>1</v>
      </c>
      <c r="N263" s="185">
        <f>IFERROR(IF(K263=0," ",SUM(K263*M263)*((Input!$D$10*$F$6)+(Input!$D$11*$F$7)))," ")</f>
        <v>184.56752</v>
      </c>
      <c r="O263" s="186">
        <f>IFERROR(IF(K263=0," ",SUM(K263*M263)*((Input!$D$22*$F$6)+(Input!$D$23*$F$7)))," ")</f>
        <v>85.159520000000001</v>
      </c>
    </row>
    <row r="264" spans="1:15" s="15" customFormat="1" ht="16" thickBot="1" x14ac:dyDescent="0.4">
      <c r="A264" s="172"/>
      <c r="B264" s="172"/>
      <c r="C264" s="179" t="str">
        <f>Input!C273</f>
        <v>PP247</v>
      </c>
      <c r="D264" s="180">
        <f>IF(Input!D273=0," ",Input!D273)</f>
        <v>37</v>
      </c>
      <c r="E264" s="187" t="str">
        <f>IF([1]Input!E63=0," ",[1]Input!E63)</f>
        <v xml:space="preserve"> </v>
      </c>
      <c r="F264" s="180">
        <f t="shared" si="8"/>
        <v>37</v>
      </c>
      <c r="G264" s="180">
        <f>Input!G273</f>
        <v>1.7652852181214807E-2</v>
      </c>
      <c r="H264" s="180">
        <f>IF(Input!H273=0," ",Input!H273)</f>
        <v>2014</v>
      </c>
      <c r="I264" s="180">
        <f t="shared" si="9"/>
        <v>9</v>
      </c>
      <c r="J264" s="181">
        <f>IF(Input!J273=0, " ",Input!J273)</f>
        <v>64057.74</v>
      </c>
      <c r="K264" s="182">
        <f>IF(Input!M273=0, " ",Input!M273)</f>
        <v>165.86</v>
      </c>
      <c r="L264" s="188">
        <f t="shared" si="11"/>
        <v>2.5892265321879921E-3</v>
      </c>
      <c r="M264" s="184">
        <f>IF(Input!N273=0," ",Input!N273)</f>
        <v>1</v>
      </c>
      <c r="N264" s="185">
        <f>IFERROR(IF(K264=0," ",SUM(K264*M264)*((Input!$D$10*$F$6)+(Input!$D$11*$F$7)))," ")</f>
        <v>184.76803999999998</v>
      </c>
      <c r="O264" s="186">
        <f>IFERROR(IF(K264=0," ",SUM(K264*M264)*((Input!$D$22*$F$6)+(Input!$D$23*$F$7)))," ")</f>
        <v>85.252040000000008</v>
      </c>
    </row>
    <row r="265" spans="1:15" s="15" customFormat="1" ht="16" thickBot="1" x14ac:dyDescent="0.4">
      <c r="A265" s="172"/>
      <c r="B265" s="172"/>
      <c r="C265" s="179" t="str">
        <f>Input!C274</f>
        <v>PP248</v>
      </c>
      <c r="D265" s="180">
        <f>IF(Input!D274=0," ",Input!D274)</f>
        <v>45</v>
      </c>
      <c r="E265" s="187" t="str">
        <f>IF([1]Input!E64=0," ",[1]Input!E64)</f>
        <v xml:space="preserve"> </v>
      </c>
      <c r="F265" s="180">
        <f t="shared" si="8"/>
        <v>45</v>
      </c>
      <c r="G265" s="180">
        <f>Input!G274</f>
        <v>1.3659853502829026E-2</v>
      </c>
      <c r="H265" s="180">
        <f>IF(Input!H274=0," ",Input!H274)</f>
        <v>2011</v>
      </c>
      <c r="I265" s="180">
        <f t="shared" si="9"/>
        <v>12</v>
      </c>
      <c r="J265" s="181">
        <f>IF(Input!J274=0, " ",Input!J274)</f>
        <v>40756.04</v>
      </c>
      <c r="K265" s="182">
        <f>IF(Input!M274=0, " ",Input!M274)</f>
        <v>166.26</v>
      </c>
      <c r="L265" s="188">
        <f t="shared" si="11"/>
        <v>4.0793953485176674E-3</v>
      </c>
      <c r="M265" s="184">
        <f>IF(Input!N274=0," ",Input!N274)</f>
        <v>1</v>
      </c>
      <c r="N265" s="185">
        <f>IFERROR(IF(K265=0," ",SUM(K265*M265)*((Input!$D$10*$F$6)+(Input!$D$11*$F$7)))," ")</f>
        <v>185.21363999999997</v>
      </c>
      <c r="O265" s="186">
        <f>IFERROR(IF(K265=0," ",SUM(K265*M265)*((Input!$D$22*$F$6)+(Input!$D$23*$F$7)))," ")</f>
        <v>85.457639999999998</v>
      </c>
    </row>
    <row r="266" spans="1:15" s="15" customFormat="1" ht="16" thickBot="1" x14ac:dyDescent="0.4">
      <c r="A266" s="172"/>
      <c r="B266" s="172"/>
      <c r="C266" s="179" t="str">
        <f>Input!C275</f>
        <v>PP249</v>
      </c>
      <c r="D266" s="180">
        <f>IF(Input!D275=0," ",Input!D275)</f>
        <v>89</v>
      </c>
      <c r="E266" s="187" t="str">
        <f>IF([1]Input!E65=0," ",[1]Input!E65)</f>
        <v xml:space="preserve"> </v>
      </c>
      <c r="F266" s="180">
        <f t="shared" si="8"/>
        <v>89</v>
      </c>
      <c r="G266" s="180">
        <f>Input!G275</f>
        <v>4.2011312283641307E-2</v>
      </c>
      <c r="H266" s="180">
        <f>IF(Input!H275=0," ",Input!H275)</f>
        <v>2006</v>
      </c>
      <c r="I266" s="180">
        <f t="shared" si="9"/>
        <v>17</v>
      </c>
      <c r="J266" s="181">
        <f>IF(Input!J275=0, " ",Input!J275)</f>
        <v>63377.440000000002</v>
      </c>
      <c r="K266" s="182">
        <f>IF(Input!M275=0, " ",Input!M275)</f>
        <v>166.56</v>
      </c>
      <c r="L266" s="188">
        <f t="shared" si="11"/>
        <v>2.6280644973984434E-3</v>
      </c>
      <c r="M266" s="184">
        <f>IF(Input!N275=0," ",Input!N275)</f>
        <v>1</v>
      </c>
      <c r="N266" s="185">
        <f>IFERROR(IF(K266=0," ",SUM(K266*M266)*((Input!$D$10*$F$6)+(Input!$D$11*$F$7)))," ")</f>
        <v>185.54783999999998</v>
      </c>
      <c r="O266" s="186">
        <f>IFERROR(IF(K266=0," ",SUM(K266*M266)*((Input!$D$22*$F$6)+(Input!$D$23*$F$7)))," ")</f>
        <v>85.611840000000001</v>
      </c>
    </row>
    <row r="267" spans="1:15" s="15" customFormat="1" ht="16" thickBot="1" x14ac:dyDescent="0.4">
      <c r="A267" s="172"/>
      <c r="B267" s="172"/>
      <c r="C267" s="179" t="str">
        <f>Input!C276</f>
        <v>PP250</v>
      </c>
      <c r="D267" s="180" t="str">
        <f>IF(Input!D276=0," ",Input!D276)</f>
        <v xml:space="preserve"> </v>
      </c>
      <c r="E267" s="187" t="str">
        <f>IF([1]Input!E66=0," ",[1]Input!E66)</f>
        <v xml:space="preserve"> </v>
      </c>
      <c r="F267" s="180" t="str">
        <f t="shared" si="8"/>
        <v xml:space="preserve"> </v>
      </c>
      <c r="G267" s="180" t="str">
        <f>Input!G276</f>
        <v xml:space="preserve"> </v>
      </c>
      <c r="H267" s="180" t="str">
        <f>IF(Input!H276=0," ",Input!H276)</f>
        <v xml:space="preserve"> </v>
      </c>
      <c r="I267" s="180" t="str">
        <f t="shared" si="9"/>
        <v xml:space="preserve"> </v>
      </c>
      <c r="J267" s="181" t="str">
        <f>IF(Input!J276=0, " ",Input!J276)</f>
        <v xml:space="preserve"> </v>
      </c>
      <c r="K267" s="182">
        <f>IF(Input!M276=0, " ",Input!M276)</f>
        <v>168.4</v>
      </c>
      <c r="L267" s="188" t="str">
        <f t="shared" si="11"/>
        <v xml:space="preserve"> </v>
      </c>
      <c r="M267" s="184">
        <f>IF(Input!N276=0," ",Input!N276)</f>
        <v>1</v>
      </c>
      <c r="N267" s="185">
        <f>IFERROR(IF(K267=0," ",SUM(K267*M267)*((Input!$D$10*$F$6)+(Input!$D$11*$F$7)))," ")</f>
        <v>187.5976</v>
      </c>
      <c r="O267" s="186">
        <f>IFERROR(IF(K267=0," ",SUM(K267*M267)*((Input!$D$22*$F$6)+(Input!$D$23*$F$7)))," ")</f>
        <v>86.557600000000008</v>
      </c>
    </row>
    <row r="268" spans="1:15" s="15" customFormat="1" ht="16" thickBot="1" x14ac:dyDescent="0.4">
      <c r="A268" s="172"/>
      <c r="B268" s="172"/>
      <c r="C268" s="179" t="str">
        <f>Input!C277</f>
        <v>PP251</v>
      </c>
      <c r="D268" s="180">
        <f>IF(Input!D277=0," ",Input!D277)</f>
        <v>46</v>
      </c>
      <c r="E268" s="187" t="str">
        <f>IF([1]Input!E67=0," ",[1]Input!E67)</f>
        <v xml:space="preserve"> </v>
      </c>
      <c r="F268" s="180">
        <f t="shared" si="8"/>
        <v>46</v>
      </c>
      <c r="G268" s="180">
        <f>Input!G277</f>
        <v>1.1340038137611867E-2</v>
      </c>
      <c r="H268" s="180">
        <f>IF(Input!H277=0," ",Input!H277)</f>
        <v>2018</v>
      </c>
      <c r="I268" s="180">
        <f t="shared" si="9"/>
        <v>5</v>
      </c>
      <c r="J268" s="181">
        <f>IF(Input!J277=0, " ",Input!J277)</f>
        <v>33099.019999999997</v>
      </c>
      <c r="K268" s="182">
        <f>IF(Input!M277=0, " ",Input!M277)</f>
        <v>167.9</v>
      </c>
      <c r="L268" s="188">
        <f t="shared" si="11"/>
        <v>5.072657740319805E-3</v>
      </c>
      <c r="M268" s="184">
        <f>IF(Input!N277=0," ",Input!N277)</f>
        <v>1</v>
      </c>
      <c r="N268" s="185">
        <f>IFERROR(IF(K268=0," ",SUM(K268*M268)*((Input!$D$10*$F$6)+(Input!$D$11*$F$7)))," ")</f>
        <v>187.04059999999998</v>
      </c>
      <c r="O268" s="186">
        <f>IFERROR(IF(K268=0," ",SUM(K268*M268)*((Input!$D$22*$F$6)+(Input!$D$23*$F$7)))," ")</f>
        <v>86.300600000000003</v>
      </c>
    </row>
    <row r="269" spans="1:15" s="15" customFormat="1" ht="16" thickBot="1" x14ac:dyDescent="0.4">
      <c r="A269" s="172"/>
      <c r="B269" s="172"/>
      <c r="C269" s="179" t="str">
        <f>Input!C278</f>
        <v>PP252</v>
      </c>
      <c r="D269" s="180">
        <f>IF(Input!D278=0," ",Input!D278)</f>
        <v>81</v>
      </c>
      <c r="E269" s="187" t="str">
        <f>IF([1]Input!E68=0," ",[1]Input!E68)</f>
        <v xml:space="preserve"> </v>
      </c>
      <c r="F269" s="180">
        <f t="shared" si="8"/>
        <v>81</v>
      </c>
      <c r="G269" s="180">
        <f>Input!G278</f>
        <v>0.11870111397220444</v>
      </c>
      <c r="H269" s="180">
        <f>IF(Input!H278=0," ",Input!H278)</f>
        <v>2004</v>
      </c>
      <c r="I269" s="180">
        <f t="shared" si="9"/>
        <v>19</v>
      </c>
      <c r="J269" s="181">
        <f>IF(Input!J278=0, " ",Input!J278)</f>
        <v>196756.11</v>
      </c>
      <c r="K269" s="182">
        <f>IF(Input!M278=0, " ",Input!M278)</f>
        <v>173.12</v>
      </c>
      <c r="L269" s="188">
        <f t="shared" si="11"/>
        <v>8.7987102408153945E-4</v>
      </c>
      <c r="M269" s="184">
        <f>IF(Input!N278=0," ",Input!N278)</f>
        <v>1</v>
      </c>
      <c r="N269" s="185">
        <f>IFERROR(IF(K269=0," ",SUM(K269*M269)*((Input!$D$10*$F$6)+(Input!$D$11*$F$7)))," ")</f>
        <v>192.85567999999998</v>
      </c>
      <c r="O269" s="186">
        <f>IFERROR(IF(K269=0," ",SUM(K269*M269)*((Input!$D$22*$F$6)+(Input!$D$23*$F$7)))," ")</f>
        <v>88.983680000000007</v>
      </c>
    </row>
    <row r="270" spans="1:15" s="15" customFormat="1" ht="16" thickBot="1" x14ac:dyDescent="0.4">
      <c r="A270" s="172"/>
      <c r="B270" s="172"/>
      <c r="C270" s="179" t="str">
        <f>Input!C279</f>
        <v>PP253</v>
      </c>
      <c r="D270" s="180">
        <f>IF(Input!D279=0," ",Input!D279)</f>
        <v>73</v>
      </c>
      <c r="E270" s="187" t="str">
        <f>IF([1]Input!E69=0," ",[1]Input!E69)</f>
        <v xml:space="preserve"> </v>
      </c>
      <c r="F270" s="180">
        <f t="shared" si="8"/>
        <v>73</v>
      </c>
      <c r="G270" s="180">
        <f>Input!G279</f>
        <v>2.4815568110864886E-2</v>
      </c>
      <c r="H270" s="180">
        <f>IF(Input!H279=0," ",Input!H279)</f>
        <v>2000</v>
      </c>
      <c r="I270" s="180">
        <f t="shared" si="9"/>
        <v>23</v>
      </c>
      <c r="J270" s="181">
        <f>IF(Input!J279=0, " ",Input!J279)</f>
        <v>45641.49</v>
      </c>
      <c r="K270" s="182">
        <f>IF(Input!M279=0, " ",Input!M279)</f>
        <v>173.98</v>
      </c>
      <c r="L270" s="188">
        <f t="shared" si="11"/>
        <v>3.811882565621762E-3</v>
      </c>
      <c r="M270" s="184">
        <f>IF(Input!N279=0," ",Input!N279)</f>
        <v>1</v>
      </c>
      <c r="N270" s="185">
        <f>IFERROR(IF(K270=0," ",SUM(K270*M270)*((Input!$D$10*$F$6)+(Input!$D$11*$F$7)))," ")</f>
        <v>193.81371999999996</v>
      </c>
      <c r="O270" s="186">
        <f>IFERROR(IF(K270=0," ",SUM(K270*M270)*((Input!$D$22*$F$6)+(Input!$D$23*$F$7)))," ")</f>
        <v>89.425719999999998</v>
      </c>
    </row>
    <row r="271" spans="1:15" s="15" customFormat="1" ht="16" thickBot="1" x14ac:dyDescent="0.4">
      <c r="A271" s="172"/>
      <c r="B271" s="172"/>
      <c r="C271" s="179" t="str">
        <f>Input!C280</f>
        <v>PP254</v>
      </c>
      <c r="D271" s="180" t="str">
        <f>IF(Input!D280=0," ",Input!D280)</f>
        <v xml:space="preserve"> </v>
      </c>
      <c r="E271" s="187" t="str">
        <f>IF([1]Input!E70=0," ",[1]Input!E70)</f>
        <v xml:space="preserve"> </v>
      </c>
      <c r="F271" s="180" t="str">
        <f t="shared" si="8"/>
        <v xml:space="preserve"> </v>
      </c>
      <c r="G271" s="180" t="str">
        <f>Input!G280</f>
        <v xml:space="preserve"> </v>
      </c>
      <c r="H271" s="180" t="str">
        <f>IF(Input!H280=0," ",Input!H280)</f>
        <v xml:space="preserve"> </v>
      </c>
      <c r="I271" s="180" t="str">
        <f t="shared" si="9"/>
        <v xml:space="preserve"> </v>
      </c>
      <c r="J271" s="181" t="str">
        <f>IF(Input!J280=0, " ",Input!J280)</f>
        <v xml:space="preserve"> </v>
      </c>
      <c r="K271" s="182">
        <f>IF(Input!M280=0, " ",Input!M280)</f>
        <v>175.82</v>
      </c>
      <c r="L271" s="188" t="str">
        <f t="shared" si="11"/>
        <v xml:space="preserve"> </v>
      </c>
      <c r="M271" s="184">
        <f>IF(Input!N280=0," ",Input!N280)</f>
        <v>1</v>
      </c>
      <c r="N271" s="185">
        <f>IFERROR(IF(K271=0," ",SUM(K271*M271)*((Input!$D$10*$F$6)+(Input!$D$11*$F$7)))," ")</f>
        <v>195.86347999999998</v>
      </c>
      <c r="O271" s="186">
        <f>IFERROR(IF(K271=0," ",SUM(K271*M271)*((Input!$D$22*$F$6)+(Input!$D$23*$F$7)))," ")</f>
        <v>90.371480000000005</v>
      </c>
    </row>
    <row r="272" spans="1:15" s="15" customFormat="1" ht="16" thickBot="1" x14ac:dyDescent="0.4">
      <c r="A272" s="172"/>
      <c r="B272" s="172"/>
      <c r="C272" s="179" t="str">
        <f>Input!C281</f>
        <v>PP255</v>
      </c>
      <c r="D272" s="180">
        <f>IF(Input!D281=0," ",Input!D281)</f>
        <v>88</v>
      </c>
      <c r="E272" s="187" t="str">
        <f>IF([1]Input!E71=0," ",[1]Input!E71)</f>
        <v xml:space="preserve"> </v>
      </c>
      <c r="F272" s="180">
        <f t="shared" si="8"/>
        <v>88</v>
      </c>
      <c r="G272" s="180">
        <f>Input!G281</f>
        <v>2.8785579852855306E-2</v>
      </c>
      <c r="H272" s="180">
        <f>IF(Input!H281=0," ",Input!H281)</f>
        <v>2000</v>
      </c>
      <c r="I272" s="180">
        <f t="shared" si="9"/>
        <v>23</v>
      </c>
      <c r="J272" s="181">
        <f>IF(Input!J281=0, " ",Input!J281)</f>
        <v>43918.83</v>
      </c>
      <c r="K272" s="182">
        <f>IF(Input!M281=0, " ",Input!M281)</f>
        <v>176.08</v>
      </c>
      <c r="L272" s="188">
        <f t="shared" si="11"/>
        <v>4.0092142709630468E-3</v>
      </c>
      <c r="M272" s="184">
        <f>IF(Input!N281=0," ",Input!N281)</f>
        <v>1</v>
      </c>
      <c r="N272" s="185">
        <f>IFERROR(IF(K272=0," ",SUM(K272*M272)*((Input!$D$10*$F$6)+(Input!$D$11*$F$7)))," ")</f>
        <v>196.15312</v>
      </c>
      <c r="O272" s="186">
        <f>IFERROR(IF(K272=0," ",SUM(K272*M272)*((Input!$D$22*$F$6)+(Input!$D$23*$F$7)))," ")</f>
        <v>90.505120000000005</v>
      </c>
    </row>
    <row r="273" spans="1:15" s="15" customFormat="1" ht="16" thickBot="1" x14ac:dyDescent="0.4">
      <c r="A273" s="172"/>
      <c r="B273" s="172"/>
      <c r="C273" s="179" t="str">
        <f>Input!C282</f>
        <v>PP256</v>
      </c>
      <c r="D273" s="180">
        <f>IF(Input!D282=0," ",Input!D282)</f>
        <v>35</v>
      </c>
      <c r="E273" s="187" t="str">
        <f>IF([1]Input!E72=0," ",[1]Input!E72)</f>
        <v xml:space="preserve"> </v>
      </c>
      <c r="F273" s="180">
        <f t="shared" si="8"/>
        <v>35</v>
      </c>
      <c r="G273" s="180">
        <f>Input!G282</f>
        <v>4.490659956227952E-3</v>
      </c>
      <c r="H273" s="180">
        <f>IF(Input!H282=0," ",Input!H282)</f>
        <v>2021</v>
      </c>
      <c r="I273" s="180">
        <f t="shared" si="9"/>
        <v>2</v>
      </c>
      <c r="J273" s="181">
        <f>IF(Input!J282=0, " ",Input!J282)</f>
        <v>17226.64</v>
      </c>
      <c r="K273" s="182">
        <f>IF(Input!M282=0, " ",Input!M282)</f>
        <v>179.68</v>
      </c>
      <c r="L273" s="188">
        <f t="shared" si="11"/>
        <v>1.0430356703338551E-2</v>
      </c>
      <c r="M273" s="184">
        <f>IF(Input!N282=0," ",Input!N282)</f>
        <v>1</v>
      </c>
      <c r="N273" s="185">
        <f>IFERROR(IF(K273=0," ",SUM(K273*M273)*((Input!$D$10*$F$6)+(Input!$D$11*$F$7)))," ")</f>
        <v>200.16351999999998</v>
      </c>
      <c r="O273" s="186">
        <f>IFERROR(IF(K273=0," ",SUM(K273*M273)*((Input!$D$22*$F$6)+(Input!$D$23*$F$7)))," ")</f>
        <v>92.355520000000013</v>
      </c>
    </row>
    <row r="274" spans="1:15" s="15" customFormat="1" ht="16" thickBot="1" x14ac:dyDescent="0.4">
      <c r="A274" s="172"/>
      <c r="B274" s="172"/>
      <c r="C274" s="179" t="str">
        <f>Input!C283</f>
        <v>PP257</v>
      </c>
      <c r="D274" s="180">
        <f>IF(Input!D283=0," ",Input!D283)</f>
        <v>65</v>
      </c>
      <c r="E274" s="187" t="str">
        <f>IF([1]Input!E73=0," ",[1]Input!E73)</f>
        <v xml:space="preserve"> </v>
      </c>
      <c r="F274" s="180">
        <f t="shared" ref="F274:F337" si="12">IF(D274=" "," ",AVERAGE(D274:E274))</f>
        <v>65</v>
      </c>
      <c r="G274" s="180">
        <f>Input!G283</f>
        <v>2.5396052698946892E-2</v>
      </c>
      <c r="H274" s="180">
        <f>IF(Input!H283=0," ",Input!H283)</f>
        <v>2012</v>
      </c>
      <c r="I274" s="180">
        <f t="shared" ref="I274:I337" si="13">(IF(H274=" "," ",SUM(2023-H274)))</f>
        <v>11</v>
      </c>
      <c r="J274" s="181">
        <f>IF(Input!J283=0, " ",Input!J283)</f>
        <v>52457.95</v>
      </c>
      <c r="K274" s="182">
        <f>IF(Input!M283=0, " ",Input!M283)</f>
        <v>187.2</v>
      </c>
      <c r="L274" s="188">
        <f t="shared" si="11"/>
        <v>3.5685725423887133E-3</v>
      </c>
      <c r="M274" s="184">
        <f>IF(Input!N283=0," ",Input!N283)</f>
        <v>1</v>
      </c>
      <c r="N274" s="185">
        <f>IFERROR(IF(K274=0," ",SUM(K274*M274)*((Input!$D$10*$F$6)+(Input!$D$11*$F$7)))," ")</f>
        <v>208.54079999999996</v>
      </c>
      <c r="O274" s="186">
        <f>IFERROR(IF(K274=0," ",SUM(K274*M274)*((Input!$D$22*$F$6)+(Input!$D$23*$F$7)))," ")</f>
        <v>96.220799999999997</v>
      </c>
    </row>
    <row r="275" spans="1:15" s="15" customFormat="1" ht="16" thickBot="1" x14ac:dyDescent="0.4">
      <c r="A275" s="172"/>
      <c r="B275" s="172"/>
      <c r="C275" s="179" t="str">
        <f>Input!C284</f>
        <v>PP258</v>
      </c>
      <c r="D275" s="180">
        <f>IF(Input!D284=0," ",Input!D284)</f>
        <v>71</v>
      </c>
      <c r="E275" s="187" t="str">
        <f>IF([1]Input!E74=0," ",[1]Input!E74)</f>
        <v xml:space="preserve"> </v>
      </c>
      <c r="F275" s="180">
        <f t="shared" si="12"/>
        <v>71</v>
      </c>
      <c r="G275" s="180">
        <f>Input!G284</f>
        <v>0.11833197362987691</v>
      </c>
      <c r="H275" s="180">
        <f>IF(Input!H284=0," ",Input!H284)</f>
        <v>2013</v>
      </c>
      <c r="I275" s="180">
        <f t="shared" si="13"/>
        <v>10</v>
      </c>
      <c r="J275" s="181">
        <f>IF(Input!J284=0, " ",Input!J284)</f>
        <v>223770.18</v>
      </c>
      <c r="K275" s="182">
        <f>IF(Input!M284=0, " ",Input!M284)</f>
        <v>222.05</v>
      </c>
      <c r="L275" s="188">
        <f t="shared" si="11"/>
        <v>9.9231273800646732E-4</v>
      </c>
      <c r="M275" s="184">
        <f>IF(Input!N284=0," ",Input!N284)</f>
        <v>1</v>
      </c>
      <c r="N275" s="185">
        <f>IFERROR(IF(K275=0," ",SUM(K275*M275)*((Input!$D$10*$F$6)+(Input!$D$11*$F$7)))," ")</f>
        <v>247.36369999999999</v>
      </c>
      <c r="O275" s="186">
        <f>IFERROR(IF(K275=0," ",SUM(K275*M275)*((Input!$D$22*$F$6)+(Input!$D$23*$F$7)))," ")</f>
        <v>114.1337</v>
      </c>
    </row>
    <row r="276" spans="1:15" s="15" customFormat="1" ht="16" thickBot="1" x14ac:dyDescent="0.4">
      <c r="A276" s="172"/>
      <c r="B276" s="172"/>
      <c r="C276" s="179" t="str">
        <f>Input!C285</f>
        <v>PP259</v>
      </c>
      <c r="D276" s="180">
        <f>IF(Input!D285=0," ",Input!D285)</f>
        <v>69</v>
      </c>
      <c r="E276" s="187" t="str">
        <f>IF([1]Input!E75=0," ",[1]Input!E75)</f>
        <v xml:space="preserve"> </v>
      </c>
      <c r="F276" s="180">
        <f t="shared" si="12"/>
        <v>69</v>
      </c>
      <c r="G276" s="180">
        <f>Input!G285</f>
        <v>3.5513734159355118E-2</v>
      </c>
      <c r="H276" s="180">
        <f>IF(Input!H285=0," ",Input!H285)</f>
        <v>2017</v>
      </c>
      <c r="I276" s="180">
        <f t="shared" si="13"/>
        <v>6</v>
      </c>
      <c r="J276" s="181">
        <f>IF(Input!J285=0, " ",Input!J285)</f>
        <v>69104.399999999994</v>
      </c>
      <c r="K276" s="182">
        <f>IF(Input!M285=0, " ",Input!M285)</f>
        <v>189.38</v>
      </c>
      <c r="L276" s="188">
        <f t="shared" si="11"/>
        <v>2.7404911988238088E-3</v>
      </c>
      <c r="M276" s="184">
        <f>IF(Input!N285=0," ",Input!N285)</f>
        <v>1</v>
      </c>
      <c r="N276" s="185">
        <f>IFERROR(IF(K276=0," ",SUM(K276*M276)*((Input!$D$10*$F$6)+(Input!$D$11*$F$7)))," ")</f>
        <v>210.96931999999998</v>
      </c>
      <c r="O276" s="186">
        <f>IFERROR(IF(K276=0," ",SUM(K276*M276)*((Input!$D$22*$F$6)+(Input!$D$23*$F$7)))," ")</f>
        <v>97.341319999999996</v>
      </c>
    </row>
    <row r="277" spans="1:15" s="15" customFormat="1" ht="16" thickBot="1" x14ac:dyDescent="0.4">
      <c r="A277" s="172"/>
      <c r="B277" s="172"/>
      <c r="C277" s="179" t="str">
        <f>Input!C286</f>
        <v>PP260</v>
      </c>
      <c r="D277" s="180">
        <f>IF(Input!D286=0," ",Input!D286)</f>
        <v>68</v>
      </c>
      <c r="E277" s="187" t="str">
        <f>IF([1]Input!E76=0," ",[1]Input!E76)</f>
        <v xml:space="preserve"> </v>
      </c>
      <c r="F277" s="180">
        <f t="shared" si="12"/>
        <v>68</v>
      </c>
      <c r="G277" s="180">
        <f>Input!G286</f>
        <v>9.1828388183463755E-2</v>
      </c>
      <c r="H277" s="180">
        <f>IF(Input!H286=0," ",Input!H286)</f>
        <v>2017</v>
      </c>
      <c r="I277" s="180">
        <f t="shared" si="13"/>
        <v>6</v>
      </c>
      <c r="J277" s="181">
        <f>IF(Input!J286=0, " ",Input!J286)</f>
        <v>181311.98</v>
      </c>
      <c r="K277" s="182">
        <f>IF(Input!M286=0, " ",Input!M286)</f>
        <v>207.78000000000003</v>
      </c>
      <c r="L277" s="188">
        <f t="shared" si="11"/>
        <v>1.1459805358697203E-3</v>
      </c>
      <c r="M277" s="184">
        <f>IF(Input!N286=0," ",Input!N286)</f>
        <v>1</v>
      </c>
      <c r="N277" s="185">
        <f>IFERROR(IF(K277=0," ",SUM(K277*M277)*((Input!$D$10*$F$6)+(Input!$D$11*$F$7)))," ")</f>
        <v>231.46692000000002</v>
      </c>
      <c r="O277" s="186">
        <f>IFERROR(IF(K277=0," ",SUM(K277*M277)*((Input!$D$22*$F$6)+(Input!$D$23*$F$7)))," ")</f>
        <v>106.79892000000002</v>
      </c>
    </row>
    <row r="278" spans="1:15" s="15" customFormat="1" ht="16" thickBot="1" x14ac:dyDescent="0.4">
      <c r="A278" s="172"/>
      <c r="B278" s="172"/>
      <c r="C278" s="179" t="str">
        <f>Input!C287</f>
        <v>PP261</v>
      </c>
      <c r="D278" s="180">
        <f>IF(Input!D287=0," ",Input!D287)</f>
        <v>44</v>
      </c>
      <c r="E278" s="187" t="str">
        <f>IF([1]Input!E77=0," ",[1]Input!E77)</f>
        <v xml:space="preserve"> </v>
      </c>
      <c r="F278" s="180">
        <f t="shared" si="12"/>
        <v>44</v>
      </c>
      <c r="G278" s="180">
        <f>Input!G287</f>
        <v>2.8503965880728156E-2</v>
      </c>
      <c r="H278" s="180">
        <f>IF(Input!H287=0," ",Input!H287)</f>
        <v>2005</v>
      </c>
      <c r="I278" s="180">
        <f t="shared" si="13"/>
        <v>18</v>
      </c>
      <c r="J278" s="181">
        <f>IF(Input!J287=0, " ",Input!J287)</f>
        <v>86978.33</v>
      </c>
      <c r="K278" s="182">
        <f>IF(Input!M287=0, " ",Input!M287)</f>
        <v>194.84</v>
      </c>
      <c r="L278" s="188">
        <f t="shared" si="11"/>
        <v>2.2400981945732918E-3</v>
      </c>
      <c r="M278" s="184">
        <f>IF(Input!N287=0," ",Input!N287)</f>
        <v>1</v>
      </c>
      <c r="N278" s="185">
        <f>IFERROR(IF(K278=0," ",SUM(K278*M278)*((Input!$D$10*$F$6)+(Input!$D$11*$F$7)))," ")</f>
        <v>217.05175999999997</v>
      </c>
      <c r="O278" s="186">
        <f>IFERROR(IF(K278=0," ",SUM(K278*M278)*((Input!$D$22*$F$6)+(Input!$D$23*$F$7)))," ")</f>
        <v>100.14776000000001</v>
      </c>
    </row>
    <row r="279" spans="1:15" s="15" customFormat="1" ht="16" thickBot="1" x14ac:dyDescent="0.4">
      <c r="A279" s="172"/>
      <c r="B279" s="172"/>
      <c r="C279" s="179" t="str">
        <f>Input!C288</f>
        <v>PP262</v>
      </c>
      <c r="D279" s="180">
        <f>IF(Input!D288=0," ",Input!D288)</f>
        <v>38</v>
      </c>
      <c r="E279" s="187" t="str">
        <f>IF([1]Input!E78=0," ",[1]Input!E78)</f>
        <v xml:space="preserve"> </v>
      </c>
      <c r="F279" s="180">
        <f t="shared" si="12"/>
        <v>38</v>
      </c>
      <c r="G279" s="180">
        <f>Input!G288</f>
        <v>2.239975692006126E-2</v>
      </c>
      <c r="H279" s="180">
        <f>IF(Input!H288=0," ",Input!H288)</f>
        <v>2017</v>
      </c>
      <c r="I279" s="180">
        <f t="shared" si="13"/>
        <v>6</v>
      </c>
      <c r="J279" s="181">
        <f>IF(Input!J288=0, " ",Input!J288)</f>
        <v>79144.03</v>
      </c>
      <c r="K279" s="182">
        <f>IF(Input!M288=0, " ",Input!M288)</f>
        <v>197.13</v>
      </c>
      <c r="L279" s="188">
        <f t="shared" si="11"/>
        <v>2.4907753623362367E-3</v>
      </c>
      <c r="M279" s="184">
        <f>IF(Input!N288=0," ",Input!N288)</f>
        <v>1</v>
      </c>
      <c r="N279" s="185">
        <f>IFERROR(IF(K279=0," ",SUM(K279*M279)*((Input!$D$10*$F$6)+(Input!$D$11*$F$7)))," ")</f>
        <v>219.60281999999998</v>
      </c>
      <c r="O279" s="186">
        <f>IFERROR(IF(K279=0," ",SUM(K279*M279)*((Input!$D$22*$F$6)+(Input!$D$23*$F$7)))," ")</f>
        <v>101.32482</v>
      </c>
    </row>
    <row r="280" spans="1:15" s="15" customFormat="1" ht="16" thickBot="1" x14ac:dyDescent="0.4">
      <c r="A280" s="172"/>
      <c r="B280" s="172"/>
      <c r="C280" s="179" t="str">
        <f>Input!C289</f>
        <v>PP263</v>
      </c>
      <c r="D280" s="180">
        <f>IF(Input!D289=0," ",Input!D289)</f>
        <v>42</v>
      </c>
      <c r="E280" s="187" t="str">
        <f>IF([1]Input!E79=0," ",[1]Input!E79)</f>
        <v xml:space="preserve"> </v>
      </c>
      <c r="F280" s="180">
        <f t="shared" si="12"/>
        <v>42</v>
      </c>
      <c r="G280" s="180">
        <f>Input!G289</f>
        <v>2.9928550114298163E-3</v>
      </c>
      <c r="H280" s="180">
        <f>IF(Input!H289=0," ",Input!H289)</f>
        <v>2020</v>
      </c>
      <c r="I280" s="180">
        <f t="shared" si="13"/>
        <v>3</v>
      </c>
      <c r="J280" s="181">
        <f>IF(Input!J289=0, " ",Input!J289)</f>
        <v>9567.42</v>
      </c>
      <c r="K280" s="182">
        <f>IF(Input!M289=0, " ",Input!M289)</f>
        <v>197.44</v>
      </c>
      <c r="L280" s="188">
        <f t="shared" si="11"/>
        <v>2.063670247569355E-2</v>
      </c>
      <c r="M280" s="184">
        <f>IF(Input!N289=0," ",Input!N289)</f>
        <v>1</v>
      </c>
      <c r="N280" s="185">
        <f>IFERROR(IF(K280=0," ",SUM(K280*M280)*((Input!$D$10*$F$6)+(Input!$D$11*$F$7)))," ")</f>
        <v>219.94815999999997</v>
      </c>
      <c r="O280" s="186">
        <f>IFERROR(IF(K280=0," ",SUM(K280*M280)*((Input!$D$22*$F$6)+(Input!$D$23*$F$7)))," ")</f>
        <v>101.48416</v>
      </c>
    </row>
    <row r="281" spans="1:15" s="15" customFormat="1" ht="16" thickBot="1" x14ac:dyDescent="0.4">
      <c r="A281" s="172"/>
      <c r="B281" s="172"/>
      <c r="C281" s="179" t="str">
        <f>Input!C290</f>
        <v>PP264</v>
      </c>
      <c r="D281" s="180">
        <f>IF(Input!D290=0," ",Input!D290)</f>
        <v>44</v>
      </c>
      <c r="E281" s="187" t="str">
        <f>IF([1]Input!E80=0," ",[1]Input!E80)</f>
        <v xml:space="preserve"> </v>
      </c>
      <c r="F281" s="180">
        <f t="shared" si="12"/>
        <v>44</v>
      </c>
      <c r="G281" s="180">
        <f>Input!G290</f>
        <v>2.4428138380558677E-2</v>
      </c>
      <c r="H281" s="180">
        <f>IF(Input!H290=0," ",Input!H290)</f>
        <v>2016</v>
      </c>
      <c r="I281" s="180">
        <f t="shared" si="13"/>
        <v>7</v>
      </c>
      <c r="J281" s="181">
        <f>IF(Input!J290=0, " ",Input!J290)</f>
        <v>74541.16</v>
      </c>
      <c r="K281" s="182">
        <f>IF(Input!M290=0, " ",Input!M290)</f>
        <v>197.81</v>
      </c>
      <c r="L281" s="188">
        <f t="shared" si="11"/>
        <v>2.6537016595931696E-3</v>
      </c>
      <c r="M281" s="184">
        <f>IF(Input!N290=0," ",Input!N290)</f>
        <v>1</v>
      </c>
      <c r="N281" s="185">
        <f>IFERROR(IF(K281=0," ",SUM(K281*M281)*((Input!$D$10*$F$6)+(Input!$D$11*$F$7)))," ")</f>
        <v>220.36033999999998</v>
      </c>
      <c r="O281" s="186">
        <f>IFERROR(IF(K281=0," ",SUM(K281*M281)*((Input!$D$22*$F$6)+(Input!$D$23*$F$7)))," ")</f>
        <v>101.67434</v>
      </c>
    </row>
    <row r="282" spans="1:15" s="15" customFormat="1" ht="16" thickBot="1" x14ac:dyDescent="0.4">
      <c r="A282" s="172"/>
      <c r="B282" s="172"/>
      <c r="C282" s="179" t="str">
        <f>Input!C291</f>
        <v>PP265</v>
      </c>
      <c r="D282" s="180">
        <f>IF(Input!D291=0," ",Input!D291)</f>
        <v>63</v>
      </c>
      <c r="E282" s="187" t="str">
        <f>IF([1]Input!E81=0," ",[1]Input!E81)</f>
        <v xml:space="preserve"> </v>
      </c>
      <c r="F282" s="180">
        <f t="shared" si="12"/>
        <v>63</v>
      </c>
      <c r="G282" s="180">
        <f>Input!G291</f>
        <v>3.6007199737193206E-2</v>
      </c>
      <c r="H282" s="180">
        <f>IF(Input!H291=0," ",Input!H291)</f>
        <v>2019</v>
      </c>
      <c r="I282" s="180">
        <f t="shared" si="13"/>
        <v>4</v>
      </c>
      <c r="J282" s="181">
        <f>IF(Input!J291=0, " ",Input!J291)</f>
        <v>76737.429999999993</v>
      </c>
      <c r="K282" s="182">
        <f>IF(Input!M291=0, " ",Input!M291)</f>
        <v>197.86</v>
      </c>
      <c r="L282" s="188">
        <f t="shared" si="11"/>
        <v>2.578402742963897E-3</v>
      </c>
      <c r="M282" s="184">
        <f>IF(Input!N291=0," ",Input!N291)</f>
        <v>1</v>
      </c>
      <c r="N282" s="185">
        <f>IFERROR(IF(K282=0," ",SUM(K282*M282)*((Input!$D$10*$F$6)+(Input!$D$11*$F$7)))," ")</f>
        <v>220.41603999999998</v>
      </c>
      <c r="O282" s="186">
        <f>IFERROR(IF(K282=0," ",SUM(K282*M282)*((Input!$D$22*$F$6)+(Input!$D$23*$F$7)))," ")</f>
        <v>101.70004000000002</v>
      </c>
    </row>
    <row r="283" spans="1:15" s="15" customFormat="1" ht="16" thickBot="1" x14ac:dyDescent="0.4">
      <c r="A283" s="172"/>
      <c r="B283" s="172"/>
      <c r="C283" s="179" t="str">
        <f>Input!C292</f>
        <v>PP266</v>
      </c>
      <c r="D283" s="180">
        <f>IF(Input!D292=0," ",Input!D292)</f>
        <v>60</v>
      </c>
      <c r="E283" s="187" t="str">
        <f>IF([1]Input!E82=0," ",[1]Input!E82)</f>
        <v xml:space="preserve"> </v>
      </c>
      <c r="F283" s="180">
        <f t="shared" si="12"/>
        <v>60</v>
      </c>
      <c r="G283" s="180">
        <f>Input!G292</f>
        <v>3.0110051212055251E-2</v>
      </c>
      <c r="H283" s="180">
        <f>IF(Input!H292=0," ",Input!H292)</f>
        <v>2010</v>
      </c>
      <c r="I283" s="180">
        <f t="shared" si="13"/>
        <v>13</v>
      </c>
      <c r="J283" s="181">
        <f>IF(Input!J292=0, " ",Input!J292)</f>
        <v>67378.09</v>
      </c>
      <c r="K283" s="182">
        <f>IF(Input!M292=0, " ",Input!M292)</f>
        <v>199.1</v>
      </c>
      <c r="L283" s="188">
        <f t="shared" si="11"/>
        <v>2.9549665180476324E-3</v>
      </c>
      <c r="M283" s="184">
        <f>IF(Input!N292=0," ",Input!N292)</f>
        <v>1</v>
      </c>
      <c r="N283" s="185">
        <f>IFERROR(IF(K283=0," ",SUM(K283*M283)*((Input!$D$10*$F$6)+(Input!$D$11*$F$7)))," ")</f>
        <v>221.79739999999998</v>
      </c>
      <c r="O283" s="186">
        <f>IFERROR(IF(K283=0," ",SUM(K283*M283)*((Input!$D$22*$F$6)+(Input!$D$23*$F$7)))," ")</f>
        <v>102.3374</v>
      </c>
    </row>
    <row r="284" spans="1:15" s="15" customFormat="1" ht="16" thickBot="1" x14ac:dyDescent="0.4">
      <c r="A284" s="172"/>
      <c r="B284" s="172"/>
      <c r="C284" s="179" t="str">
        <f>Input!C293</f>
        <v>PP267</v>
      </c>
      <c r="D284" s="180">
        <f>IF(Input!D293=0," ",Input!D293)</f>
        <v>63</v>
      </c>
      <c r="E284" s="187" t="str">
        <f>IF([1]Input!E83=0," ",[1]Input!E83)</f>
        <v xml:space="preserve"> </v>
      </c>
      <c r="F284" s="180">
        <f t="shared" si="12"/>
        <v>63</v>
      </c>
      <c r="G284" s="180">
        <f>Input!G293</f>
        <v>3.1448856532749994E-2</v>
      </c>
      <c r="H284" s="180">
        <f>IF(Input!H293=0," ",Input!H293)</f>
        <v>2017</v>
      </c>
      <c r="I284" s="180">
        <f t="shared" si="13"/>
        <v>6</v>
      </c>
      <c r="J284" s="181">
        <f>IF(Input!J293=0, " ",Input!J293)</f>
        <v>67022.83</v>
      </c>
      <c r="K284" s="182">
        <f>IF(Input!M293=0, " ",Input!M293)</f>
        <v>202.34</v>
      </c>
      <c r="L284" s="188">
        <f t="shared" si="11"/>
        <v>3.0189712967954351E-3</v>
      </c>
      <c r="M284" s="184">
        <f>IF(Input!N293=0," ",Input!N293)</f>
        <v>1</v>
      </c>
      <c r="N284" s="185">
        <f>IFERROR(IF(K284=0," ",SUM(K284*M284)*((Input!$D$10*$F$6)+(Input!$D$11*$F$7)))," ")</f>
        <v>225.40675999999999</v>
      </c>
      <c r="O284" s="186">
        <f>IFERROR(IF(K284=0," ",SUM(K284*M284)*((Input!$D$22*$F$6)+(Input!$D$23*$F$7)))," ")</f>
        <v>104.00276000000001</v>
      </c>
    </row>
    <row r="285" spans="1:15" s="15" customFormat="1" ht="16" thickBot="1" x14ac:dyDescent="0.4">
      <c r="A285" s="172"/>
      <c r="B285" s="172"/>
      <c r="C285" s="179" t="str">
        <f>Input!C294</f>
        <v>PP268</v>
      </c>
      <c r="D285" s="180">
        <f>IF(Input!D294=0," ",Input!D294)</f>
        <v>65</v>
      </c>
      <c r="E285" s="187" t="str">
        <f>IF([1]Input!E84=0," ",[1]Input!E84)</f>
        <v xml:space="preserve"> </v>
      </c>
      <c r="F285" s="180">
        <f t="shared" si="12"/>
        <v>65</v>
      </c>
      <c r="G285" s="180">
        <f>Input!G294</f>
        <v>2.3083817791987163E-2</v>
      </c>
      <c r="H285" s="180">
        <f>IF(Input!H294=0," ",Input!H294)</f>
        <v>2005</v>
      </c>
      <c r="I285" s="180">
        <f t="shared" si="13"/>
        <v>18</v>
      </c>
      <c r="J285" s="181">
        <f>IF(Input!J294=0, " ",Input!J294)</f>
        <v>47681.81</v>
      </c>
      <c r="K285" s="182">
        <f>IF(Input!M294=0, " ",Input!M294)</f>
        <v>252.57999999999998</v>
      </c>
      <c r="L285" s="188">
        <f t="shared" si="11"/>
        <v>5.2971982397480299E-3</v>
      </c>
      <c r="M285" s="184">
        <f>IF(Input!N294=0," ",Input!N294)</f>
        <v>1</v>
      </c>
      <c r="N285" s="185">
        <f>IFERROR(IF(K285=0," ",SUM(K285*M285)*((Input!$D$10*$F$6)+(Input!$D$11*$F$7)))," ")</f>
        <v>281.37411999999995</v>
      </c>
      <c r="O285" s="186">
        <f>IFERROR(IF(K285=0," ",SUM(K285*M285)*((Input!$D$22*$F$6)+(Input!$D$23*$F$7)))," ")</f>
        <v>129.82612</v>
      </c>
    </row>
    <row r="286" spans="1:15" s="15" customFormat="1" ht="16" thickBot="1" x14ac:dyDescent="0.4">
      <c r="A286" s="172"/>
      <c r="B286" s="172"/>
      <c r="C286" s="179" t="str">
        <f>Input!C295</f>
        <v>PP269</v>
      </c>
      <c r="D286" s="180">
        <f>IF(Input!D295=0," ",Input!D295)</f>
        <v>68</v>
      </c>
      <c r="E286" s="187" t="str">
        <f>IF([1]Input!E85=0," ",[1]Input!E85)</f>
        <v xml:space="preserve"> </v>
      </c>
      <c r="F286" s="180">
        <f t="shared" si="12"/>
        <v>68</v>
      </c>
      <c r="G286" s="180">
        <f>Input!G295</f>
        <v>5.0254249771321681E-2</v>
      </c>
      <c r="H286" s="180">
        <f>IF(Input!H295=0," ",Input!H295)</f>
        <v>2018</v>
      </c>
      <c r="I286" s="180">
        <f t="shared" si="13"/>
        <v>5</v>
      </c>
      <c r="J286" s="181">
        <f>IF(Input!J295=0, " ",Input!J295)</f>
        <v>99225.279999999999</v>
      </c>
      <c r="K286" s="182">
        <f>IF(Input!M295=0, " ",Input!M295)</f>
        <v>203.16</v>
      </c>
      <c r="L286" s="188">
        <f t="shared" si="11"/>
        <v>2.0474620983684804E-3</v>
      </c>
      <c r="M286" s="184">
        <f>IF(Input!N295=0," ",Input!N295)</f>
        <v>1</v>
      </c>
      <c r="N286" s="185">
        <f>IFERROR(IF(K286=0," ",SUM(K286*M286)*((Input!$D$10*$F$6)+(Input!$D$11*$F$7)))," ")</f>
        <v>226.32023999999998</v>
      </c>
      <c r="O286" s="186">
        <f>IFERROR(IF(K286=0," ",SUM(K286*M286)*((Input!$D$22*$F$6)+(Input!$D$23*$F$7)))," ")</f>
        <v>104.42424</v>
      </c>
    </row>
    <row r="287" spans="1:15" s="15" customFormat="1" ht="16" thickBot="1" x14ac:dyDescent="0.4">
      <c r="A287" s="172"/>
      <c r="B287" s="172"/>
      <c r="C287" s="179" t="str">
        <f>Input!C296</f>
        <v>PP270</v>
      </c>
      <c r="D287" s="180">
        <f>IF(Input!D296=0," ",Input!D296)</f>
        <v>69</v>
      </c>
      <c r="E287" s="187" t="str">
        <f>IF([1]Input!E86=0," ",[1]Input!E86)</f>
        <v xml:space="preserve"> </v>
      </c>
      <c r="F287" s="180">
        <f t="shared" si="12"/>
        <v>69</v>
      </c>
      <c r="G287" s="180">
        <f>Input!G296</f>
        <v>3.7080931005445641E-2</v>
      </c>
      <c r="H287" s="180">
        <f>IF(Input!H296=0," ",Input!H296)</f>
        <v>2016</v>
      </c>
      <c r="I287" s="180">
        <f t="shared" si="13"/>
        <v>7</v>
      </c>
      <c r="J287" s="181">
        <f>IF(Input!J296=0, " ",Input!J296)</f>
        <v>72153.929999999993</v>
      </c>
      <c r="K287" s="182">
        <f>IF(Input!M296=0, " ",Input!M296)</f>
        <v>203.86</v>
      </c>
      <c r="L287" s="188">
        <f t="shared" si="11"/>
        <v>2.8253485291792149E-3</v>
      </c>
      <c r="M287" s="184">
        <f>IF(Input!N296=0," ",Input!N296)</f>
        <v>1</v>
      </c>
      <c r="N287" s="185">
        <f>IFERROR(IF(K287=0," ",SUM(K287*M287)*((Input!$D$10*$F$6)+(Input!$D$11*$F$7)))," ")</f>
        <v>227.10003999999998</v>
      </c>
      <c r="O287" s="186">
        <f>IFERROR(IF(K287=0," ",SUM(K287*M287)*((Input!$D$22*$F$6)+(Input!$D$23*$F$7)))," ")</f>
        <v>104.78404</v>
      </c>
    </row>
    <row r="288" spans="1:15" s="15" customFormat="1" ht="16" thickBot="1" x14ac:dyDescent="0.4">
      <c r="A288" s="172"/>
      <c r="B288" s="172"/>
      <c r="C288" s="179" t="str">
        <f>Input!C297</f>
        <v>PP271</v>
      </c>
      <c r="D288" s="180" t="str">
        <f>IF(Input!D297=0," ",Input!D297)</f>
        <v xml:space="preserve"> </v>
      </c>
      <c r="E288" s="187" t="str">
        <f>IF([1]Input!E87=0," ",[1]Input!E87)</f>
        <v xml:space="preserve"> </v>
      </c>
      <c r="F288" s="180" t="str">
        <f t="shared" si="12"/>
        <v xml:space="preserve"> </v>
      </c>
      <c r="G288" s="180">
        <f>Input!G297</f>
        <v>0</v>
      </c>
      <c r="H288" s="180">
        <f>IF(Input!H297=0," ",Input!H297)</f>
        <v>2022</v>
      </c>
      <c r="I288" s="180">
        <f t="shared" si="13"/>
        <v>1</v>
      </c>
      <c r="J288" s="181">
        <f>IF(Input!J297=0, " ",Input!J297)</f>
        <v>4795.3999999999996</v>
      </c>
      <c r="K288" s="182">
        <f>IF(Input!M297=0, " ",Input!M297)</f>
        <v>205.22</v>
      </c>
      <c r="L288" s="188">
        <f t="shared" si="11"/>
        <v>4.279517871293323E-2</v>
      </c>
      <c r="M288" s="184">
        <f>IF(Input!N297=0," ",Input!N297)</f>
        <v>1</v>
      </c>
      <c r="N288" s="185">
        <f>IFERROR(IF(K288=0," ",SUM(K288*M288)*((Input!$D$10*$F$6)+(Input!$D$11*$F$7)))," ")</f>
        <v>228.61507999999998</v>
      </c>
      <c r="O288" s="186">
        <f>IFERROR(IF(K288=0," ",SUM(K288*M288)*((Input!$D$22*$F$6)+(Input!$D$23*$F$7)))," ")</f>
        <v>105.48308</v>
      </c>
    </row>
    <row r="289" spans="1:15" s="15" customFormat="1" ht="16" thickBot="1" x14ac:dyDescent="0.4">
      <c r="A289" s="172"/>
      <c r="B289" s="172"/>
      <c r="C289" s="179" t="str">
        <f>Input!C298</f>
        <v>PP272</v>
      </c>
      <c r="D289" s="180">
        <f>IF(Input!D298=0," ",Input!D298)</f>
        <v>51</v>
      </c>
      <c r="E289" s="187" t="str">
        <f>IF([1]Input!E88=0," ",[1]Input!E88)</f>
        <v xml:space="preserve"> </v>
      </c>
      <c r="F289" s="180">
        <f t="shared" si="12"/>
        <v>51</v>
      </c>
      <c r="G289" s="180">
        <f>Input!G298</f>
        <v>2.0200160988099757E-2</v>
      </c>
      <c r="H289" s="180">
        <f>IF(Input!H298=0," ",Input!H298)</f>
        <v>2015</v>
      </c>
      <c r="I289" s="180">
        <f t="shared" si="13"/>
        <v>8</v>
      </c>
      <c r="J289" s="181">
        <f>IF(Input!J298=0, " ",Input!J298)</f>
        <v>53179.360000000001</v>
      </c>
      <c r="K289" s="182">
        <f>IF(Input!M298=0, " ",Input!M298)</f>
        <v>206.96</v>
      </c>
      <c r="L289" s="188">
        <f t="shared" si="11"/>
        <v>3.8917354402159036E-3</v>
      </c>
      <c r="M289" s="184">
        <f>IF(Input!N298=0," ",Input!N298)</f>
        <v>1</v>
      </c>
      <c r="N289" s="185">
        <f>IFERROR(IF(K289=0," ",SUM(K289*M289)*((Input!$D$10*$F$6)+(Input!$D$11*$F$7)))," ")</f>
        <v>230.55343999999999</v>
      </c>
      <c r="O289" s="186">
        <f>IFERROR(IF(K289=0," ",SUM(K289*M289)*((Input!$D$22*$F$6)+(Input!$D$23*$F$7)))," ")</f>
        <v>106.37744000000001</v>
      </c>
    </row>
    <row r="290" spans="1:15" s="15" customFormat="1" ht="16" thickBot="1" x14ac:dyDescent="0.4">
      <c r="A290" s="172"/>
      <c r="B290" s="172"/>
      <c r="C290" s="179" t="str">
        <f>Input!C299</f>
        <v>PP273</v>
      </c>
      <c r="D290" s="180">
        <f>IF(Input!D299=0," ",Input!D299)</f>
        <v>82</v>
      </c>
      <c r="E290" s="187" t="str">
        <f>IF([1]Input!E89=0," ",[1]Input!E89)</f>
        <v xml:space="preserve"> </v>
      </c>
      <c r="F290" s="180">
        <f t="shared" si="12"/>
        <v>82</v>
      </c>
      <c r="G290" s="180">
        <f>Input!G299</f>
        <v>8.0148581986923234E-2</v>
      </c>
      <c r="H290" s="180">
        <f>IF(Input!H299=0," ",Input!H299)</f>
        <v>2017</v>
      </c>
      <c r="I290" s="180">
        <f t="shared" si="13"/>
        <v>6</v>
      </c>
      <c r="J290" s="181">
        <f>IF(Input!J299=0, " ",Input!J299)</f>
        <v>131232.21</v>
      </c>
      <c r="K290" s="182">
        <f>IF(Input!M299=0, " ",Input!M299)</f>
        <v>307.39999999999998</v>
      </c>
      <c r="L290" s="188">
        <f t="shared" si="11"/>
        <v>2.3424127354100032E-3</v>
      </c>
      <c r="M290" s="184">
        <f>IF(Input!N299=0," ",Input!N299)</f>
        <v>1</v>
      </c>
      <c r="N290" s="185">
        <f>IFERROR(IF(K290=0," ",SUM(K290*M290)*((Input!$D$10*$F$6)+(Input!$D$11*$F$7)))," ")</f>
        <v>342.44359999999995</v>
      </c>
      <c r="O290" s="186">
        <f>IFERROR(IF(K290=0," ",SUM(K290*M290)*((Input!$D$22*$F$6)+(Input!$D$23*$F$7)))," ")</f>
        <v>158.00360000000001</v>
      </c>
    </row>
    <row r="291" spans="1:15" s="15" customFormat="1" ht="16" thickBot="1" x14ac:dyDescent="0.4">
      <c r="A291" s="172"/>
      <c r="B291" s="172"/>
      <c r="C291" s="179" t="str">
        <f>Input!C300</f>
        <v>PP274</v>
      </c>
      <c r="D291" s="180" t="str">
        <f>IF(Input!D300=0," ",Input!D300)</f>
        <v xml:space="preserve"> </v>
      </c>
      <c r="E291" s="187" t="str">
        <f>IF([1]Input!E90=0," ",[1]Input!E90)</f>
        <v xml:space="preserve"> </v>
      </c>
      <c r="F291" s="180" t="str">
        <f t="shared" si="12"/>
        <v xml:space="preserve"> </v>
      </c>
      <c r="G291" s="180" t="str">
        <f>Input!G300</f>
        <v xml:space="preserve"> </v>
      </c>
      <c r="H291" s="180" t="str">
        <f>IF(Input!H300=0," ",Input!H300)</f>
        <v xml:space="preserve"> </v>
      </c>
      <c r="I291" s="180" t="str">
        <f t="shared" si="13"/>
        <v xml:space="preserve"> </v>
      </c>
      <c r="J291" s="181" t="str">
        <f>IF(Input!J300=0, " ",Input!J300)</f>
        <v xml:space="preserve"> </v>
      </c>
      <c r="K291" s="182">
        <f>IF(Input!M300=0, " ",Input!M300)</f>
        <v>209.44</v>
      </c>
      <c r="L291" s="188" t="str">
        <f t="shared" si="11"/>
        <v xml:space="preserve"> </v>
      </c>
      <c r="M291" s="184">
        <f>IF(Input!N300=0," ",Input!N300)</f>
        <v>1</v>
      </c>
      <c r="N291" s="185">
        <f>IFERROR(IF(K291=0," ",SUM(K291*M291)*((Input!$D$10*$F$6)+(Input!$D$11*$F$7)))," ")</f>
        <v>233.31615999999997</v>
      </c>
      <c r="O291" s="186">
        <f>IFERROR(IF(K291=0," ",SUM(K291*M291)*((Input!$D$22*$F$6)+(Input!$D$23*$F$7)))," ")</f>
        <v>107.65215999999999</v>
      </c>
    </row>
    <row r="292" spans="1:15" s="15" customFormat="1" ht="16" thickBot="1" x14ac:dyDescent="0.4">
      <c r="A292" s="172"/>
      <c r="B292" s="172"/>
      <c r="C292" s="179" t="str">
        <f>Input!C301</f>
        <v>PP275</v>
      </c>
      <c r="D292" s="180">
        <f>IF(Input!D301=0," ",Input!D301)</f>
        <v>70</v>
      </c>
      <c r="E292" s="187" t="str">
        <f>IF([1]Input!E91=0," ",[1]Input!E91)</f>
        <v xml:space="preserve"> </v>
      </c>
      <c r="F292" s="180">
        <f t="shared" si="12"/>
        <v>70</v>
      </c>
      <c r="G292" s="180">
        <f>Input!G301</f>
        <v>5.7568611882840527E-3</v>
      </c>
      <c r="H292" s="180">
        <f>IF(Input!H301=0," ",Input!H301)</f>
        <v>2002</v>
      </c>
      <c r="I292" s="180">
        <f t="shared" si="13"/>
        <v>21</v>
      </c>
      <c r="J292" s="181">
        <f>IF(Input!J301=0, " ",Input!J301)</f>
        <v>11041.96</v>
      </c>
      <c r="K292" s="182">
        <f>IF(Input!M301=0, " ",Input!M301)</f>
        <v>211.64</v>
      </c>
      <c r="L292" s="188">
        <f t="shared" si="11"/>
        <v>1.9166887038170759E-2</v>
      </c>
      <c r="M292" s="184">
        <f>IF(Input!N301=0," ",Input!N301)</f>
        <v>1</v>
      </c>
      <c r="N292" s="185">
        <f>IFERROR(IF(K292=0," ",SUM(K292*M292)*((Input!$D$10*$F$6)+(Input!$D$11*$F$7)))," ")</f>
        <v>235.76695999999995</v>
      </c>
      <c r="O292" s="186">
        <f>IFERROR(IF(K292=0," ",SUM(K292*M292)*((Input!$D$22*$F$6)+(Input!$D$23*$F$7)))," ")</f>
        <v>108.78295999999999</v>
      </c>
    </row>
    <row r="293" spans="1:15" s="15" customFormat="1" ht="16" thickBot="1" x14ac:dyDescent="0.4">
      <c r="A293" s="172"/>
      <c r="B293" s="172"/>
      <c r="C293" s="179" t="str">
        <f>Input!C302</f>
        <v>PP276</v>
      </c>
      <c r="D293" s="180">
        <f>IF(Input!D302=0," ",Input!D302)</f>
        <v>31</v>
      </c>
      <c r="E293" s="187" t="str">
        <f>IF([1]Input!E92=0," ",[1]Input!E92)</f>
        <v xml:space="preserve"> </v>
      </c>
      <c r="F293" s="180">
        <f t="shared" si="12"/>
        <v>31</v>
      </c>
      <c r="G293" s="180">
        <f>Input!G302</f>
        <v>7.9777044197496642E-3</v>
      </c>
      <c r="H293" s="180">
        <f>IF(Input!H302=0," ",Input!H302)</f>
        <v>2018</v>
      </c>
      <c r="I293" s="180">
        <f t="shared" si="13"/>
        <v>5</v>
      </c>
      <c r="J293" s="181">
        <f>IF(Input!J302=0, " ",Input!J302)</f>
        <v>34552.120000000003</v>
      </c>
      <c r="K293" s="182">
        <f>IF(Input!M302=0, " ",Input!M302)</f>
        <v>212.2</v>
      </c>
      <c r="L293" s="188">
        <f t="shared" ref="L293:L356" si="14">IFERROR(K293/J293," ")</f>
        <v>6.1414466029870232E-3</v>
      </c>
      <c r="M293" s="184">
        <f>IF(Input!N302=0," ",Input!N302)</f>
        <v>1</v>
      </c>
      <c r="N293" s="185">
        <f>IFERROR(IF(K293=0," ",SUM(K293*M293)*((Input!$D$10*$F$6)+(Input!$D$11*$F$7)))," ")</f>
        <v>236.39079999999996</v>
      </c>
      <c r="O293" s="186">
        <f>IFERROR(IF(K293=0," ",SUM(K293*M293)*((Input!$D$22*$F$6)+(Input!$D$23*$F$7)))," ")</f>
        <v>109.07079999999999</v>
      </c>
    </row>
    <row r="294" spans="1:15" s="15" customFormat="1" ht="16" thickBot="1" x14ac:dyDescent="0.4">
      <c r="A294" s="172"/>
      <c r="B294" s="172"/>
      <c r="C294" s="179" t="str">
        <f>Input!C303</f>
        <v>PP277</v>
      </c>
      <c r="D294" s="180">
        <f>IF(Input!D303=0," ",Input!D303)</f>
        <v>71</v>
      </c>
      <c r="E294" s="187" t="str">
        <f>IF([1]Input!E93=0," ",[1]Input!E93)</f>
        <v xml:space="preserve"> </v>
      </c>
      <c r="F294" s="180">
        <f t="shared" si="12"/>
        <v>71</v>
      </c>
      <c r="G294" s="180">
        <f>Input!G303</f>
        <v>9.0199699861803449E-3</v>
      </c>
      <c r="H294" s="180">
        <f>IF(Input!H303=0," ",Input!H303)</f>
        <v>2011</v>
      </c>
      <c r="I294" s="180">
        <f t="shared" si="13"/>
        <v>12</v>
      </c>
      <c r="J294" s="181">
        <f>IF(Input!J303=0, " ",Input!J303)</f>
        <v>17057.099999999999</v>
      </c>
      <c r="K294" s="182">
        <f>IF(Input!M303=0, " ",Input!M303)</f>
        <v>230.74</v>
      </c>
      <c r="L294" s="188">
        <f t="shared" si="14"/>
        <v>1.3527504675472386E-2</v>
      </c>
      <c r="M294" s="184">
        <f>IF(Input!N303=0," ",Input!N303)</f>
        <v>1</v>
      </c>
      <c r="N294" s="185">
        <f>IFERROR(IF(K294=0," ",SUM(K294*M294)*((Input!$D$10*$F$6)+(Input!$D$11*$F$7)))," ")</f>
        <v>257.04435999999998</v>
      </c>
      <c r="O294" s="186">
        <f>IFERROR(IF(K294=0," ",SUM(K294*M294)*((Input!$D$22*$F$6)+(Input!$D$23*$F$7)))," ")</f>
        <v>118.60036000000001</v>
      </c>
    </row>
    <row r="295" spans="1:15" s="15" customFormat="1" ht="16" thickBot="1" x14ac:dyDescent="0.4">
      <c r="A295" s="172"/>
      <c r="B295" s="172"/>
      <c r="C295" s="179" t="str">
        <f>Input!C304</f>
        <v>PP278</v>
      </c>
      <c r="D295" s="180">
        <f>IF(Input!D304=0," ",Input!D304)</f>
        <v>46</v>
      </c>
      <c r="E295" s="187" t="str">
        <f>IF([1]Input!E94=0," ",[1]Input!E94)</f>
        <v xml:space="preserve"> </v>
      </c>
      <c r="F295" s="180">
        <f t="shared" si="12"/>
        <v>46</v>
      </c>
      <c r="G295" s="180">
        <f>Input!G304</f>
        <v>3.350792693978643E-2</v>
      </c>
      <c r="H295" s="180">
        <f>IF(Input!H304=0," ",Input!H304)</f>
        <v>2015</v>
      </c>
      <c r="I295" s="180">
        <f t="shared" si="13"/>
        <v>8</v>
      </c>
      <c r="J295" s="181">
        <f>IF(Input!J304=0, " ",Input!J304)</f>
        <v>97802.1</v>
      </c>
      <c r="K295" s="182">
        <f>IF(Input!M304=0, " ",Input!M304)</f>
        <v>214.7</v>
      </c>
      <c r="L295" s="188">
        <f t="shared" si="14"/>
        <v>2.1952493862606218E-3</v>
      </c>
      <c r="M295" s="184">
        <f>IF(Input!N304=0," ",Input!N304)</f>
        <v>1</v>
      </c>
      <c r="N295" s="185">
        <f>IFERROR(IF(K295=0," ",SUM(K295*M295)*((Input!$D$10*$F$6)+(Input!$D$11*$F$7)))," ")</f>
        <v>239.17579999999995</v>
      </c>
      <c r="O295" s="186">
        <f>IFERROR(IF(K295=0," ",SUM(K295*M295)*((Input!$D$22*$F$6)+(Input!$D$23*$F$7)))," ")</f>
        <v>110.3558</v>
      </c>
    </row>
    <row r="296" spans="1:15" s="15" customFormat="1" ht="16" thickBot="1" x14ac:dyDescent="0.4">
      <c r="A296" s="172"/>
      <c r="B296" s="172"/>
      <c r="C296" s="179" t="str">
        <f>Input!C305</f>
        <v>PP279</v>
      </c>
      <c r="D296" s="180">
        <f>IF(Input!D305=0," ",Input!D305)</f>
        <v>51</v>
      </c>
      <c r="E296" s="187" t="str">
        <f>IF([1]Input!E95=0," ",[1]Input!E95)</f>
        <v xml:space="preserve"> </v>
      </c>
      <c r="F296" s="180">
        <f t="shared" si="12"/>
        <v>51</v>
      </c>
      <c r="G296" s="180">
        <f>Input!G305</f>
        <v>2.3033896313146399E-2</v>
      </c>
      <c r="H296" s="180">
        <f>IF(Input!H305=0," ",Input!H305)</f>
        <v>2017</v>
      </c>
      <c r="I296" s="180">
        <f t="shared" si="13"/>
        <v>6</v>
      </c>
      <c r="J296" s="181">
        <f>IF(Input!J305=0, " ",Input!J305)</f>
        <v>60639.51</v>
      </c>
      <c r="K296" s="182">
        <f>IF(Input!M305=0, " ",Input!M305)</f>
        <v>215.47</v>
      </c>
      <c r="L296" s="188">
        <f t="shared" si="14"/>
        <v>3.5532938838061189E-3</v>
      </c>
      <c r="M296" s="184">
        <f>IF(Input!N305=0," ",Input!N305)</f>
        <v>1</v>
      </c>
      <c r="N296" s="185">
        <f>IFERROR(IF(K296=0," ",SUM(K296*M296)*((Input!$D$10*$F$6)+(Input!$D$11*$F$7)))," ")</f>
        <v>240.03357999999997</v>
      </c>
      <c r="O296" s="186">
        <f>IFERROR(IF(K296=0," ",SUM(K296*M296)*((Input!$D$22*$F$6)+(Input!$D$23*$F$7)))," ")</f>
        <v>110.75158</v>
      </c>
    </row>
    <row r="297" spans="1:15" s="15" customFormat="1" ht="16" thickBot="1" x14ac:dyDescent="0.4">
      <c r="A297" s="172"/>
      <c r="B297" s="172"/>
      <c r="C297" s="179" t="str">
        <f>Input!C306</f>
        <v>PP280</v>
      </c>
      <c r="D297" s="180">
        <f>IF(Input!D306=0," ",Input!D306)</f>
        <v>43</v>
      </c>
      <c r="E297" s="187" t="str">
        <f>IF([1]Input!E96=0," ",[1]Input!E96)</f>
        <v xml:space="preserve"> </v>
      </c>
      <c r="F297" s="180">
        <f t="shared" si="12"/>
        <v>43</v>
      </c>
      <c r="G297" s="180">
        <f>Input!G306</f>
        <v>1.837042256949058E-4</v>
      </c>
      <c r="H297" s="180">
        <f>IF(Input!H306=0," ",Input!H306)</f>
        <v>2017</v>
      </c>
      <c r="I297" s="180">
        <f t="shared" si="13"/>
        <v>6</v>
      </c>
      <c r="J297" s="181">
        <f>IF(Input!J306=0, " ",Input!J306)</f>
        <v>573.6</v>
      </c>
      <c r="K297" s="182">
        <f>IF(Input!M306=0, " ",Input!M306)</f>
        <v>216.4</v>
      </c>
      <c r="L297" s="188">
        <f t="shared" si="14"/>
        <v>0.37726638772663879</v>
      </c>
      <c r="M297" s="184">
        <f>IF(Input!N306=0," ",Input!N306)</f>
        <v>1</v>
      </c>
      <c r="N297" s="185">
        <f>IFERROR(IF(K297=0," ",SUM(K297*M297)*((Input!$D$10*$F$6)+(Input!$D$11*$F$7)))," ")</f>
        <v>241.06959999999998</v>
      </c>
      <c r="O297" s="186">
        <f>IFERROR(IF(K297=0," ",SUM(K297*M297)*((Input!$D$22*$F$6)+(Input!$D$23*$F$7)))," ")</f>
        <v>111.2296</v>
      </c>
    </row>
    <row r="298" spans="1:15" s="15" customFormat="1" ht="16" thickBot="1" x14ac:dyDescent="0.4">
      <c r="A298" s="172"/>
      <c r="B298" s="172"/>
      <c r="C298" s="179" t="str">
        <f>Input!C307</f>
        <v>PP281</v>
      </c>
      <c r="D298" s="180">
        <f>IF(Input!D307=0," ",Input!D307)</f>
        <v>58</v>
      </c>
      <c r="E298" s="187" t="str">
        <f>IF([1]Input!E97=0," ",[1]Input!E97)</f>
        <v xml:space="preserve"> </v>
      </c>
      <c r="F298" s="180">
        <f t="shared" si="12"/>
        <v>58</v>
      </c>
      <c r="G298" s="180">
        <f>Input!G307</f>
        <v>3.8367041051131263E-2</v>
      </c>
      <c r="H298" s="180">
        <f>IF(Input!H307=0," ",Input!H307)</f>
        <v>2012</v>
      </c>
      <c r="I298" s="180">
        <f t="shared" si="13"/>
        <v>11</v>
      </c>
      <c r="J298" s="181">
        <f>IF(Input!J307=0, " ",Input!J307)</f>
        <v>88815.5</v>
      </c>
      <c r="K298" s="182">
        <f>IF(Input!M307=0, " ",Input!M307)</f>
        <v>219.3</v>
      </c>
      <c r="L298" s="188">
        <f t="shared" si="14"/>
        <v>2.4691636031998919E-3</v>
      </c>
      <c r="M298" s="184">
        <f>IF(Input!N307=0," ",Input!N307)</f>
        <v>1</v>
      </c>
      <c r="N298" s="185">
        <f>IFERROR(IF(K298=0," ",SUM(K298*M298)*((Input!$D$10*$F$6)+(Input!$D$11*$F$7)))," ")</f>
        <v>244.30019999999999</v>
      </c>
      <c r="O298" s="186">
        <f>IFERROR(IF(K298=0," ",SUM(K298*M298)*((Input!$D$22*$F$6)+(Input!$D$23*$F$7)))," ")</f>
        <v>112.72020000000001</v>
      </c>
    </row>
    <row r="299" spans="1:15" s="15" customFormat="1" ht="16" thickBot="1" x14ac:dyDescent="0.4">
      <c r="A299" s="172"/>
      <c r="B299" s="172"/>
      <c r="C299" s="179" t="str">
        <f>Input!C308</f>
        <v>PP282</v>
      </c>
      <c r="D299" s="180">
        <f>IF(Input!D308=0," ",Input!D308)</f>
        <v>38</v>
      </c>
      <c r="E299" s="187" t="str">
        <f>IF([1]Input!E98=0," ",[1]Input!E98)</f>
        <v xml:space="preserve"> </v>
      </c>
      <c r="F299" s="180">
        <f t="shared" si="12"/>
        <v>38</v>
      </c>
      <c r="G299" s="180">
        <f>Input!G308</f>
        <v>2.818212359684403E-3</v>
      </c>
      <c r="H299" s="180">
        <f>IF(Input!H308=0," ",Input!H308)</f>
        <v>2017</v>
      </c>
      <c r="I299" s="180">
        <f t="shared" si="13"/>
        <v>6</v>
      </c>
      <c r="J299" s="181">
        <f>IF(Input!J308=0, " ",Input!J308)</f>
        <v>9957.4599999999991</v>
      </c>
      <c r="K299" s="182">
        <f>IF(Input!M308=0, " ",Input!M308)</f>
        <v>219.94</v>
      </c>
      <c r="L299" s="188">
        <f t="shared" si="14"/>
        <v>2.2087962191161201E-2</v>
      </c>
      <c r="M299" s="184">
        <f>IF(Input!N308=0," ",Input!N308)</f>
        <v>1</v>
      </c>
      <c r="N299" s="185">
        <f>IFERROR(IF(K299=0," ",SUM(K299*M299)*((Input!$D$10*$F$6)+(Input!$D$11*$F$7)))," ")</f>
        <v>245.01315999999997</v>
      </c>
      <c r="O299" s="186">
        <f>IFERROR(IF(K299=0," ",SUM(K299*M299)*((Input!$D$22*$F$6)+(Input!$D$23*$F$7)))," ")</f>
        <v>113.04916</v>
      </c>
    </row>
    <row r="300" spans="1:15" s="15" customFormat="1" ht="16" thickBot="1" x14ac:dyDescent="0.4">
      <c r="A300" s="172"/>
      <c r="B300" s="172"/>
      <c r="C300" s="179" t="str">
        <f>Input!C309</f>
        <v>PP283</v>
      </c>
      <c r="D300" s="180">
        <f>IF(Input!D309=0," ",Input!D309)</f>
        <v>60</v>
      </c>
      <c r="E300" s="187" t="str">
        <f>IF([1]Input!E99=0," ",[1]Input!E99)</f>
        <v xml:space="preserve"> </v>
      </c>
      <c r="F300" s="180">
        <f t="shared" si="12"/>
        <v>60</v>
      </c>
      <c r="G300" s="180">
        <f>Input!G309</f>
        <v>1.7189018674140293E-2</v>
      </c>
      <c r="H300" s="180">
        <f>IF(Input!H309=0," ",Input!H309)</f>
        <v>1999</v>
      </c>
      <c r="I300" s="180">
        <f t="shared" si="13"/>
        <v>24</v>
      </c>
      <c r="J300" s="181">
        <f>IF(Input!J309=0, " ",Input!J309)</f>
        <v>38464.339999999997</v>
      </c>
      <c r="K300" s="182">
        <f>IF(Input!M309=0, " ",Input!M309)</f>
        <v>221.5</v>
      </c>
      <c r="L300" s="188">
        <f t="shared" si="14"/>
        <v>5.7585805449931029E-3</v>
      </c>
      <c r="M300" s="184">
        <f>IF(Input!N309=0," ",Input!N309)</f>
        <v>1</v>
      </c>
      <c r="N300" s="185">
        <f>IFERROR(IF(K300=0," ",SUM(K300*M300)*((Input!$D$10*$F$6)+(Input!$D$11*$F$7)))," ")</f>
        <v>246.75099999999998</v>
      </c>
      <c r="O300" s="186">
        <f>IFERROR(IF(K300=0," ",SUM(K300*M300)*((Input!$D$22*$F$6)+(Input!$D$23*$F$7)))," ")</f>
        <v>113.851</v>
      </c>
    </row>
    <row r="301" spans="1:15" s="15" customFormat="1" ht="16" thickBot="1" x14ac:dyDescent="0.4">
      <c r="A301" s="172"/>
      <c r="B301" s="172"/>
      <c r="C301" s="179" t="str">
        <f>Input!C310</f>
        <v>PP284</v>
      </c>
      <c r="D301" s="180">
        <f>IF(Input!D310=0," ",Input!D310)</f>
        <v>40</v>
      </c>
      <c r="E301" s="187" t="str">
        <f>IF([1]Input!E100=0," ",[1]Input!E100)</f>
        <v xml:space="preserve"> </v>
      </c>
      <c r="F301" s="180">
        <f t="shared" si="12"/>
        <v>40</v>
      </c>
      <c r="G301" s="180">
        <f>Input!G310</f>
        <v>4.9407713576565338E-3</v>
      </c>
      <c r="H301" s="180">
        <f>IF(Input!H310=0," ",Input!H310)</f>
        <v>2014</v>
      </c>
      <c r="I301" s="180">
        <f t="shared" si="13"/>
        <v>9</v>
      </c>
      <c r="J301" s="181">
        <f>IF(Input!J310=0, " ",Input!J310)</f>
        <v>16584.150000000001</v>
      </c>
      <c r="K301" s="182">
        <f>IF(Input!M310=0, " ",Input!M310)</f>
        <v>225.22000000000003</v>
      </c>
      <c r="L301" s="188">
        <f t="shared" si="14"/>
        <v>1.3580436742311183E-2</v>
      </c>
      <c r="M301" s="184">
        <f>IF(Input!N310=0," ",Input!N310)</f>
        <v>1</v>
      </c>
      <c r="N301" s="185">
        <f>IFERROR(IF(K301=0," ",SUM(K301*M301)*((Input!$D$10*$F$6)+(Input!$D$11*$F$7)))," ")</f>
        <v>250.89508000000001</v>
      </c>
      <c r="O301" s="186">
        <f>IFERROR(IF(K301=0," ",SUM(K301*M301)*((Input!$D$22*$F$6)+(Input!$D$23*$F$7)))," ")</f>
        <v>115.76308000000002</v>
      </c>
    </row>
    <row r="302" spans="1:15" s="15" customFormat="1" ht="16" thickBot="1" x14ac:dyDescent="0.4">
      <c r="A302" s="172"/>
      <c r="B302" s="172"/>
      <c r="C302" s="179" t="str">
        <f>Input!C311</f>
        <v>PP285</v>
      </c>
      <c r="D302" s="180">
        <f>IF(Input!D311=0," ",Input!D311)</f>
        <v>59</v>
      </c>
      <c r="E302" s="187" t="str">
        <f>IF([1]Input!E101=0," ",[1]Input!E101)</f>
        <v xml:space="preserve"> </v>
      </c>
      <c r="F302" s="180">
        <f t="shared" si="12"/>
        <v>59</v>
      </c>
      <c r="G302" s="180">
        <f>Input!G311</f>
        <v>0.14234764765622915</v>
      </c>
      <c r="H302" s="180">
        <f>IF(Input!H311=0," ",Input!H311)</f>
        <v>2022</v>
      </c>
      <c r="I302" s="180">
        <f t="shared" si="13"/>
        <v>1</v>
      </c>
      <c r="J302" s="181">
        <f>IF(Input!J311=0, " ",Input!J311)</f>
        <v>323934.15000000002</v>
      </c>
      <c r="K302" s="182">
        <f>IF(Input!M311=0, " ",Input!M311)</f>
        <v>229.39999999999998</v>
      </c>
      <c r="L302" s="188">
        <f t="shared" si="14"/>
        <v>7.0816862007293756E-4</v>
      </c>
      <c r="M302" s="184">
        <f>IF(Input!N311=0," ",Input!N311)</f>
        <v>1</v>
      </c>
      <c r="N302" s="185">
        <f>IFERROR(IF(K302=0," ",SUM(K302*M302)*((Input!$D$10*$F$6)+(Input!$D$11*$F$7)))," ")</f>
        <v>255.55159999999995</v>
      </c>
      <c r="O302" s="186">
        <f>IFERROR(IF(K302=0," ",SUM(K302*M302)*((Input!$D$22*$F$6)+(Input!$D$23*$F$7)))," ")</f>
        <v>117.91159999999999</v>
      </c>
    </row>
    <row r="303" spans="1:15" s="15" customFormat="1" ht="16" thickBot="1" x14ac:dyDescent="0.4">
      <c r="A303" s="172"/>
      <c r="B303" s="172"/>
      <c r="C303" s="179" t="str">
        <f>Input!C312</f>
        <v>PP286</v>
      </c>
      <c r="D303" s="180">
        <f>IF(Input!D312=0," ",Input!D312)</f>
        <v>81</v>
      </c>
      <c r="E303" s="187" t="str">
        <f>IF([1]Input!E102=0," ",[1]Input!E102)</f>
        <v xml:space="preserve"> </v>
      </c>
      <c r="F303" s="180">
        <f t="shared" si="12"/>
        <v>81</v>
      </c>
      <c r="G303" s="180">
        <f>Input!G312</f>
        <v>0.10971444875596759</v>
      </c>
      <c r="H303" s="180">
        <f>IF(Input!H312=0," ",Input!H312)</f>
        <v>2010</v>
      </c>
      <c r="I303" s="180">
        <f t="shared" si="13"/>
        <v>13</v>
      </c>
      <c r="J303" s="181">
        <f>IF(Input!J312=0, " ",Input!J312)</f>
        <v>181860.03</v>
      </c>
      <c r="K303" s="182">
        <f>IF(Input!M312=0, " ",Input!M312)</f>
        <v>231.1</v>
      </c>
      <c r="L303" s="188">
        <f t="shared" si="14"/>
        <v>1.2707575160963076E-3</v>
      </c>
      <c r="M303" s="184">
        <f>IF(Input!N312=0," ",Input!N312)</f>
        <v>1</v>
      </c>
      <c r="N303" s="185">
        <f>IFERROR(IF(K303=0," ",SUM(K303*M303)*((Input!$D$10*$F$6)+(Input!$D$11*$F$7)))," ")</f>
        <v>257.44539999999995</v>
      </c>
      <c r="O303" s="186">
        <f>IFERROR(IF(K303=0," ",SUM(K303*M303)*((Input!$D$22*$F$6)+(Input!$D$23*$F$7)))," ")</f>
        <v>118.7854</v>
      </c>
    </row>
    <row r="304" spans="1:15" s="15" customFormat="1" ht="16" thickBot="1" x14ac:dyDescent="0.4">
      <c r="A304" s="172"/>
      <c r="B304" s="172"/>
      <c r="C304" s="179" t="str">
        <f>Input!C313</f>
        <v>PP287</v>
      </c>
      <c r="D304" s="180">
        <f>IF(Input!D313=0," ",Input!D313)</f>
        <v>46</v>
      </c>
      <c r="E304" s="187" t="str">
        <f>IF([1]Input!E103=0," ",[1]Input!E103)</f>
        <v xml:space="preserve"> </v>
      </c>
      <c r="F304" s="180">
        <f t="shared" si="12"/>
        <v>46</v>
      </c>
      <c r="G304" s="180">
        <f>Input!G313</f>
        <v>3.2726349056168509E-2</v>
      </c>
      <c r="H304" s="180">
        <f>IF(Input!H313=0," ",Input!H313)</f>
        <v>2017</v>
      </c>
      <c r="I304" s="180">
        <f t="shared" si="13"/>
        <v>6</v>
      </c>
      <c r="J304" s="181">
        <f>IF(Input!J313=0, " ",Input!J313)</f>
        <v>95520.85</v>
      </c>
      <c r="K304" s="182">
        <f>IF(Input!M313=0, " ",Input!M313)</f>
        <v>231.57</v>
      </c>
      <c r="L304" s="188">
        <f t="shared" si="14"/>
        <v>2.4242874723162532E-3</v>
      </c>
      <c r="M304" s="184">
        <f>IF(Input!N313=0," ",Input!N313)</f>
        <v>1</v>
      </c>
      <c r="N304" s="185">
        <f>IFERROR(IF(K304=0," ",SUM(K304*M304)*((Input!$D$10*$F$6)+(Input!$D$11*$F$7)))," ")</f>
        <v>257.96897999999999</v>
      </c>
      <c r="O304" s="186">
        <f>IFERROR(IF(K304=0," ",SUM(K304*M304)*((Input!$D$22*$F$6)+(Input!$D$23*$F$7)))," ")</f>
        <v>119.02697999999999</v>
      </c>
    </row>
    <row r="305" spans="1:15" s="15" customFormat="1" ht="16" thickBot="1" x14ac:dyDescent="0.4">
      <c r="A305" s="172"/>
      <c r="B305" s="172"/>
      <c r="C305" s="179" t="str">
        <f>Input!C314</f>
        <v>PP288</v>
      </c>
      <c r="D305" s="180" t="str">
        <f>IF(Input!D314=0," ",Input!D314)</f>
        <v xml:space="preserve"> </v>
      </c>
      <c r="E305" s="187" t="str">
        <f>IF([1]Input!E104=0," ",[1]Input!E104)</f>
        <v xml:space="preserve"> </v>
      </c>
      <c r="F305" s="180" t="str">
        <f t="shared" si="12"/>
        <v xml:space="preserve"> </v>
      </c>
      <c r="G305" s="180">
        <f>Input!G314</f>
        <v>0</v>
      </c>
      <c r="H305" s="180" t="str">
        <f>IF(Input!H314=0," ",Input!H314)</f>
        <v xml:space="preserve"> </v>
      </c>
      <c r="I305" s="180" t="str">
        <f t="shared" si="13"/>
        <v xml:space="preserve"> </v>
      </c>
      <c r="J305" s="181">
        <f>IF(Input!J314=0, " ",Input!J314)</f>
        <v>103008.51</v>
      </c>
      <c r="K305" s="182">
        <f>IF(Input!M314=0, " ",Input!M314)</f>
        <v>232.34</v>
      </c>
      <c r="L305" s="188">
        <f t="shared" si="14"/>
        <v>2.2555417994105536E-3</v>
      </c>
      <c r="M305" s="184">
        <f>IF(Input!N314=0," ",Input!N314)</f>
        <v>1</v>
      </c>
      <c r="N305" s="185">
        <f>IFERROR(IF(K305=0," ",SUM(K305*M305)*((Input!$D$10*$F$6)+(Input!$D$11*$F$7)))," ")</f>
        <v>258.82675999999998</v>
      </c>
      <c r="O305" s="186">
        <f>IFERROR(IF(K305=0," ",SUM(K305*M305)*((Input!$D$22*$F$6)+(Input!$D$23*$F$7)))," ")</f>
        <v>119.42276000000001</v>
      </c>
    </row>
    <row r="306" spans="1:15" s="15" customFormat="1" ht="16" thickBot="1" x14ac:dyDescent="0.4">
      <c r="A306" s="172"/>
      <c r="B306" s="172"/>
      <c r="C306" s="179" t="str">
        <f>Input!C315</f>
        <v>PP289</v>
      </c>
      <c r="D306" s="180">
        <f>IF(Input!D315=0," ",Input!D315)</f>
        <v>55</v>
      </c>
      <c r="E306" s="187" t="str">
        <f>IF([1]Input!E105=0," ",[1]Input!E105)</f>
        <v xml:space="preserve"> </v>
      </c>
      <c r="F306" s="180">
        <f t="shared" si="12"/>
        <v>55</v>
      </c>
      <c r="G306" s="180">
        <f>Input!G315</f>
        <v>3.8297692050504602E-2</v>
      </c>
      <c r="H306" s="180">
        <f>IF(Input!H315=0," ",Input!H315)</f>
        <v>2018</v>
      </c>
      <c r="I306" s="180">
        <f t="shared" si="13"/>
        <v>5</v>
      </c>
      <c r="J306" s="181">
        <f>IF(Input!J315=0, " ",Input!J315)</f>
        <v>93490.69</v>
      </c>
      <c r="K306" s="182">
        <f>IF(Input!M315=0, " ",Input!M315)</f>
        <v>238.82</v>
      </c>
      <c r="L306" s="188">
        <f t="shared" si="14"/>
        <v>2.5544789540006604E-3</v>
      </c>
      <c r="M306" s="184">
        <f>IF(Input!N315=0," ",Input!N315)</f>
        <v>1</v>
      </c>
      <c r="N306" s="185">
        <f>IFERROR(IF(K306=0," ",SUM(K306*M306)*((Input!$D$10*$F$6)+(Input!$D$11*$F$7)))," ")</f>
        <v>266.04547999999994</v>
      </c>
      <c r="O306" s="186">
        <f>IFERROR(IF(K306=0," ",SUM(K306*M306)*((Input!$D$22*$F$6)+(Input!$D$23*$F$7)))," ")</f>
        <v>122.75348</v>
      </c>
    </row>
    <row r="307" spans="1:15" s="15" customFormat="1" ht="16" thickBot="1" x14ac:dyDescent="0.4">
      <c r="A307" s="172"/>
      <c r="B307" s="172"/>
      <c r="C307" s="179" t="str">
        <f>Input!C316</f>
        <v>PP290</v>
      </c>
      <c r="D307" s="180" t="str">
        <f>IF(Input!D316=0," ",Input!D316)</f>
        <v xml:space="preserve"> </v>
      </c>
      <c r="E307" s="187" t="str">
        <f>IF([1]Input!E106=0," ",[1]Input!E106)</f>
        <v xml:space="preserve"> </v>
      </c>
      <c r="F307" s="180" t="str">
        <f t="shared" si="12"/>
        <v xml:space="preserve"> </v>
      </c>
      <c r="G307" s="180" t="str">
        <f>Input!G316</f>
        <v xml:space="preserve"> </v>
      </c>
      <c r="H307" s="180" t="str">
        <f>IF(Input!H316=0," ",Input!H316)</f>
        <v xml:space="preserve"> </v>
      </c>
      <c r="I307" s="180" t="str">
        <f t="shared" si="13"/>
        <v xml:space="preserve"> </v>
      </c>
      <c r="J307" s="181" t="str">
        <f>IF(Input!J316=0, " ",Input!J316)</f>
        <v xml:space="preserve"> </v>
      </c>
      <c r="K307" s="182">
        <f>IF(Input!M316=0, " ",Input!M316)</f>
        <v>243.84</v>
      </c>
      <c r="L307" s="188" t="str">
        <f t="shared" si="14"/>
        <v xml:space="preserve"> </v>
      </c>
      <c r="M307" s="184">
        <f>IF(Input!N316=0," ",Input!N316)</f>
        <v>1</v>
      </c>
      <c r="N307" s="185">
        <f>IFERROR(IF(K307=0," ",SUM(K307*M307)*((Input!$D$10*$F$6)+(Input!$D$11*$F$7)))," ")</f>
        <v>271.63775999999996</v>
      </c>
      <c r="O307" s="186">
        <f>IFERROR(IF(K307=0," ",SUM(K307*M307)*((Input!$D$22*$F$6)+(Input!$D$23*$F$7)))," ")</f>
        <v>125.33376</v>
      </c>
    </row>
    <row r="308" spans="1:15" s="15" customFormat="1" ht="16" thickBot="1" x14ac:dyDescent="0.4">
      <c r="A308" s="172"/>
      <c r="B308" s="172"/>
      <c r="C308" s="179" t="str">
        <f>Input!C317</f>
        <v>PP291</v>
      </c>
      <c r="D308" s="180">
        <f>IF(Input!D317=0," ",Input!D317)</f>
        <v>74</v>
      </c>
      <c r="E308" s="187" t="str">
        <f>IF([1]Input!E107=0," ",[1]Input!E107)</f>
        <v xml:space="preserve"> </v>
      </c>
      <c r="F308" s="180">
        <f t="shared" si="12"/>
        <v>74</v>
      </c>
      <c r="G308" s="180">
        <f>Input!G317</f>
        <v>9.5273682553280364E-2</v>
      </c>
      <c r="H308" s="180">
        <f>IF(Input!H317=0," ",Input!H317)</f>
        <v>1996</v>
      </c>
      <c r="I308" s="180">
        <f t="shared" si="13"/>
        <v>27</v>
      </c>
      <c r="J308" s="181">
        <f>IF(Input!J317=0, " ",Input!J317)</f>
        <v>172862.06</v>
      </c>
      <c r="K308" s="182">
        <f>IF(Input!M317=0, " ",Input!M317)</f>
        <v>250.76</v>
      </c>
      <c r="L308" s="188">
        <f t="shared" si="14"/>
        <v>1.450636420739172E-3</v>
      </c>
      <c r="M308" s="184">
        <f>IF(Input!N317=0," ",Input!N317)</f>
        <v>1</v>
      </c>
      <c r="N308" s="185">
        <f>IFERROR(IF(K308=0," ",SUM(K308*M308)*((Input!$D$10*$F$6)+(Input!$D$11*$F$7)))," ")</f>
        <v>279.34663999999998</v>
      </c>
      <c r="O308" s="186">
        <f>IFERROR(IF(K308=0," ",SUM(K308*M308)*((Input!$D$22*$F$6)+(Input!$D$23*$F$7)))," ")</f>
        <v>128.89063999999999</v>
      </c>
    </row>
    <row r="309" spans="1:15" s="15" customFormat="1" ht="16" thickBot="1" x14ac:dyDescent="0.4">
      <c r="A309" s="172"/>
      <c r="B309" s="172"/>
      <c r="C309" s="179" t="str">
        <f>Input!C318</f>
        <v>PP292</v>
      </c>
      <c r="D309" s="180">
        <f>IF(Input!D318=0," ",Input!D318)</f>
        <v>76</v>
      </c>
      <c r="E309" s="187" t="str">
        <f>IF([1]Input!E108=0," ",[1]Input!E108)</f>
        <v xml:space="preserve"> </v>
      </c>
      <c r="F309" s="180">
        <f t="shared" si="12"/>
        <v>76</v>
      </c>
      <c r="G309" s="180">
        <f>Input!G318</f>
        <v>0.19969081944541126</v>
      </c>
      <c r="H309" s="180">
        <f>IF(Input!H318=0," ",Input!H318)</f>
        <v>2017</v>
      </c>
      <c r="I309" s="180">
        <f t="shared" si="13"/>
        <v>6</v>
      </c>
      <c r="J309" s="181">
        <f>IF(Input!J318=0, " ",Input!J318)</f>
        <v>352779.19</v>
      </c>
      <c r="K309" s="182">
        <f>IF(Input!M318=0, " ",Input!M318)</f>
        <v>423.64</v>
      </c>
      <c r="L309" s="188">
        <f t="shared" si="14"/>
        <v>1.200864484098396E-3</v>
      </c>
      <c r="M309" s="184">
        <f>IF(Input!N318=0," ",Input!N318)</f>
        <v>1</v>
      </c>
      <c r="N309" s="185">
        <f>IFERROR(IF(K309=0," ",SUM(K309*M309)*((Input!$D$10*$F$6)+(Input!$D$11*$F$7)))," ")</f>
        <v>471.93495999999993</v>
      </c>
      <c r="O309" s="186">
        <f>IFERROR(IF(K309=0," ",SUM(K309*M309)*((Input!$D$22*$F$6)+(Input!$D$23*$F$7)))," ")</f>
        <v>217.75095999999999</v>
      </c>
    </row>
    <row r="310" spans="1:15" s="15" customFormat="1" ht="16" thickBot="1" x14ac:dyDescent="0.4">
      <c r="A310" s="172"/>
      <c r="B310" s="172"/>
      <c r="C310" s="179" t="str">
        <f>Input!C319</f>
        <v>PP293</v>
      </c>
      <c r="D310" s="180">
        <f>IF(Input!D319=0," ",Input!D319)</f>
        <v>71</v>
      </c>
      <c r="E310" s="187" t="str">
        <f>IF([1]Input!E109=0," ",[1]Input!E109)</f>
        <v xml:space="preserve"> </v>
      </c>
      <c r="F310" s="180">
        <f t="shared" si="12"/>
        <v>71</v>
      </c>
      <c r="G310" s="180">
        <f>Input!G319</f>
        <v>0.18175018743857599</v>
      </c>
      <c r="H310" s="180">
        <f>IF(Input!H319=0," ",Input!H319)</f>
        <v>2012</v>
      </c>
      <c r="I310" s="180">
        <f t="shared" si="13"/>
        <v>11</v>
      </c>
      <c r="J310" s="181">
        <f>IF(Input!J319=0, " ",Input!J319)</f>
        <v>343696.39</v>
      </c>
      <c r="K310" s="182">
        <f>IF(Input!M319=0, " ",Input!M319)</f>
        <v>253.51</v>
      </c>
      <c r="L310" s="188">
        <f t="shared" si="14"/>
        <v>7.3759866956996545E-4</v>
      </c>
      <c r="M310" s="184">
        <f>IF(Input!N319=0," ",Input!N319)</f>
        <v>1</v>
      </c>
      <c r="N310" s="185">
        <f>IFERROR(IF(K310=0," ",SUM(K310*M310)*((Input!$D$10*$F$6)+(Input!$D$11*$F$7)))," ")</f>
        <v>282.41013999999996</v>
      </c>
      <c r="O310" s="186">
        <f>IFERROR(IF(K310=0," ",SUM(K310*M310)*((Input!$D$22*$F$6)+(Input!$D$23*$F$7)))," ")</f>
        <v>130.30413999999999</v>
      </c>
    </row>
    <row r="311" spans="1:15" s="15" customFormat="1" ht="16" thickBot="1" x14ac:dyDescent="0.4">
      <c r="A311" s="172"/>
      <c r="B311" s="172"/>
      <c r="C311" s="179" t="str">
        <f>Input!C320</f>
        <v>PP294</v>
      </c>
      <c r="D311" s="180">
        <f>IF(Input!D320=0," ",Input!D320)</f>
        <v>68</v>
      </c>
      <c r="E311" s="187" t="str">
        <f>IF([1]Input!E110=0," ",[1]Input!E110)</f>
        <v xml:space="preserve"> </v>
      </c>
      <c r="F311" s="180">
        <f t="shared" si="12"/>
        <v>68</v>
      </c>
      <c r="G311" s="180">
        <f>Input!G320</f>
        <v>6.5064881158834437E-2</v>
      </c>
      <c r="H311" s="180">
        <f>IF(Input!H320=0," ",Input!H320)</f>
        <v>2017</v>
      </c>
      <c r="I311" s="180">
        <f t="shared" si="13"/>
        <v>6</v>
      </c>
      <c r="J311" s="181">
        <f>IF(Input!J320=0, " ",Input!J320)</f>
        <v>128468.36</v>
      </c>
      <c r="K311" s="182">
        <f>IF(Input!M320=0, " ",Input!M320)</f>
        <v>358.15999999999997</v>
      </c>
      <c r="L311" s="188">
        <f t="shared" si="14"/>
        <v>2.7879238125247336E-3</v>
      </c>
      <c r="M311" s="184">
        <f>IF(Input!N320=0," ",Input!N320)</f>
        <v>1</v>
      </c>
      <c r="N311" s="185">
        <f>IFERROR(IF(K311=0," ",SUM(K311*M311)*((Input!$D$10*$F$6)+(Input!$D$11*$F$7)))," ")</f>
        <v>398.99023999999991</v>
      </c>
      <c r="O311" s="186">
        <f>IFERROR(IF(K311=0," ",SUM(K311*M311)*((Input!$D$22*$F$6)+(Input!$D$23*$F$7)))," ")</f>
        <v>184.09423999999999</v>
      </c>
    </row>
    <row r="312" spans="1:15" s="15" customFormat="1" ht="16" thickBot="1" x14ac:dyDescent="0.4">
      <c r="A312" s="172"/>
      <c r="B312" s="172"/>
      <c r="C312" s="179" t="str">
        <f>Input!C321</f>
        <v>PP295</v>
      </c>
      <c r="D312" s="180">
        <f>IF(Input!D321=0," ",Input!D321)</f>
        <v>76</v>
      </c>
      <c r="E312" s="187" t="str">
        <f>IF([1]Input!E111=0," ",[1]Input!E111)</f>
        <v xml:space="preserve"> </v>
      </c>
      <c r="F312" s="180">
        <f t="shared" si="12"/>
        <v>76</v>
      </c>
      <c r="G312" s="180">
        <f>Input!G321</f>
        <v>8.6504933651969873E-2</v>
      </c>
      <c r="H312" s="180">
        <f>IF(Input!H321=0," ",Input!H321)</f>
        <v>2006</v>
      </c>
      <c r="I312" s="180">
        <f t="shared" si="13"/>
        <v>17</v>
      </c>
      <c r="J312" s="181">
        <f>IF(Input!J321=0, " ",Input!J321)</f>
        <v>152821.95000000001</v>
      </c>
      <c r="K312" s="182">
        <f>IF(Input!M321=0, " ",Input!M321)</f>
        <v>271.84000000000003</v>
      </c>
      <c r="L312" s="188">
        <f t="shared" si="14"/>
        <v>1.7788020634470377E-3</v>
      </c>
      <c r="M312" s="184">
        <f>IF(Input!N321=0," ",Input!N321)</f>
        <v>1</v>
      </c>
      <c r="N312" s="185">
        <f>IFERROR(IF(K312=0," ",SUM(K312*M312)*((Input!$D$10*$F$6)+(Input!$D$11*$F$7)))," ")</f>
        <v>302.82976000000002</v>
      </c>
      <c r="O312" s="186">
        <f>IFERROR(IF(K312=0," ",SUM(K312*M312)*((Input!$D$22*$F$6)+(Input!$D$23*$F$7)))," ")</f>
        <v>139.72576000000001</v>
      </c>
    </row>
    <row r="313" spans="1:15" s="15" customFormat="1" ht="16" thickBot="1" x14ac:dyDescent="0.4">
      <c r="A313" s="172"/>
      <c r="B313" s="172"/>
      <c r="C313" s="179" t="str">
        <f>Input!C322</f>
        <v>PP296</v>
      </c>
      <c r="D313" s="180">
        <f>IF(Input!D322=0," ",Input!D322)</f>
        <v>69</v>
      </c>
      <c r="E313" s="187" t="str">
        <f>IF([1]Input!E112=0," ",[1]Input!E112)</f>
        <v xml:space="preserve"> </v>
      </c>
      <c r="F313" s="180">
        <f t="shared" si="12"/>
        <v>69</v>
      </c>
      <c r="G313" s="180">
        <f>Input!G322</f>
        <v>5.4192948794072639E-2</v>
      </c>
      <c r="H313" s="180">
        <f>IF(Input!H322=0," ",Input!H322)</f>
        <v>2011</v>
      </c>
      <c r="I313" s="180">
        <f t="shared" si="13"/>
        <v>12</v>
      </c>
      <c r="J313" s="181">
        <f>IF(Input!J322=0, " ",Input!J322)</f>
        <v>105451.35</v>
      </c>
      <c r="K313" s="182">
        <f>IF(Input!M322=0, " ",Input!M322)</f>
        <v>255.54</v>
      </c>
      <c r="L313" s="188">
        <f t="shared" si="14"/>
        <v>2.4232975680254449E-3</v>
      </c>
      <c r="M313" s="184">
        <f>IF(Input!N322=0," ",Input!N322)</f>
        <v>1</v>
      </c>
      <c r="N313" s="185">
        <f>IFERROR(IF(K313=0," ",SUM(K313*M313)*((Input!$D$10*$F$6)+(Input!$D$11*$F$7)))," ")</f>
        <v>284.67155999999994</v>
      </c>
      <c r="O313" s="186">
        <f>IFERROR(IF(K313=0," ",SUM(K313*M313)*((Input!$D$22*$F$6)+(Input!$D$23*$F$7)))," ")</f>
        <v>131.34755999999999</v>
      </c>
    </row>
    <row r="314" spans="1:15" s="15" customFormat="1" ht="16" thickBot="1" x14ac:dyDescent="0.4">
      <c r="A314" s="172"/>
      <c r="B314" s="172"/>
      <c r="C314" s="179" t="str">
        <f>Input!C323</f>
        <v>PP297</v>
      </c>
      <c r="D314" s="180">
        <f>IF(Input!D323=0," ",Input!D323)</f>
        <v>61</v>
      </c>
      <c r="E314" s="187" t="str">
        <f>IF([1]Input!E113=0," ",[1]Input!E113)</f>
        <v xml:space="preserve"> </v>
      </c>
      <c r="F314" s="180">
        <f t="shared" si="12"/>
        <v>61</v>
      </c>
      <c r="G314" s="180">
        <f>Input!G323</f>
        <v>0.19189900092896145</v>
      </c>
      <c r="H314" s="180">
        <f>IF(Input!H323=0," ",Input!H323)</f>
        <v>2017</v>
      </c>
      <c r="I314" s="180">
        <f t="shared" si="13"/>
        <v>6</v>
      </c>
      <c r="J314" s="181">
        <f>IF(Input!J323=0, " ",Input!J323)</f>
        <v>422378.04</v>
      </c>
      <c r="K314" s="182">
        <f>IF(Input!M323=0, " ",Input!M323)</f>
        <v>259.95</v>
      </c>
      <c r="L314" s="188">
        <f t="shared" si="14"/>
        <v>6.1544392790875203E-4</v>
      </c>
      <c r="M314" s="184">
        <f>IF(Input!N323=0," ",Input!N323)</f>
        <v>1</v>
      </c>
      <c r="N314" s="185">
        <f>IFERROR(IF(K314=0," ",SUM(K314*M314)*((Input!$D$10*$F$6)+(Input!$D$11*$F$7)))," ")</f>
        <v>289.58429999999993</v>
      </c>
      <c r="O314" s="186">
        <f>IFERROR(IF(K314=0," ",SUM(K314*M314)*((Input!$D$22*$F$6)+(Input!$D$23*$F$7)))," ")</f>
        <v>133.61429999999999</v>
      </c>
    </row>
    <row r="315" spans="1:15" s="15" customFormat="1" ht="16" thickBot="1" x14ac:dyDescent="0.4">
      <c r="A315" s="172"/>
      <c r="B315" s="172"/>
      <c r="C315" s="179" t="str">
        <f>Input!C324</f>
        <v>PP298</v>
      </c>
      <c r="D315" s="180">
        <f>IF(Input!D324=0," ",Input!D324)</f>
        <v>67</v>
      </c>
      <c r="E315" s="187" t="str">
        <f>IF([1]Input!E114=0," ",[1]Input!E114)</f>
        <v xml:space="preserve"> </v>
      </c>
      <c r="F315" s="180">
        <f t="shared" si="12"/>
        <v>67</v>
      </c>
      <c r="G315" s="180">
        <f>Input!G324</f>
        <v>5.1784212340137047E-2</v>
      </c>
      <c r="H315" s="180">
        <f>IF(Input!H324=0," ",Input!H324)</f>
        <v>2017</v>
      </c>
      <c r="I315" s="180">
        <f t="shared" si="13"/>
        <v>6</v>
      </c>
      <c r="J315" s="181">
        <f>IF(Input!J324=0, " ",Input!J324)</f>
        <v>103772.2</v>
      </c>
      <c r="K315" s="182">
        <f>IF(Input!M324=0, " ",Input!M324)</f>
        <v>260.16000000000003</v>
      </c>
      <c r="L315" s="188">
        <f t="shared" si="14"/>
        <v>2.5070298210888853E-3</v>
      </c>
      <c r="M315" s="184">
        <f>IF(Input!N324=0," ",Input!N324)</f>
        <v>1</v>
      </c>
      <c r="N315" s="185">
        <f>IFERROR(IF(K315=0," ",SUM(K315*M315)*((Input!$D$10*$F$6)+(Input!$D$11*$F$7)))," ")</f>
        <v>289.81824</v>
      </c>
      <c r="O315" s="186">
        <f>IFERROR(IF(K315=0," ",SUM(K315*M315)*((Input!$D$22*$F$6)+(Input!$D$23*$F$7)))," ")</f>
        <v>133.72224000000003</v>
      </c>
    </row>
    <row r="316" spans="1:15" s="15" customFormat="1" ht="16" thickBot="1" x14ac:dyDescent="0.4">
      <c r="A316" s="172"/>
      <c r="B316" s="172"/>
      <c r="C316" s="179" t="str">
        <f>Input!C325</f>
        <v>PP299</v>
      </c>
      <c r="D316" s="180">
        <f>IF(Input!D325=0," ",Input!D325)</f>
        <v>61</v>
      </c>
      <c r="E316" s="187" t="str">
        <f>IF([1]Input!E115=0," ",[1]Input!E115)</f>
        <v xml:space="preserve"> </v>
      </c>
      <c r="F316" s="180">
        <f t="shared" si="12"/>
        <v>61</v>
      </c>
      <c r="G316" s="180">
        <f>Input!G325</f>
        <v>1.1964947780179442E-2</v>
      </c>
      <c r="H316" s="180">
        <f>IF(Input!H325=0," ",Input!H325)</f>
        <v>2020</v>
      </c>
      <c r="I316" s="180">
        <f t="shared" si="13"/>
        <v>3</v>
      </c>
      <c r="J316" s="181">
        <f>IF(Input!J325=0, " ",Input!J325)</f>
        <v>26335.37</v>
      </c>
      <c r="K316" s="182">
        <f>IF(Input!M325=0, " ",Input!M325)</f>
        <v>260.14</v>
      </c>
      <c r="L316" s="188">
        <f t="shared" si="14"/>
        <v>9.8779701974948519E-3</v>
      </c>
      <c r="M316" s="184">
        <f>IF(Input!N325=0," ",Input!N325)</f>
        <v>1</v>
      </c>
      <c r="N316" s="185">
        <f>IFERROR(IF(K316=0," ",SUM(K316*M316)*((Input!$D$10*$F$6)+(Input!$D$11*$F$7)))," ")</f>
        <v>289.79595999999998</v>
      </c>
      <c r="O316" s="186">
        <f>IFERROR(IF(K316=0," ",SUM(K316*M316)*((Input!$D$22*$F$6)+(Input!$D$23*$F$7)))," ")</f>
        <v>133.71196</v>
      </c>
    </row>
    <row r="317" spans="1:15" s="15" customFormat="1" ht="16" thickBot="1" x14ac:dyDescent="0.4">
      <c r="A317" s="172"/>
      <c r="B317" s="172"/>
      <c r="C317" s="179" t="str">
        <f>Input!C326</f>
        <v>PP300</v>
      </c>
      <c r="D317" s="180">
        <f>IF(Input!D326=0," ",Input!D326)</f>
        <v>48</v>
      </c>
      <c r="E317" s="187" t="str">
        <f>IF([1]Input!E116=0," ",[1]Input!E116)</f>
        <v xml:space="preserve"> </v>
      </c>
      <c r="F317" s="180">
        <f t="shared" si="12"/>
        <v>48</v>
      </c>
      <c r="G317" s="180">
        <f>Input!G326</f>
        <v>3.6586106012762361E-2</v>
      </c>
      <c r="H317" s="180">
        <f>IF(Input!H326=0," ",Input!H326)</f>
        <v>2005</v>
      </c>
      <c r="I317" s="180">
        <f t="shared" si="13"/>
        <v>18</v>
      </c>
      <c r="J317" s="181">
        <f>IF(Input!J326=0, " ",Input!J326)</f>
        <v>102337.17</v>
      </c>
      <c r="K317" s="182">
        <f>IF(Input!M326=0, " ",Input!M326)</f>
        <v>260.94</v>
      </c>
      <c r="L317" s="188">
        <f t="shared" si="14"/>
        <v>2.5498066831435733E-3</v>
      </c>
      <c r="M317" s="184">
        <f>IF(Input!N326=0," ",Input!N326)</f>
        <v>1</v>
      </c>
      <c r="N317" s="185">
        <f>IFERROR(IF(K317=0," ",SUM(K317*M317)*((Input!$D$10*$F$6)+(Input!$D$11*$F$7)))," ")</f>
        <v>290.68715999999995</v>
      </c>
      <c r="O317" s="186">
        <f>IFERROR(IF(K317=0," ",SUM(K317*M317)*((Input!$D$22*$F$6)+(Input!$D$23*$F$7)))," ")</f>
        <v>134.12316000000001</v>
      </c>
    </row>
    <row r="318" spans="1:15" s="15" customFormat="1" ht="16" thickBot="1" x14ac:dyDescent="0.4">
      <c r="A318" s="172"/>
      <c r="B318" s="172"/>
      <c r="C318" s="179" t="str">
        <f>Input!C327</f>
        <v>PP301</v>
      </c>
      <c r="D318" s="180">
        <f>IF(Input!D327=0," ",Input!D327)</f>
        <v>55</v>
      </c>
      <c r="E318" s="187" t="str">
        <f>IF([1]Input!E117=0," ",[1]Input!E117)</f>
        <v xml:space="preserve"> </v>
      </c>
      <c r="F318" s="180">
        <f t="shared" si="12"/>
        <v>55</v>
      </c>
      <c r="G318" s="180">
        <f>Input!G327</f>
        <v>4.2527943848569907E-2</v>
      </c>
      <c r="H318" s="180">
        <f>IF(Input!H327=0," ",Input!H327)</f>
        <v>2008</v>
      </c>
      <c r="I318" s="180">
        <f t="shared" si="13"/>
        <v>15</v>
      </c>
      <c r="J318" s="181">
        <f>IF(Input!J327=0, " ",Input!J327)</f>
        <v>103817.4</v>
      </c>
      <c r="K318" s="182">
        <f>IF(Input!M327=0, " ",Input!M327)</f>
        <v>263.52</v>
      </c>
      <c r="L318" s="188">
        <f t="shared" si="14"/>
        <v>2.5383028278496669E-3</v>
      </c>
      <c r="M318" s="184">
        <f>IF(Input!N327=0," ",Input!N327)</f>
        <v>1</v>
      </c>
      <c r="N318" s="185">
        <f>IFERROR(IF(K318=0," ",SUM(K318*M318)*((Input!$D$10*$F$6)+(Input!$D$11*$F$7)))," ")</f>
        <v>293.56127999999995</v>
      </c>
      <c r="O318" s="186">
        <f>IFERROR(IF(K318=0," ",SUM(K318*M318)*((Input!$D$22*$F$6)+(Input!$D$23*$F$7)))," ")</f>
        <v>135.44927999999999</v>
      </c>
    </row>
    <row r="319" spans="1:15" s="15" customFormat="1" ht="16" thickBot="1" x14ac:dyDescent="0.4">
      <c r="A319" s="172"/>
      <c r="B319" s="172"/>
      <c r="C319" s="179" t="str">
        <f>Input!C328</f>
        <v>PP302</v>
      </c>
      <c r="D319" s="180">
        <f>IF(Input!D328=0," ",Input!D328)</f>
        <v>47</v>
      </c>
      <c r="E319" s="187" t="str">
        <f>IF([1]Input!E118=0," ",[1]Input!E118)</f>
        <v xml:space="preserve"> </v>
      </c>
      <c r="F319" s="180">
        <f t="shared" si="12"/>
        <v>47</v>
      </c>
      <c r="G319" s="180">
        <f>Input!G328</f>
        <v>2.4242386094957283E-2</v>
      </c>
      <c r="H319" s="180">
        <f>IF(Input!H328=0," ",Input!H328)</f>
        <v>1999</v>
      </c>
      <c r="I319" s="180">
        <f t="shared" si="13"/>
        <v>24</v>
      </c>
      <c r="J319" s="181">
        <f>IF(Input!J328=0, " ",Input!J328)</f>
        <v>69252.58</v>
      </c>
      <c r="K319" s="182">
        <f>IF(Input!M328=0, " ",Input!M328)</f>
        <v>262.93</v>
      </c>
      <c r="L319" s="188">
        <f t="shared" si="14"/>
        <v>3.7966816543152618E-3</v>
      </c>
      <c r="M319" s="184">
        <f>IF(Input!N328=0," ",Input!N328)</f>
        <v>1</v>
      </c>
      <c r="N319" s="185">
        <f>IFERROR(IF(K319=0," ",SUM(K319*M319)*((Input!$D$10*$F$6)+(Input!$D$11*$F$7)))," ")</f>
        <v>292.90402</v>
      </c>
      <c r="O319" s="186">
        <f>IFERROR(IF(K319=0," ",SUM(K319*M319)*((Input!$D$22*$F$6)+(Input!$D$23*$F$7)))," ")</f>
        <v>135.14601999999999</v>
      </c>
    </row>
    <row r="320" spans="1:15" s="15" customFormat="1" ht="16" thickBot="1" x14ac:dyDescent="0.4">
      <c r="A320" s="172"/>
      <c r="B320" s="172"/>
      <c r="C320" s="179" t="str">
        <f>Input!C329</f>
        <v>PP303</v>
      </c>
      <c r="D320" s="180">
        <f>IF(Input!D329=0," ",Input!D329)</f>
        <v>52</v>
      </c>
      <c r="E320" s="187" t="str">
        <f>IF([1]Input!E119=0," ",[1]Input!E119)</f>
        <v xml:space="preserve"> </v>
      </c>
      <c r="F320" s="180">
        <f t="shared" si="12"/>
        <v>52</v>
      </c>
      <c r="G320" s="180">
        <f>Input!G329</f>
        <v>4.5031437818251051E-2</v>
      </c>
      <c r="H320" s="180">
        <f>IF(Input!H329=0," ",Input!H329)</f>
        <v>2017</v>
      </c>
      <c r="I320" s="180">
        <f t="shared" si="13"/>
        <v>6</v>
      </c>
      <c r="J320" s="181">
        <f>IF(Input!J329=0, " ",Input!J329)</f>
        <v>116270.87</v>
      </c>
      <c r="K320" s="182">
        <f>IF(Input!M329=0, " ",Input!M329)</f>
        <v>267.8</v>
      </c>
      <c r="L320" s="188">
        <f t="shared" si="14"/>
        <v>2.303242420048977E-3</v>
      </c>
      <c r="M320" s="184">
        <f>IF(Input!N329=0," ",Input!N329)</f>
        <v>1</v>
      </c>
      <c r="N320" s="185">
        <f>IFERROR(IF(K320=0," ",SUM(K320*M320)*((Input!$D$10*$F$6)+(Input!$D$11*$F$7)))," ")</f>
        <v>298.32919999999996</v>
      </c>
      <c r="O320" s="186">
        <f>IFERROR(IF(K320=0," ",SUM(K320*M320)*((Input!$D$22*$F$6)+(Input!$D$23*$F$7)))," ")</f>
        <v>137.64920000000001</v>
      </c>
    </row>
    <row r="321" spans="1:15" s="15" customFormat="1" ht="16" thickBot="1" x14ac:dyDescent="0.4">
      <c r="A321" s="172"/>
      <c r="B321" s="172"/>
      <c r="C321" s="179" t="str">
        <f>Input!C330</f>
        <v>PP304</v>
      </c>
      <c r="D321" s="180">
        <f>IF(Input!D330=0," ",Input!D330)</f>
        <v>33</v>
      </c>
      <c r="E321" s="187" t="str">
        <f>IF([1]Input!E120=0," ",[1]Input!E120)</f>
        <v xml:space="preserve"> </v>
      </c>
      <c r="F321" s="180">
        <f t="shared" si="12"/>
        <v>33</v>
      </c>
      <c r="G321" s="180">
        <f>Input!G330</f>
        <v>6.2052249089465505E-3</v>
      </c>
      <c r="H321" s="180">
        <f>IF(Input!H330=0," ",Input!H330)</f>
        <v>2017</v>
      </c>
      <c r="I321" s="180">
        <f t="shared" si="13"/>
        <v>6</v>
      </c>
      <c r="J321" s="181">
        <f>IF(Input!J330=0, " ",Input!J330)</f>
        <v>25246.55</v>
      </c>
      <c r="K321" s="182">
        <f>IF(Input!M330=0, " ",Input!M330)</f>
        <v>268.95999999999998</v>
      </c>
      <c r="L321" s="188">
        <f t="shared" si="14"/>
        <v>1.0653336792551853E-2</v>
      </c>
      <c r="M321" s="184">
        <f>IF(Input!N330=0," ",Input!N330)</f>
        <v>1</v>
      </c>
      <c r="N321" s="185">
        <f>IFERROR(IF(K321=0," ",SUM(K321*M321)*((Input!$D$10*$F$6)+(Input!$D$11*$F$7)))," ")</f>
        <v>299.62143999999995</v>
      </c>
      <c r="O321" s="186">
        <f>IFERROR(IF(K321=0," ",SUM(K321*M321)*((Input!$D$22*$F$6)+(Input!$D$23*$F$7)))," ")</f>
        <v>138.24544</v>
      </c>
    </row>
    <row r="322" spans="1:15" s="15" customFormat="1" ht="16" thickBot="1" x14ac:dyDescent="0.4">
      <c r="A322" s="172"/>
      <c r="B322" s="172"/>
      <c r="C322" s="179" t="str">
        <f>Input!C331</f>
        <v>PP305</v>
      </c>
      <c r="D322" s="180">
        <f>IF(Input!D331=0," ",Input!D331)</f>
        <v>59</v>
      </c>
      <c r="E322" s="187" t="str">
        <f>IF([1]Input!E121=0," ",[1]Input!E121)</f>
        <v xml:space="preserve"> </v>
      </c>
      <c r="F322" s="180">
        <f t="shared" si="12"/>
        <v>59</v>
      </c>
      <c r="G322" s="180">
        <f>Input!G331</f>
        <v>2.8454364667273885E-2</v>
      </c>
      <c r="H322" s="180">
        <f>IF(Input!H331=0," ",Input!H331)</f>
        <v>1995</v>
      </c>
      <c r="I322" s="180">
        <f t="shared" si="13"/>
        <v>28</v>
      </c>
      <c r="J322" s="181">
        <f>IF(Input!J331=0, " ",Input!J331)</f>
        <v>64752.32</v>
      </c>
      <c r="K322" s="182">
        <f>IF(Input!M331=0, " ",Input!M331)</f>
        <v>269.34000000000003</v>
      </c>
      <c r="L322" s="188">
        <f t="shared" si="14"/>
        <v>4.1595420828164928E-3</v>
      </c>
      <c r="M322" s="184">
        <f>IF(Input!N331=0," ",Input!N331)</f>
        <v>1</v>
      </c>
      <c r="N322" s="185">
        <f>IFERROR(IF(K322=0," ",SUM(K322*M322)*((Input!$D$10*$F$6)+(Input!$D$11*$F$7)))," ")</f>
        <v>300.04476</v>
      </c>
      <c r="O322" s="186">
        <f>IFERROR(IF(K322=0," ",SUM(K322*M322)*((Input!$D$22*$F$6)+(Input!$D$23*$F$7)))," ")</f>
        <v>138.44076000000001</v>
      </c>
    </row>
    <row r="323" spans="1:15" s="15" customFormat="1" ht="16" thickBot="1" x14ac:dyDescent="0.4">
      <c r="A323" s="172"/>
      <c r="B323" s="172"/>
      <c r="C323" s="179" t="str">
        <f>Input!C332</f>
        <v>PP306</v>
      </c>
      <c r="D323" s="180">
        <f>IF(Input!D332=0," ",Input!D332)</f>
        <v>79</v>
      </c>
      <c r="E323" s="187" t="str">
        <f>IF([1]Input!E122=0," ",[1]Input!E122)</f>
        <v xml:space="preserve"> </v>
      </c>
      <c r="F323" s="180">
        <f t="shared" si="12"/>
        <v>79</v>
      </c>
      <c r="G323" s="180">
        <f>Input!G332</f>
        <v>6.0282074595681294E-2</v>
      </c>
      <c r="H323" s="180">
        <f>IF(Input!H332=0," ",Input!H332)</f>
        <v>2017</v>
      </c>
      <c r="I323" s="180">
        <f t="shared" si="13"/>
        <v>6</v>
      </c>
      <c r="J323" s="181">
        <f>IF(Input!J332=0, " ",Input!J332)</f>
        <v>102451.79</v>
      </c>
      <c r="K323" s="182">
        <f>IF(Input!M332=0, " ",Input!M332)</f>
        <v>269.48</v>
      </c>
      <c r="L323" s="188">
        <f t="shared" si="14"/>
        <v>2.6303103147343743E-3</v>
      </c>
      <c r="M323" s="184">
        <f>IF(Input!N332=0," ",Input!N332)</f>
        <v>1</v>
      </c>
      <c r="N323" s="185">
        <f>IFERROR(IF(K323=0," ",SUM(K323*M323)*((Input!$D$10*$F$6)+(Input!$D$11*$F$7)))," ")</f>
        <v>300.20071999999999</v>
      </c>
      <c r="O323" s="186">
        <f>IFERROR(IF(K323=0," ",SUM(K323*M323)*((Input!$D$22*$F$6)+(Input!$D$23*$F$7)))," ")</f>
        <v>138.51272</v>
      </c>
    </row>
    <row r="324" spans="1:15" s="15" customFormat="1" ht="16" thickBot="1" x14ac:dyDescent="0.4">
      <c r="A324" s="172"/>
      <c r="B324" s="172"/>
      <c r="C324" s="179" t="str">
        <f>Input!C333</f>
        <v>PP307</v>
      </c>
      <c r="D324" s="180">
        <f>IF(Input!D333=0," ",Input!D333)</f>
        <v>55</v>
      </c>
      <c r="E324" s="187" t="str">
        <f>IF([1]Input!E123=0," ",[1]Input!E123)</f>
        <v xml:space="preserve"> </v>
      </c>
      <c r="F324" s="180">
        <f t="shared" si="12"/>
        <v>55</v>
      </c>
      <c r="G324" s="180">
        <f>Input!G333</f>
        <v>1.754487522751947E-2</v>
      </c>
      <c r="H324" s="180">
        <f>IF(Input!H333=0," ",Input!H333)</f>
        <v>2018</v>
      </c>
      <c r="I324" s="180">
        <f t="shared" si="13"/>
        <v>5</v>
      </c>
      <c r="J324" s="181">
        <f>IF(Input!J333=0, " ",Input!J333)</f>
        <v>42829.8</v>
      </c>
      <c r="K324" s="182">
        <f>IF(Input!M333=0, " ",Input!M333)</f>
        <v>276.45999999999998</v>
      </c>
      <c r="L324" s="188">
        <f t="shared" si="14"/>
        <v>6.454851528608585E-3</v>
      </c>
      <c r="M324" s="184">
        <f>IF(Input!N333=0," ",Input!N333)</f>
        <v>1</v>
      </c>
      <c r="N324" s="185">
        <f>IFERROR(IF(K324=0," ",SUM(K324*M324)*((Input!$D$10*$F$6)+(Input!$D$11*$F$7)))," ")</f>
        <v>307.97643999999997</v>
      </c>
      <c r="O324" s="186">
        <f>IFERROR(IF(K324=0," ",SUM(K324*M324)*((Input!$D$22*$F$6)+(Input!$D$23*$F$7)))," ")</f>
        <v>142.10043999999999</v>
      </c>
    </row>
    <row r="325" spans="1:15" s="15" customFormat="1" ht="16" thickBot="1" x14ac:dyDescent="0.4">
      <c r="A325" s="172"/>
      <c r="B325" s="172"/>
      <c r="C325" s="179" t="str">
        <f>Input!C334</f>
        <v>PP308</v>
      </c>
      <c r="D325" s="180">
        <f>IF(Input!D334=0," ",Input!D334)</f>
        <v>49</v>
      </c>
      <c r="E325" s="187" t="str">
        <f>IF([1]Input!E124=0," ",[1]Input!E124)</f>
        <v xml:space="preserve"> </v>
      </c>
      <c r="F325" s="180">
        <f t="shared" si="12"/>
        <v>49</v>
      </c>
      <c r="G325" s="180">
        <f>Input!G334</f>
        <v>3.8146875132545888E-2</v>
      </c>
      <c r="H325" s="180">
        <f>IF(Input!H334=0," ",Input!H334)</f>
        <v>2010</v>
      </c>
      <c r="I325" s="180">
        <f t="shared" si="13"/>
        <v>13</v>
      </c>
      <c r="J325" s="181">
        <f>IF(Input!J334=0, " ",Input!J334)</f>
        <v>104525.28</v>
      </c>
      <c r="K325" s="182">
        <f>IF(Input!M334=0, " ",Input!M334)</f>
        <v>278.95999999999998</v>
      </c>
      <c r="L325" s="188">
        <f t="shared" si="14"/>
        <v>2.6688280576717899E-3</v>
      </c>
      <c r="M325" s="184">
        <f>IF(Input!N334=0," ",Input!N334)</f>
        <v>1</v>
      </c>
      <c r="N325" s="185">
        <f>IFERROR(IF(K325=0," ",SUM(K325*M325)*((Input!$D$10*$F$6)+(Input!$D$11*$F$7)))," ")</f>
        <v>310.76143999999994</v>
      </c>
      <c r="O325" s="186">
        <f>IFERROR(IF(K325=0," ",SUM(K325*M325)*((Input!$D$22*$F$6)+(Input!$D$23*$F$7)))," ")</f>
        <v>143.38543999999999</v>
      </c>
    </row>
    <row r="326" spans="1:15" s="15" customFormat="1" ht="16" thickBot="1" x14ac:dyDescent="0.4">
      <c r="A326" s="172"/>
      <c r="B326" s="172"/>
      <c r="C326" s="179" t="str">
        <f>Input!C335</f>
        <v>PP309</v>
      </c>
      <c r="D326" s="180">
        <f>IF(Input!D335=0," ",Input!D335)</f>
        <v>69</v>
      </c>
      <c r="E326" s="187" t="str">
        <f>IF([1]Input!E125=0," ",[1]Input!E125)</f>
        <v xml:space="preserve"> </v>
      </c>
      <c r="F326" s="180">
        <f t="shared" si="12"/>
        <v>69</v>
      </c>
      <c r="G326" s="180">
        <f>Input!G335</f>
        <v>6.4064742556540405E-2</v>
      </c>
      <c r="H326" s="180">
        <f>IF(Input!H335=0," ",Input!H335)</f>
        <v>2012</v>
      </c>
      <c r="I326" s="180">
        <f t="shared" si="13"/>
        <v>11</v>
      </c>
      <c r="J326" s="181">
        <f>IF(Input!J335=0, " ",Input!J335)</f>
        <v>124660.38</v>
      </c>
      <c r="K326" s="182">
        <f>IF(Input!M335=0, " ",Input!M335)</f>
        <v>278.88</v>
      </c>
      <c r="L326" s="188">
        <f t="shared" si="14"/>
        <v>2.237118160557508E-3</v>
      </c>
      <c r="M326" s="184">
        <f>IF(Input!N335=0," ",Input!N335)</f>
        <v>1</v>
      </c>
      <c r="N326" s="185">
        <f>IFERROR(IF(K326=0," ",SUM(K326*M326)*((Input!$D$10*$F$6)+(Input!$D$11*$F$7)))," ")</f>
        <v>310.67231999999996</v>
      </c>
      <c r="O326" s="186">
        <f>IFERROR(IF(K326=0," ",SUM(K326*M326)*((Input!$D$22*$F$6)+(Input!$D$23*$F$7)))," ")</f>
        <v>143.34432000000001</v>
      </c>
    </row>
    <row r="327" spans="1:15" s="15" customFormat="1" ht="16" thickBot="1" x14ac:dyDescent="0.4">
      <c r="A327" s="172"/>
      <c r="B327" s="172"/>
      <c r="C327" s="179" t="str">
        <f>Input!C336</f>
        <v>PP310</v>
      </c>
      <c r="D327" s="180">
        <f>IF(Input!D336=0," ",Input!D336)</f>
        <v>70</v>
      </c>
      <c r="E327" s="187" t="str">
        <f>IF([1]Input!E126=0," ",[1]Input!E126)</f>
        <v xml:space="preserve"> </v>
      </c>
      <c r="F327" s="180">
        <f t="shared" si="12"/>
        <v>70</v>
      </c>
      <c r="G327" s="180">
        <f>Input!G336</f>
        <v>3.9586973617280419E-2</v>
      </c>
      <c r="H327" s="180">
        <f>IF(Input!H336=0," ",Input!H336)</f>
        <v>2009</v>
      </c>
      <c r="I327" s="180">
        <f t="shared" si="13"/>
        <v>14</v>
      </c>
      <c r="J327" s="181">
        <f>IF(Input!J336=0, " ",Input!J336)</f>
        <v>75929.88</v>
      </c>
      <c r="K327" s="182">
        <f>IF(Input!M336=0, " ",Input!M336)</f>
        <v>279.81</v>
      </c>
      <c r="L327" s="188">
        <f t="shared" si="14"/>
        <v>3.6851105256586734E-3</v>
      </c>
      <c r="M327" s="184">
        <f>IF(Input!N336=0," ",Input!N336)</f>
        <v>1</v>
      </c>
      <c r="N327" s="185">
        <f>IFERROR(IF(K327=0," ",SUM(K327*M327)*((Input!$D$10*$F$6)+(Input!$D$11*$F$7)))," ")</f>
        <v>311.70833999999996</v>
      </c>
      <c r="O327" s="186">
        <f>IFERROR(IF(K327=0," ",SUM(K327*M327)*((Input!$D$22*$F$6)+(Input!$D$23*$F$7)))," ")</f>
        <v>143.82234</v>
      </c>
    </row>
    <row r="328" spans="1:15" s="15" customFormat="1" ht="16" thickBot="1" x14ac:dyDescent="0.4">
      <c r="A328" s="172"/>
      <c r="B328" s="172"/>
      <c r="C328" s="179" t="str">
        <f>Input!C337</f>
        <v>PP311</v>
      </c>
      <c r="D328" s="180">
        <f>IF(Input!D337=0," ",Input!D337)</f>
        <v>74</v>
      </c>
      <c r="E328" s="187" t="str">
        <f>IF([1]Input!E127=0," ",[1]Input!E127)</f>
        <v xml:space="preserve"> </v>
      </c>
      <c r="F328" s="180">
        <f t="shared" si="12"/>
        <v>74</v>
      </c>
      <c r="G328" s="180">
        <f>Input!G337</f>
        <v>0.15866104460145555</v>
      </c>
      <c r="H328" s="180">
        <f>IF(Input!H337=0," ",Input!H337)</f>
        <v>2010</v>
      </c>
      <c r="I328" s="180">
        <f t="shared" si="13"/>
        <v>13</v>
      </c>
      <c r="J328" s="181">
        <f>IF(Input!J337=0, " ",Input!J337)</f>
        <v>287870.42</v>
      </c>
      <c r="K328" s="182">
        <f>IF(Input!M337=0, " ",Input!M337)</f>
        <v>283.39999999999998</v>
      </c>
      <c r="L328" s="188">
        <f t="shared" si="14"/>
        <v>9.8447072123631187E-4</v>
      </c>
      <c r="M328" s="184">
        <f>IF(Input!N337=0," ",Input!N337)</f>
        <v>1</v>
      </c>
      <c r="N328" s="185">
        <f>IFERROR(IF(K328=0," ",SUM(K328*M328)*((Input!$D$10*$F$6)+(Input!$D$11*$F$7)))," ")</f>
        <v>315.70759999999996</v>
      </c>
      <c r="O328" s="186">
        <f>IFERROR(IF(K328=0," ",SUM(K328*M328)*((Input!$D$22*$F$6)+(Input!$D$23*$F$7)))," ")</f>
        <v>145.66759999999999</v>
      </c>
    </row>
    <row r="329" spans="1:15" s="15" customFormat="1" ht="16" thickBot="1" x14ac:dyDescent="0.4">
      <c r="A329" s="172"/>
      <c r="B329" s="172"/>
      <c r="C329" s="179" t="str">
        <f>Input!C338</f>
        <v>PP312</v>
      </c>
      <c r="D329" s="180">
        <f>IF(Input!D338=0," ",Input!D338)</f>
        <v>83</v>
      </c>
      <c r="E329" s="187" t="str">
        <f>IF([1]Input!E128=0," ",[1]Input!E128)</f>
        <v xml:space="preserve"> </v>
      </c>
      <c r="F329" s="180">
        <f t="shared" si="12"/>
        <v>83</v>
      </c>
      <c r="G329" s="180">
        <f>Input!G338</f>
        <v>9.9405660098215401E-2</v>
      </c>
      <c r="H329" s="180">
        <f>IF(Input!H338=0," ",Input!H338)</f>
        <v>2017</v>
      </c>
      <c r="I329" s="180">
        <f t="shared" si="13"/>
        <v>6</v>
      </c>
      <c r="J329" s="181">
        <f>IF(Input!J338=0, " ",Input!J338)</f>
        <v>160802.01</v>
      </c>
      <c r="K329" s="182">
        <f>IF(Input!M338=0, " ",Input!M338)</f>
        <v>288.22000000000003</v>
      </c>
      <c r="L329" s="188">
        <f t="shared" si="14"/>
        <v>1.7923905304417526E-3</v>
      </c>
      <c r="M329" s="184">
        <f>IF(Input!N338=0," ",Input!N338)</f>
        <v>1</v>
      </c>
      <c r="N329" s="185">
        <f>IFERROR(IF(K329=0," ",SUM(K329*M329)*((Input!$D$10*$F$6)+(Input!$D$11*$F$7)))," ")</f>
        <v>321.07708000000002</v>
      </c>
      <c r="O329" s="186">
        <f>IFERROR(IF(K329=0," ",SUM(K329*M329)*((Input!$D$22*$F$6)+(Input!$D$23*$F$7)))," ")</f>
        <v>148.14508000000001</v>
      </c>
    </row>
    <row r="330" spans="1:15" s="15" customFormat="1" ht="16" thickBot="1" x14ac:dyDescent="0.4">
      <c r="A330" s="172"/>
      <c r="B330" s="172"/>
      <c r="C330" s="179" t="str">
        <f>Input!C339</f>
        <v>PP313</v>
      </c>
      <c r="D330" s="180">
        <f>IF(Input!D339=0," ",Input!D339)</f>
        <v>69</v>
      </c>
      <c r="E330" s="187" t="str">
        <f>IF([1]Input!E129=0," ",[1]Input!E129)</f>
        <v xml:space="preserve"> </v>
      </c>
      <c r="F330" s="180">
        <f t="shared" si="12"/>
        <v>69</v>
      </c>
      <c r="G330" s="180">
        <f>Input!G339</f>
        <v>1.750980281608349E-2</v>
      </c>
      <c r="H330" s="180">
        <f>IF(Input!H339=0," ",Input!H339)</f>
        <v>2018</v>
      </c>
      <c r="I330" s="180">
        <f t="shared" si="13"/>
        <v>5</v>
      </c>
      <c r="J330" s="181">
        <f>IF(Input!J339=0, " ",Input!J339)</f>
        <v>34071.449999999997</v>
      </c>
      <c r="K330" s="182">
        <f>IF(Input!M339=0, " ",Input!M339)</f>
        <v>289.31</v>
      </c>
      <c r="L330" s="188">
        <f t="shared" si="14"/>
        <v>8.4912734855722323E-3</v>
      </c>
      <c r="M330" s="184">
        <f>IF(Input!N339=0," ",Input!N339)</f>
        <v>1</v>
      </c>
      <c r="N330" s="185">
        <f>IFERROR(IF(K330=0," ",SUM(K330*M330)*((Input!$D$10*$F$6)+(Input!$D$11*$F$7)))," ")</f>
        <v>322.29133999999999</v>
      </c>
      <c r="O330" s="186">
        <f>IFERROR(IF(K330=0," ",SUM(K330*M330)*((Input!$D$22*$F$6)+(Input!$D$23*$F$7)))," ")</f>
        <v>148.70534000000001</v>
      </c>
    </row>
    <row r="331" spans="1:15" s="15" customFormat="1" ht="16" thickBot="1" x14ac:dyDescent="0.4">
      <c r="A331" s="172"/>
      <c r="B331" s="172"/>
      <c r="C331" s="179" t="str">
        <f>Input!C340</f>
        <v>PP314</v>
      </c>
      <c r="D331" s="180">
        <f>IF(Input!D340=0," ",Input!D340)</f>
        <v>67</v>
      </c>
      <c r="E331" s="187" t="str">
        <f>IF([1]Input!E130=0," ",[1]Input!E130)</f>
        <v xml:space="preserve"> </v>
      </c>
      <c r="F331" s="180">
        <f t="shared" si="12"/>
        <v>67</v>
      </c>
      <c r="G331" s="180">
        <f>Input!G340</f>
        <v>4.4924454208616113E-2</v>
      </c>
      <c r="H331" s="180">
        <f>IF(Input!H340=0," ",Input!H340)</f>
        <v>2013</v>
      </c>
      <c r="I331" s="180">
        <f t="shared" si="13"/>
        <v>10</v>
      </c>
      <c r="J331" s="181">
        <f>IF(Input!J340=0, " ",Input!J340)</f>
        <v>90025.69</v>
      </c>
      <c r="K331" s="182">
        <f>IF(Input!M340=0, " ",Input!M340)</f>
        <v>290.69</v>
      </c>
      <c r="L331" s="188">
        <f t="shared" si="14"/>
        <v>3.2289671981408862E-3</v>
      </c>
      <c r="M331" s="184">
        <f>IF(Input!N340=0," ",Input!N340)</f>
        <v>1</v>
      </c>
      <c r="N331" s="185">
        <f>IFERROR(IF(K331=0," ",SUM(K331*M331)*((Input!$D$10*$F$6)+(Input!$D$11*$F$7)))," ")</f>
        <v>323.82865999999996</v>
      </c>
      <c r="O331" s="186">
        <f>IFERROR(IF(K331=0," ",SUM(K331*M331)*((Input!$D$22*$F$6)+(Input!$D$23*$F$7)))," ")</f>
        <v>149.41466</v>
      </c>
    </row>
    <row r="332" spans="1:15" s="15" customFormat="1" ht="16" thickBot="1" x14ac:dyDescent="0.4">
      <c r="A332" s="172"/>
      <c r="B332" s="172"/>
      <c r="C332" s="179" t="str">
        <f>Input!C341</f>
        <v>PP315</v>
      </c>
      <c r="D332" s="180">
        <f>IF(Input!D341=0," ",Input!D341)</f>
        <v>81</v>
      </c>
      <c r="E332" s="187" t="str">
        <f>IF([1]Input!E131=0," ",[1]Input!E131)</f>
        <v xml:space="preserve"> </v>
      </c>
      <c r="F332" s="180">
        <f t="shared" si="12"/>
        <v>81</v>
      </c>
      <c r="G332" s="180">
        <f>Input!G341</f>
        <v>3.2265146268562944E-2</v>
      </c>
      <c r="H332" s="180">
        <f>IF(Input!H341=0," ",Input!H341)</f>
        <v>2014</v>
      </c>
      <c r="I332" s="180">
        <f t="shared" si="13"/>
        <v>9</v>
      </c>
      <c r="J332" s="181">
        <f>IF(Input!J341=0, " ",Input!J341)</f>
        <v>53481.93</v>
      </c>
      <c r="K332" s="182">
        <f>IF(Input!M341=0, " ",Input!M341)</f>
        <v>290.64</v>
      </c>
      <c r="L332" s="188">
        <f t="shared" si="14"/>
        <v>5.4343588572813278E-3</v>
      </c>
      <c r="M332" s="184">
        <f>IF(Input!N341=0," ",Input!N341)</f>
        <v>1</v>
      </c>
      <c r="N332" s="185">
        <f>IFERROR(IF(K332=0," ",SUM(K332*M332)*((Input!$D$10*$F$6)+(Input!$D$11*$F$7)))," ")</f>
        <v>323.77295999999996</v>
      </c>
      <c r="O332" s="186">
        <f>IFERROR(IF(K332=0," ",SUM(K332*M332)*((Input!$D$22*$F$6)+(Input!$D$23*$F$7)))," ")</f>
        <v>149.38896</v>
      </c>
    </row>
    <row r="333" spans="1:15" s="15" customFormat="1" ht="16" thickBot="1" x14ac:dyDescent="0.4">
      <c r="A333" s="172"/>
      <c r="B333" s="172"/>
      <c r="C333" s="179" t="str">
        <f>Input!C342</f>
        <v>PP316</v>
      </c>
      <c r="D333" s="180">
        <f>IF(Input!D342=0," ",Input!D342)</f>
        <v>80</v>
      </c>
      <c r="E333" s="187" t="str">
        <f>IF([1]Input!E132=0," ",[1]Input!E132)</f>
        <v xml:space="preserve"> </v>
      </c>
      <c r="F333" s="180">
        <f t="shared" si="12"/>
        <v>80</v>
      </c>
      <c r="G333" s="180">
        <f>Input!G342</f>
        <v>2.4300486258005322E-3</v>
      </c>
      <c r="H333" s="180">
        <f>IF(Input!H342=0," ",Input!H342)</f>
        <v>1999</v>
      </c>
      <c r="I333" s="180">
        <f t="shared" si="13"/>
        <v>24</v>
      </c>
      <c r="J333" s="181">
        <f>IF(Input!J342=0, " ",Input!J342)</f>
        <v>4078.34</v>
      </c>
      <c r="K333" s="182">
        <f>IF(Input!M342=0, " ",Input!M342)</f>
        <v>291.27999999999997</v>
      </c>
      <c r="L333" s="188">
        <f t="shared" si="14"/>
        <v>7.1421215494539433E-2</v>
      </c>
      <c r="M333" s="184">
        <f>IF(Input!N342=0," ",Input!N342)</f>
        <v>1</v>
      </c>
      <c r="N333" s="185">
        <f>IFERROR(IF(K333=0," ",SUM(K333*M333)*((Input!$D$10*$F$6)+(Input!$D$11*$F$7)))," ")</f>
        <v>324.48591999999991</v>
      </c>
      <c r="O333" s="186">
        <f>IFERROR(IF(K333=0," ",SUM(K333*M333)*((Input!$D$22*$F$6)+(Input!$D$23*$F$7)))," ")</f>
        <v>149.71791999999999</v>
      </c>
    </row>
    <row r="334" spans="1:15" s="15" customFormat="1" ht="16" thickBot="1" x14ac:dyDescent="0.4">
      <c r="A334" s="172"/>
      <c r="B334" s="172"/>
      <c r="C334" s="179" t="str">
        <f>Input!C343</f>
        <v>PP317</v>
      </c>
      <c r="D334" s="180">
        <f>IF(Input!D343=0," ",Input!D343)</f>
        <v>80</v>
      </c>
      <c r="E334" s="187" t="str">
        <f>IF([1]Input!E133=0," ",[1]Input!E133)</f>
        <v xml:space="preserve"> </v>
      </c>
      <c r="F334" s="180">
        <f t="shared" si="12"/>
        <v>80</v>
      </c>
      <c r="G334" s="180">
        <f>Input!G343</f>
        <v>5.5799221592371315E-2</v>
      </c>
      <c r="H334" s="180">
        <f>IF(Input!H343=0," ",Input!H343)</f>
        <v>1999</v>
      </c>
      <c r="I334" s="180">
        <f t="shared" si="13"/>
        <v>24</v>
      </c>
      <c r="J334" s="181">
        <f>IF(Input!J343=0, " ",Input!J343)</f>
        <v>93647.59</v>
      </c>
      <c r="K334" s="182">
        <f>IF(Input!M343=0, " ",Input!M343)</f>
        <v>293.24</v>
      </c>
      <c r="L334" s="188">
        <f t="shared" si="14"/>
        <v>3.1313138971328577E-3</v>
      </c>
      <c r="M334" s="184">
        <f>IF(Input!N343=0," ",Input!N343)</f>
        <v>1</v>
      </c>
      <c r="N334" s="185">
        <f>IFERROR(IF(K334=0," ",SUM(K334*M334)*((Input!$D$10*$F$6)+(Input!$D$11*$F$7)))," ")</f>
        <v>326.66935999999998</v>
      </c>
      <c r="O334" s="186">
        <f>IFERROR(IF(K334=0," ",SUM(K334*M334)*((Input!$D$22*$F$6)+(Input!$D$23*$F$7)))," ")</f>
        <v>150.72535999999999</v>
      </c>
    </row>
    <row r="335" spans="1:15" s="15" customFormat="1" ht="16" thickBot="1" x14ac:dyDescent="0.4">
      <c r="A335" s="172"/>
      <c r="B335" s="172"/>
      <c r="C335" s="179" t="str">
        <f>Input!C344</f>
        <v>PP318</v>
      </c>
      <c r="D335" s="180">
        <f>IF(Input!D344=0," ",Input!D344)</f>
        <v>79</v>
      </c>
      <c r="E335" s="187" t="str">
        <f>IF([1]Input!E134=0," ",[1]Input!E134)</f>
        <v xml:space="preserve"> </v>
      </c>
      <c r="F335" s="180">
        <f t="shared" si="12"/>
        <v>79</v>
      </c>
      <c r="G335" s="180">
        <f>Input!G344</f>
        <v>7.6291407635510025E-2</v>
      </c>
      <c r="H335" s="180">
        <f>IF(Input!H344=0," ",Input!H344)</f>
        <v>1999</v>
      </c>
      <c r="I335" s="180">
        <f t="shared" si="13"/>
        <v>24</v>
      </c>
      <c r="J335" s="181">
        <f>IF(Input!J344=0, " ",Input!J344)</f>
        <v>129660.29</v>
      </c>
      <c r="K335" s="182">
        <f>IF(Input!M344=0, " ",Input!M344)</f>
        <v>297.33999999999997</v>
      </c>
      <c r="L335" s="188">
        <f t="shared" si="14"/>
        <v>2.293223314555289E-3</v>
      </c>
      <c r="M335" s="184">
        <f>IF(Input!N344=0," ",Input!N344)</f>
        <v>1</v>
      </c>
      <c r="N335" s="185">
        <f>IFERROR(IF(K335=0," ",SUM(K335*M335)*((Input!$D$10*$F$6)+(Input!$D$11*$F$7)))," ")</f>
        <v>331.23675999999995</v>
      </c>
      <c r="O335" s="186">
        <f>IFERROR(IF(K335=0," ",SUM(K335*M335)*((Input!$D$22*$F$6)+(Input!$D$23*$F$7)))," ")</f>
        <v>152.83275999999998</v>
      </c>
    </row>
    <row r="336" spans="1:15" s="15" customFormat="1" ht="16" thickBot="1" x14ac:dyDescent="0.4">
      <c r="A336" s="172"/>
      <c r="B336" s="172"/>
      <c r="C336" s="179" t="str">
        <f>Input!C345</f>
        <v>PP319</v>
      </c>
      <c r="D336" s="180">
        <f>IF(Input!D345=0," ",Input!D345)</f>
        <v>37</v>
      </c>
      <c r="E336" s="187" t="str">
        <f>IF([1]Input!E135=0," ",[1]Input!E135)</f>
        <v xml:space="preserve"> </v>
      </c>
      <c r="F336" s="180">
        <f t="shared" si="12"/>
        <v>37</v>
      </c>
      <c r="G336" s="180">
        <f>Input!G345</f>
        <v>8.3070267400724623E-2</v>
      </c>
      <c r="H336" s="180">
        <f>IF(Input!H345=0," ",Input!H345)</f>
        <v>2017</v>
      </c>
      <c r="I336" s="180">
        <f t="shared" si="13"/>
        <v>6</v>
      </c>
      <c r="J336" s="181">
        <f>IF(Input!J345=0, " ",Input!J345)</f>
        <v>301441.01</v>
      </c>
      <c r="K336" s="182">
        <f>IF(Input!M345=0, " ",Input!M345)</f>
        <v>332.08</v>
      </c>
      <c r="L336" s="188">
        <f t="shared" si="14"/>
        <v>1.1016417441011095E-3</v>
      </c>
      <c r="M336" s="184">
        <f>IF(Input!N345=0," ",Input!N345)</f>
        <v>1</v>
      </c>
      <c r="N336" s="185">
        <f>IFERROR(IF(K336=0," ",SUM(K336*M336)*((Input!$D$10*$F$6)+(Input!$D$11*$F$7)))," ")</f>
        <v>369.93711999999994</v>
      </c>
      <c r="O336" s="186">
        <f>IFERROR(IF(K336=0," ",SUM(K336*M336)*((Input!$D$22*$F$6)+(Input!$D$23*$F$7)))," ")</f>
        <v>170.68912</v>
      </c>
    </row>
    <row r="337" spans="1:15" s="15" customFormat="1" ht="16" thickBot="1" x14ac:dyDescent="0.4">
      <c r="A337" s="172"/>
      <c r="B337" s="172"/>
      <c r="C337" s="179" t="str">
        <f>Input!C346</f>
        <v>PP320</v>
      </c>
      <c r="D337" s="180">
        <f>IF(Input!D346=0," ",Input!D346)</f>
        <v>69</v>
      </c>
      <c r="E337" s="187" t="str">
        <f>IF([1]Input!E136=0," ",[1]Input!E136)</f>
        <v xml:space="preserve"> </v>
      </c>
      <c r="F337" s="180">
        <f t="shared" si="12"/>
        <v>69</v>
      </c>
      <c r="G337" s="180">
        <f>Input!G346</f>
        <v>5.2741845171374514E-2</v>
      </c>
      <c r="H337" s="180">
        <f>IF(Input!H346=0," ",Input!H346)</f>
        <v>2009</v>
      </c>
      <c r="I337" s="180">
        <f t="shared" si="13"/>
        <v>14</v>
      </c>
      <c r="J337" s="181">
        <f>IF(Input!J346=0, " ",Input!J346)</f>
        <v>102627.72</v>
      </c>
      <c r="K337" s="182">
        <f>IF(Input!M346=0, " ",Input!M346)</f>
        <v>382.58</v>
      </c>
      <c r="L337" s="188">
        <f t="shared" si="14"/>
        <v>3.727842730989249E-3</v>
      </c>
      <c r="M337" s="184">
        <f>IF(Input!N346=0," ",Input!N346)</f>
        <v>1</v>
      </c>
      <c r="N337" s="185">
        <f>IFERROR(IF(K337=0," ",SUM(K337*M337)*((Input!$D$10*$F$6)+(Input!$D$11*$F$7)))," ")</f>
        <v>426.19411999999994</v>
      </c>
      <c r="O337" s="186">
        <f>IFERROR(IF(K337=0," ",SUM(K337*M337)*((Input!$D$22*$F$6)+(Input!$D$23*$F$7)))," ")</f>
        <v>196.64612</v>
      </c>
    </row>
    <row r="338" spans="1:15" s="15" customFormat="1" ht="16" thickBot="1" x14ac:dyDescent="0.4">
      <c r="A338" s="172"/>
      <c r="B338" s="172"/>
      <c r="C338" s="179" t="str">
        <f>Input!C347</f>
        <v>PP321</v>
      </c>
      <c r="D338" s="180">
        <f>IF(Input!D347=0," ",Input!D347)</f>
        <v>71</v>
      </c>
      <c r="E338" s="187" t="str">
        <f>IF([1]Input!E137=0," ",[1]Input!E137)</f>
        <v xml:space="preserve"> </v>
      </c>
      <c r="F338" s="180">
        <f t="shared" ref="F338:F401" si="15">IF(D338=" "," ",AVERAGE(D338:E338))</f>
        <v>71</v>
      </c>
      <c r="G338" s="180">
        <f>Input!G347</f>
        <v>0.2015787065882387</v>
      </c>
      <c r="H338" s="180">
        <f>IF(Input!H347=0," ",Input!H347)</f>
        <v>2017</v>
      </c>
      <c r="I338" s="180">
        <f t="shared" ref="I338:I401" si="16">(IF(H338=" "," ",SUM(2023-H338)))</f>
        <v>6</v>
      </c>
      <c r="J338" s="181">
        <f>IF(Input!J347=0, " ",Input!J347)</f>
        <v>381192.86</v>
      </c>
      <c r="K338" s="182">
        <f>IF(Input!M347=0, " ",Input!M347)</f>
        <v>368.19</v>
      </c>
      <c r="L338" s="188">
        <f t="shared" si="14"/>
        <v>9.6588902530860628E-4</v>
      </c>
      <c r="M338" s="184">
        <f>IF(Input!N347=0," ",Input!N347)</f>
        <v>1</v>
      </c>
      <c r="N338" s="185">
        <f>IFERROR(IF(K338=0," ",SUM(K338*M338)*((Input!$D$10*$F$6)+(Input!$D$11*$F$7)))," ")</f>
        <v>410.16365999999994</v>
      </c>
      <c r="O338" s="186">
        <f>IFERROR(IF(K338=0," ",SUM(K338*M338)*((Input!$D$22*$F$6)+(Input!$D$23*$F$7)))," ")</f>
        <v>189.24966000000001</v>
      </c>
    </row>
    <row r="339" spans="1:15" s="15" customFormat="1" ht="16" thickBot="1" x14ac:dyDescent="0.4">
      <c r="A339" s="172"/>
      <c r="B339" s="172"/>
      <c r="C339" s="179" t="str">
        <f>Input!C348</f>
        <v>PP322</v>
      </c>
      <c r="D339" s="180">
        <f>IF(Input!D348=0," ",Input!D348)</f>
        <v>68</v>
      </c>
      <c r="E339" s="187" t="str">
        <f>IF([1]Input!E138=0," ",[1]Input!E138)</f>
        <v xml:space="preserve"> </v>
      </c>
      <c r="F339" s="180">
        <f t="shared" si="15"/>
        <v>68</v>
      </c>
      <c r="G339" s="180">
        <f>Input!G348</f>
        <v>4.1772875746118508E-2</v>
      </c>
      <c r="H339" s="180">
        <f>IF(Input!H348=0," ",Input!H348)</f>
        <v>2011</v>
      </c>
      <c r="I339" s="180">
        <f t="shared" si="16"/>
        <v>12</v>
      </c>
      <c r="J339" s="181">
        <f>IF(Input!J348=0, " ",Input!J348)</f>
        <v>82479.100000000006</v>
      </c>
      <c r="K339" s="182">
        <f>IF(Input!M348=0, " ",Input!M348)</f>
        <v>302</v>
      </c>
      <c r="L339" s="188">
        <f t="shared" si="14"/>
        <v>3.6615336491305065E-3</v>
      </c>
      <c r="M339" s="184">
        <f>IF(Input!N348=0," ",Input!N348)</f>
        <v>1</v>
      </c>
      <c r="N339" s="185">
        <f>IFERROR(IF(K339=0," ",SUM(K339*M339)*((Input!$D$10*$F$6)+(Input!$D$11*$F$7)))," ")</f>
        <v>336.42799999999994</v>
      </c>
      <c r="O339" s="186">
        <f>IFERROR(IF(K339=0," ",SUM(K339*M339)*((Input!$D$22*$F$6)+(Input!$D$23*$F$7)))," ")</f>
        <v>155.22800000000001</v>
      </c>
    </row>
    <row r="340" spans="1:15" s="15" customFormat="1" ht="16" thickBot="1" x14ac:dyDescent="0.4">
      <c r="A340" s="172"/>
      <c r="B340" s="172"/>
      <c r="C340" s="179" t="str">
        <f>Input!C349</f>
        <v>PP323</v>
      </c>
      <c r="D340" s="180">
        <f>IF(Input!D349=0," ",Input!D349)</f>
        <v>65</v>
      </c>
      <c r="E340" s="187" t="str">
        <f>IF([1]Input!E139=0," ",[1]Input!E139)</f>
        <v xml:space="preserve"> </v>
      </c>
      <c r="F340" s="180">
        <f t="shared" si="15"/>
        <v>65</v>
      </c>
      <c r="G340" s="180">
        <f>Input!G349</f>
        <v>5.6977234771042461E-2</v>
      </c>
      <c r="H340" s="180">
        <f>IF(Input!H349=0," ",Input!H349)</f>
        <v>2017</v>
      </c>
      <c r="I340" s="180">
        <f t="shared" si="16"/>
        <v>6</v>
      </c>
      <c r="J340" s="181">
        <f>IF(Input!J349=0, " ",Input!J349)</f>
        <v>117691.87</v>
      </c>
      <c r="K340" s="182">
        <f>IF(Input!M349=0, " ",Input!M349)</f>
        <v>303.42</v>
      </c>
      <c r="L340" s="188">
        <f t="shared" si="14"/>
        <v>2.5780880191639409E-3</v>
      </c>
      <c r="M340" s="184">
        <f>IF(Input!N349=0," ",Input!N349)</f>
        <v>1</v>
      </c>
      <c r="N340" s="185">
        <f>IFERROR(IF(K340=0," ",SUM(K340*M340)*((Input!$D$10*$F$6)+(Input!$D$11*$F$7)))," ")</f>
        <v>338.00987999999995</v>
      </c>
      <c r="O340" s="186">
        <f>IFERROR(IF(K340=0," ",SUM(K340*M340)*((Input!$D$22*$F$6)+(Input!$D$23*$F$7)))," ")</f>
        <v>155.95788000000002</v>
      </c>
    </row>
    <row r="341" spans="1:15" s="15" customFormat="1" ht="16" thickBot="1" x14ac:dyDescent="0.4">
      <c r="A341" s="172"/>
      <c r="B341" s="172"/>
      <c r="C341" s="179" t="str">
        <f>Input!C350</f>
        <v>PP324</v>
      </c>
      <c r="D341" s="180">
        <f>IF(Input!D350=0," ",Input!D350)</f>
        <v>77</v>
      </c>
      <c r="E341" s="187" t="str">
        <f>IF([1]Input!E140=0," ",[1]Input!E140)</f>
        <v xml:space="preserve"> </v>
      </c>
      <c r="F341" s="180">
        <f t="shared" si="15"/>
        <v>77</v>
      </c>
      <c r="G341" s="180">
        <f>Input!G350</f>
        <v>0.11709688580771743</v>
      </c>
      <c r="H341" s="180">
        <f>IF(Input!H350=0," ",Input!H350)</f>
        <v>2017</v>
      </c>
      <c r="I341" s="180">
        <f t="shared" si="16"/>
        <v>6</v>
      </c>
      <c r="J341" s="181">
        <f>IF(Input!J350=0, " ",Input!J350)</f>
        <v>204179.94</v>
      </c>
      <c r="K341" s="182">
        <f>IF(Input!M350=0, " ",Input!M350)</f>
        <v>308.15999999999997</v>
      </c>
      <c r="L341" s="188">
        <f t="shared" si="14"/>
        <v>1.5092569818562977E-3</v>
      </c>
      <c r="M341" s="184">
        <f>IF(Input!N350=0," ",Input!N350)</f>
        <v>1</v>
      </c>
      <c r="N341" s="185">
        <f>IFERROR(IF(K341=0," ",SUM(K341*M341)*((Input!$D$10*$F$6)+(Input!$D$11*$F$7)))," ")</f>
        <v>343.29023999999993</v>
      </c>
      <c r="O341" s="186">
        <f>IFERROR(IF(K341=0," ",SUM(K341*M341)*((Input!$D$22*$F$6)+(Input!$D$23*$F$7)))," ")</f>
        <v>158.39424</v>
      </c>
    </row>
    <row r="342" spans="1:15" s="15" customFormat="1" ht="16" thickBot="1" x14ac:dyDescent="0.4">
      <c r="A342" s="172"/>
      <c r="B342" s="172"/>
      <c r="C342" s="179" t="str">
        <f>Input!C351</f>
        <v>PP325</v>
      </c>
      <c r="D342" s="180">
        <f>IF(Input!D351=0," ",Input!D351)</f>
        <v>70</v>
      </c>
      <c r="E342" s="187" t="str">
        <f>IF([1]Input!E141=0," ",[1]Input!E141)</f>
        <v xml:space="preserve"> </v>
      </c>
      <c r="F342" s="180">
        <f t="shared" si="15"/>
        <v>70</v>
      </c>
      <c r="G342" s="180">
        <f>Input!G351</f>
        <v>1.942377840489341E-2</v>
      </c>
      <c r="H342" s="180">
        <f>IF(Input!H351=0," ",Input!H351)</f>
        <v>2017</v>
      </c>
      <c r="I342" s="180">
        <f t="shared" si="16"/>
        <v>6</v>
      </c>
      <c r="J342" s="181">
        <f>IF(Input!J351=0, " ",Input!J351)</f>
        <v>37255.82</v>
      </c>
      <c r="K342" s="182">
        <f>IF(Input!M351=0, " ",Input!M351)</f>
        <v>311.44</v>
      </c>
      <c r="L342" s="188">
        <f t="shared" si="14"/>
        <v>8.3594992674969979E-3</v>
      </c>
      <c r="M342" s="184">
        <f>IF(Input!N351=0," ",Input!N351)</f>
        <v>1</v>
      </c>
      <c r="N342" s="185">
        <f>IFERROR(IF(K342=0," ",SUM(K342*M342)*((Input!$D$10*$F$6)+(Input!$D$11*$F$7)))," ")</f>
        <v>346.94415999999995</v>
      </c>
      <c r="O342" s="186">
        <f>IFERROR(IF(K342=0," ",SUM(K342*M342)*((Input!$D$22*$F$6)+(Input!$D$23*$F$7)))," ")</f>
        <v>160.08016000000001</v>
      </c>
    </row>
    <row r="343" spans="1:15" s="15" customFormat="1" ht="16" thickBot="1" x14ac:dyDescent="0.4">
      <c r="A343" s="172"/>
      <c r="B343" s="172"/>
      <c r="C343" s="179" t="str">
        <f>Input!C352</f>
        <v>PP326</v>
      </c>
      <c r="D343" s="180" t="str">
        <f>IF(Input!D352=0," ",Input!D352)</f>
        <v xml:space="preserve"> </v>
      </c>
      <c r="E343" s="187" t="str">
        <f>IF([1]Input!E142=0," ",[1]Input!E142)</f>
        <v xml:space="preserve"> </v>
      </c>
      <c r="F343" s="180" t="str">
        <f t="shared" si="15"/>
        <v xml:space="preserve"> </v>
      </c>
      <c r="G343" s="180" t="str">
        <f>Input!G352</f>
        <v xml:space="preserve"> </v>
      </c>
      <c r="H343" s="180" t="str">
        <f>IF(Input!H352=0," ",Input!H352)</f>
        <v xml:space="preserve"> </v>
      </c>
      <c r="I343" s="180" t="str">
        <f t="shared" si="16"/>
        <v xml:space="preserve"> </v>
      </c>
      <c r="J343" s="181" t="str">
        <f>IF(Input!J352=0, " ",Input!J352)</f>
        <v xml:space="preserve"> </v>
      </c>
      <c r="K343" s="182">
        <f>IF(Input!M352=0, " ",Input!M352)</f>
        <v>312.76</v>
      </c>
      <c r="L343" s="188" t="str">
        <f t="shared" si="14"/>
        <v xml:space="preserve"> </v>
      </c>
      <c r="M343" s="184">
        <f>IF(Input!N352=0," ",Input!N352)</f>
        <v>1</v>
      </c>
      <c r="N343" s="185">
        <f>IFERROR(IF(K343=0," ",SUM(K343*M343)*((Input!$D$10*$F$6)+(Input!$D$11*$F$7)))," ")</f>
        <v>348.41463999999996</v>
      </c>
      <c r="O343" s="186">
        <f>IFERROR(IF(K343=0," ",SUM(K343*M343)*((Input!$D$22*$F$6)+(Input!$D$23*$F$7)))," ")</f>
        <v>160.75863999999999</v>
      </c>
    </row>
    <row r="344" spans="1:15" s="15" customFormat="1" ht="16" thickBot="1" x14ac:dyDescent="0.4">
      <c r="A344" s="172"/>
      <c r="B344" s="172"/>
      <c r="C344" s="179" t="str">
        <f>Input!C353</f>
        <v>PP327</v>
      </c>
      <c r="D344" s="180">
        <f>IF(Input!D353=0," ",Input!D353)</f>
        <v>68</v>
      </c>
      <c r="E344" s="187" t="str">
        <f>IF([1]Input!E143=0," ",[1]Input!E143)</f>
        <v xml:space="preserve"> </v>
      </c>
      <c r="F344" s="180">
        <f t="shared" si="15"/>
        <v>68</v>
      </c>
      <c r="G344" s="180">
        <f>Input!G353</f>
        <v>3.8119188115402866E-2</v>
      </c>
      <c r="H344" s="180">
        <f>IF(Input!H353=0," ",Input!H353)</f>
        <v>2013</v>
      </c>
      <c r="I344" s="180">
        <f t="shared" si="16"/>
        <v>10</v>
      </c>
      <c r="J344" s="181">
        <f>IF(Input!J353=0, " ",Input!J353)</f>
        <v>75265.02</v>
      </c>
      <c r="K344" s="182">
        <f>IF(Input!M353=0, " ",Input!M353)</f>
        <v>314.32</v>
      </c>
      <c r="L344" s="188">
        <f t="shared" si="14"/>
        <v>4.1761763964189473E-3</v>
      </c>
      <c r="M344" s="184">
        <f>IF(Input!N353=0," ",Input!N353)</f>
        <v>1</v>
      </c>
      <c r="N344" s="185">
        <f>IFERROR(IF(K344=0," ",SUM(K344*M344)*((Input!$D$10*$F$6)+(Input!$D$11*$F$7)))," ")</f>
        <v>350.15247999999997</v>
      </c>
      <c r="O344" s="186">
        <f>IFERROR(IF(K344=0," ",SUM(K344*M344)*((Input!$D$22*$F$6)+(Input!$D$23*$F$7)))," ")</f>
        <v>161.56048000000001</v>
      </c>
    </row>
    <row r="345" spans="1:15" s="15" customFormat="1" ht="16" thickBot="1" x14ac:dyDescent="0.4">
      <c r="A345" s="172"/>
      <c r="B345" s="172"/>
      <c r="C345" s="179" t="str">
        <f>Input!C354</f>
        <v>PP328</v>
      </c>
      <c r="D345" s="180">
        <f>IF(Input!D354=0," ",Input!D354)</f>
        <v>76</v>
      </c>
      <c r="E345" s="187" t="str">
        <f>IF([1]Input!E144=0," ",[1]Input!E144)</f>
        <v xml:space="preserve"> </v>
      </c>
      <c r="F345" s="180">
        <f t="shared" si="15"/>
        <v>76</v>
      </c>
      <c r="G345" s="180">
        <f>Input!G354</f>
        <v>6.7014407173789758E-2</v>
      </c>
      <c r="H345" s="180">
        <f>IF(Input!H354=0," ",Input!H354)</f>
        <v>1998</v>
      </c>
      <c r="I345" s="180">
        <f t="shared" si="16"/>
        <v>25</v>
      </c>
      <c r="J345" s="181">
        <f>IF(Input!J354=0, " ",Input!J354)</f>
        <v>118389.46</v>
      </c>
      <c r="K345" s="182">
        <f>IF(Input!M354=0, " ",Input!M354)</f>
        <v>320.14</v>
      </c>
      <c r="L345" s="188">
        <f t="shared" si="14"/>
        <v>2.7041258571497834E-3</v>
      </c>
      <c r="M345" s="184">
        <f>IF(Input!N354=0," ",Input!N354)</f>
        <v>1</v>
      </c>
      <c r="N345" s="185">
        <f>IFERROR(IF(K345=0," ",SUM(K345*M345)*((Input!$D$10*$F$6)+(Input!$D$11*$F$7)))," ")</f>
        <v>356.63595999999995</v>
      </c>
      <c r="O345" s="186">
        <f>IFERROR(IF(K345=0," ",SUM(K345*M345)*((Input!$D$22*$F$6)+(Input!$D$23*$F$7)))," ")</f>
        <v>164.55196000000001</v>
      </c>
    </row>
    <row r="346" spans="1:15" s="15" customFormat="1" ht="16" thickBot="1" x14ac:dyDescent="0.4">
      <c r="A346" s="172"/>
      <c r="B346" s="172"/>
      <c r="C346" s="179" t="str">
        <f>Input!C355</f>
        <v>PP329</v>
      </c>
      <c r="D346" s="180">
        <f>IF(Input!D355=0," ",Input!D355)</f>
        <v>63</v>
      </c>
      <c r="E346" s="187" t="str">
        <f>IF([1]Input!E145=0," ",[1]Input!E145)</f>
        <v xml:space="preserve"> </v>
      </c>
      <c r="F346" s="180">
        <f t="shared" si="15"/>
        <v>63</v>
      </c>
      <c r="G346" s="180">
        <f>Input!G355</f>
        <v>5.9121696346395539E-2</v>
      </c>
      <c r="H346" s="180">
        <f>IF(Input!H355=0," ",Input!H355)</f>
        <v>2018</v>
      </c>
      <c r="I346" s="180">
        <f t="shared" si="16"/>
        <v>5</v>
      </c>
      <c r="J346" s="181">
        <f>IF(Input!J355=0, " ",Input!J355)</f>
        <v>125998.33</v>
      </c>
      <c r="K346" s="182">
        <f>IF(Input!M355=0, " ",Input!M355)</f>
        <v>323.33999999999997</v>
      </c>
      <c r="L346" s="188">
        <f t="shared" si="14"/>
        <v>2.5662244888483838E-3</v>
      </c>
      <c r="M346" s="184">
        <f>IF(Input!N355=0," ",Input!N355)</f>
        <v>1</v>
      </c>
      <c r="N346" s="185">
        <f>IFERROR(IF(K346=0," ",SUM(K346*M346)*((Input!$D$10*$F$6)+(Input!$D$11*$F$7)))," ")</f>
        <v>360.20075999999995</v>
      </c>
      <c r="O346" s="186">
        <f>IFERROR(IF(K346=0," ",SUM(K346*M346)*((Input!$D$22*$F$6)+(Input!$D$23*$F$7)))," ")</f>
        <v>166.19675999999998</v>
      </c>
    </row>
    <row r="347" spans="1:15" s="15" customFormat="1" ht="16" thickBot="1" x14ac:dyDescent="0.4">
      <c r="A347" s="172"/>
      <c r="B347" s="172"/>
      <c r="C347" s="179" t="str">
        <f>Input!C356</f>
        <v>PP330</v>
      </c>
      <c r="D347" s="180">
        <f>IF(Input!D356=0," ",Input!D356)</f>
        <v>68</v>
      </c>
      <c r="E347" s="187" t="str">
        <f>IF([1]Input!E146=0," ",[1]Input!E146)</f>
        <v xml:space="preserve"> </v>
      </c>
      <c r="F347" s="180">
        <f t="shared" si="15"/>
        <v>68</v>
      </c>
      <c r="G347" s="180">
        <f>Input!G356</f>
        <v>6.083620752432134E-2</v>
      </c>
      <c r="H347" s="180">
        <f>IF(Input!H356=0," ",Input!H356)</f>
        <v>2019</v>
      </c>
      <c r="I347" s="180">
        <f t="shared" si="16"/>
        <v>4</v>
      </c>
      <c r="J347" s="181">
        <f>IF(Input!J356=0, " ",Input!J356)</f>
        <v>120118.99</v>
      </c>
      <c r="K347" s="182">
        <f>IF(Input!M356=0, " ",Input!M356)</f>
        <v>324.36</v>
      </c>
      <c r="L347" s="188">
        <f t="shared" si="14"/>
        <v>2.7003224053082698E-3</v>
      </c>
      <c r="M347" s="184">
        <f>IF(Input!N356=0," ",Input!N356)</f>
        <v>1</v>
      </c>
      <c r="N347" s="185">
        <f>IFERROR(IF(K347=0," ",SUM(K347*M347)*((Input!$D$10*$F$6)+(Input!$D$11*$F$7)))," ")</f>
        <v>361.33704</v>
      </c>
      <c r="O347" s="186">
        <f>IFERROR(IF(K347=0," ",SUM(K347*M347)*((Input!$D$22*$F$6)+(Input!$D$23*$F$7)))," ")</f>
        <v>166.72104000000002</v>
      </c>
    </row>
    <row r="348" spans="1:15" s="15" customFormat="1" ht="16" thickBot="1" x14ac:dyDescent="0.4">
      <c r="A348" s="172"/>
      <c r="B348" s="172"/>
      <c r="C348" s="179" t="str">
        <f>Input!C357</f>
        <v>PP331</v>
      </c>
      <c r="D348" s="180">
        <f>IF(Input!D357=0," ",Input!D357)</f>
        <v>62</v>
      </c>
      <c r="E348" s="187" t="str">
        <f>IF([1]Input!E147=0," ",[1]Input!E147)</f>
        <v xml:space="preserve"> </v>
      </c>
      <c r="F348" s="180">
        <f t="shared" si="15"/>
        <v>62</v>
      </c>
      <c r="G348" s="180">
        <f>Input!G357</f>
        <v>3.4657801080237652E-2</v>
      </c>
      <c r="H348" s="180">
        <f>IF(Input!H357=0," ",Input!H357)</f>
        <v>2009</v>
      </c>
      <c r="I348" s="180">
        <f t="shared" si="16"/>
        <v>14</v>
      </c>
      <c r="J348" s="181">
        <f>IF(Input!J357=0, " ",Input!J357)</f>
        <v>75052.95</v>
      </c>
      <c r="K348" s="182">
        <f>IF(Input!M357=0, " ",Input!M357)</f>
        <v>327.06</v>
      </c>
      <c r="L348" s="188">
        <f t="shared" si="14"/>
        <v>4.3577234472462444E-3</v>
      </c>
      <c r="M348" s="184">
        <f>IF(Input!N357=0," ",Input!N357)</f>
        <v>1</v>
      </c>
      <c r="N348" s="185">
        <f>IFERROR(IF(K348=0," ",SUM(K348*M348)*((Input!$D$10*$F$6)+(Input!$D$11*$F$7)))," ")</f>
        <v>364.34483999999998</v>
      </c>
      <c r="O348" s="186">
        <f>IFERROR(IF(K348=0," ",SUM(K348*M348)*((Input!$D$22*$F$6)+(Input!$D$23*$F$7)))," ")</f>
        <v>168.10884000000001</v>
      </c>
    </row>
    <row r="349" spans="1:15" s="15" customFormat="1" ht="16" thickBot="1" x14ac:dyDescent="0.4">
      <c r="A349" s="172"/>
      <c r="B349" s="172"/>
      <c r="C349" s="179" t="str">
        <f>Input!C358</f>
        <v>PP332</v>
      </c>
      <c r="D349" s="180">
        <f>IF(Input!D358=0," ",Input!D358)</f>
        <v>29</v>
      </c>
      <c r="E349" s="187" t="str">
        <f>IF([1]Input!E148=0," ",[1]Input!E148)</f>
        <v xml:space="preserve"> </v>
      </c>
      <c r="F349" s="180">
        <f t="shared" si="15"/>
        <v>29</v>
      </c>
      <c r="G349" s="180">
        <f>Input!G358</f>
        <v>2.1137818122378148E-2</v>
      </c>
      <c r="H349" s="180">
        <f>IF(Input!H358=0," ",Input!H358)</f>
        <v>2022</v>
      </c>
      <c r="I349" s="180">
        <f t="shared" si="16"/>
        <v>1</v>
      </c>
      <c r="J349" s="181">
        <f>IF(Input!J358=0, " ",Input!J358)</f>
        <v>97863.47</v>
      </c>
      <c r="K349" s="182">
        <f>IF(Input!M358=0, " ",Input!M358)</f>
        <v>326.94</v>
      </c>
      <c r="L349" s="188">
        <f t="shared" si="14"/>
        <v>3.3407766963505382E-3</v>
      </c>
      <c r="M349" s="184">
        <f>IF(Input!N358=0," ",Input!N358)</f>
        <v>1</v>
      </c>
      <c r="N349" s="185">
        <f>IFERROR(IF(K349=0," ",SUM(K349*M349)*((Input!$D$10*$F$6)+(Input!$D$11*$F$7)))," ")</f>
        <v>364.21115999999995</v>
      </c>
      <c r="O349" s="186">
        <f>IFERROR(IF(K349=0," ",SUM(K349*M349)*((Input!$D$22*$F$6)+(Input!$D$23*$F$7)))," ")</f>
        <v>168.04715999999999</v>
      </c>
    </row>
    <row r="350" spans="1:15" s="15" customFormat="1" ht="16" thickBot="1" x14ac:dyDescent="0.4">
      <c r="A350" s="172"/>
      <c r="B350" s="172"/>
      <c r="C350" s="179" t="str">
        <f>Input!C359</f>
        <v>PP333</v>
      </c>
      <c r="D350" s="180">
        <f>IF(Input!D359=0," ",Input!D359)</f>
        <v>79</v>
      </c>
      <c r="E350" s="187" t="str">
        <f>IF([1]Input!E149=0," ",[1]Input!E149)</f>
        <v xml:space="preserve"> </v>
      </c>
      <c r="F350" s="180">
        <f t="shared" si="15"/>
        <v>79</v>
      </c>
      <c r="G350" s="180">
        <f>Input!G359</f>
        <v>0.1286743913448965</v>
      </c>
      <c r="H350" s="180">
        <f>IF(Input!H359=0," ",Input!H359)</f>
        <v>2003</v>
      </c>
      <c r="I350" s="180">
        <f t="shared" si="16"/>
        <v>20</v>
      </c>
      <c r="J350" s="181">
        <f>IF(Input!J359=0, " ",Input!J359)</f>
        <v>218687.26</v>
      </c>
      <c r="K350" s="182">
        <f>IF(Input!M359=0, " ",Input!M359)</f>
        <v>328.04</v>
      </c>
      <c r="L350" s="188">
        <f t="shared" si="14"/>
        <v>1.5000416576621794E-3</v>
      </c>
      <c r="M350" s="184">
        <f>IF(Input!N359=0," ",Input!N359)</f>
        <v>1</v>
      </c>
      <c r="N350" s="185">
        <f>IFERROR(IF(K350=0," ",SUM(K350*M350)*((Input!$D$10*$F$6)+(Input!$D$11*$F$7)))," ")</f>
        <v>365.43655999999999</v>
      </c>
      <c r="O350" s="186">
        <f>IFERROR(IF(K350=0," ",SUM(K350*M350)*((Input!$D$22*$F$6)+(Input!$D$23*$F$7)))," ")</f>
        <v>168.61256</v>
      </c>
    </row>
    <row r="351" spans="1:15" s="15" customFormat="1" ht="16" thickBot="1" x14ac:dyDescent="0.4">
      <c r="A351" s="172"/>
      <c r="B351" s="172"/>
      <c r="C351" s="179" t="str">
        <f>Input!C360</f>
        <v>PP334</v>
      </c>
      <c r="D351" s="180">
        <f>IF(Input!D360=0," ",Input!D360)</f>
        <v>72</v>
      </c>
      <c r="E351" s="187" t="str">
        <f>IF([1]Input!E150=0," ",[1]Input!E150)</f>
        <v xml:space="preserve"> </v>
      </c>
      <c r="F351" s="180">
        <f t="shared" si="15"/>
        <v>72</v>
      </c>
      <c r="G351" s="180">
        <f>Input!G360</f>
        <v>3.3986036090263252E-2</v>
      </c>
      <c r="H351" s="180">
        <f>IF(Input!H360=0," ",Input!H360)</f>
        <v>2013</v>
      </c>
      <c r="I351" s="180">
        <f t="shared" si="16"/>
        <v>10</v>
      </c>
      <c r="J351" s="181">
        <f>IF(Input!J360=0, " ",Input!J360)</f>
        <v>63376.24</v>
      </c>
      <c r="K351" s="182">
        <f>IF(Input!M360=0, " ",Input!M360)</f>
        <v>328.96</v>
      </c>
      <c r="L351" s="188">
        <f t="shared" si="14"/>
        <v>5.1905887758566934E-3</v>
      </c>
      <c r="M351" s="184">
        <f>IF(Input!N360=0," ",Input!N360)</f>
        <v>1</v>
      </c>
      <c r="N351" s="185">
        <f>IFERROR(IF(K351=0," ",SUM(K351*M351)*((Input!$D$10*$F$6)+(Input!$D$11*$F$7)))," ")</f>
        <v>366.46143999999993</v>
      </c>
      <c r="O351" s="186">
        <f>IFERROR(IF(K351=0," ",SUM(K351*M351)*((Input!$D$22*$F$6)+(Input!$D$23*$F$7)))," ")</f>
        <v>169.08544000000001</v>
      </c>
    </row>
    <row r="352" spans="1:15" s="15" customFormat="1" ht="16" thickBot="1" x14ac:dyDescent="0.4">
      <c r="A352" s="172"/>
      <c r="B352" s="172"/>
      <c r="C352" s="179" t="str">
        <f>Input!C361</f>
        <v>PP335</v>
      </c>
      <c r="D352" s="180">
        <f>IF(Input!D361=0," ",Input!D361)</f>
        <v>79</v>
      </c>
      <c r="E352" s="187" t="str">
        <f>IF([1]Input!E151=0," ",[1]Input!E151)</f>
        <v xml:space="preserve"> </v>
      </c>
      <c r="F352" s="180">
        <f t="shared" si="15"/>
        <v>79</v>
      </c>
      <c r="G352" s="180">
        <f>Input!G361</f>
        <v>7.4364809717495359E-2</v>
      </c>
      <c r="H352" s="180">
        <f>IF(Input!H361=0," ",Input!H361)</f>
        <v>1996</v>
      </c>
      <c r="I352" s="180">
        <f t="shared" si="16"/>
        <v>27</v>
      </c>
      <c r="J352" s="181">
        <f>IF(Input!J361=0, " ",Input!J361)</f>
        <v>126385.96</v>
      </c>
      <c r="K352" s="182">
        <f>IF(Input!M361=0, " ",Input!M361)</f>
        <v>330.92</v>
      </c>
      <c r="L352" s="188">
        <f t="shared" si="14"/>
        <v>2.6183288080416527E-3</v>
      </c>
      <c r="M352" s="184">
        <f>IF(Input!N361=0," ",Input!N361)</f>
        <v>1</v>
      </c>
      <c r="N352" s="185">
        <f>IFERROR(IF(K352=0," ",SUM(K352*M352)*((Input!$D$10*$F$6)+(Input!$D$11*$F$7)))," ")</f>
        <v>368.64488</v>
      </c>
      <c r="O352" s="186">
        <f>IFERROR(IF(K352=0," ",SUM(K352*M352)*((Input!$D$22*$F$6)+(Input!$D$23*$F$7)))," ")</f>
        <v>170.09288000000001</v>
      </c>
    </row>
    <row r="353" spans="1:15" s="15" customFormat="1" ht="16" thickBot="1" x14ac:dyDescent="0.4">
      <c r="A353" s="172"/>
      <c r="B353" s="172"/>
      <c r="C353" s="179" t="str">
        <f>Input!C362</f>
        <v>PP336</v>
      </c>
      <c r="D353" s="180">
        <f>IF(Input!D362=0," ",Input!D362)</f>
        <v>60</v>
      </c>
      <c r="E353" s="187" t="str">
        <f>IF([1]Input!E152=0," ",[1]Input!E152)</f>
        <v xml:space="preserve"> </v>
      </c>
      <c r="F353" s="180">
        <f t="shared" si="15"/>
        <v>60</v>
      </c>
      <c r="G353" s="180">
        <f>Input!G362</f>
        <v>1.7504289410214778E-2</v>
      </c>
      <c r="H353" s="180">
        <f>IF(Input!H362=0," ",Input!H362)</f>
        <v>2022</v>
      </c>
      <c r="I353" s="180">
        <f t="shared" si="16"/>
        <v>1</v>
      </c>
      <c r="J353" s="181">
        <f>IF(Input!J362=0, " ",Input!J362)</f>
        <v>39169.83</v>
      </c>
      <c r="K353" s="182">
        <f>IF(Input!M362=0, " ",Input!M362)</f>
        <v>333</v>
      </c>
      <c r="L353" s="188">
        <f t="shared" si="14"/>
        <v>8.5014410325497964E-3</v>
      </c>
      <c r="M353" s="184">
        <f>IF(Input!N362=0," ",Input!N362)</f>
        <v>1</v>
      </c>
      <c r="N353" s="185">
        <f>IFERROR(IF(K353=0," ",SUM(K353*M353)*((Input!$D$10*$F$6)+(Input!$D$11*$F$7)))," ")</f>
        <v>370.96199999999993</v>
      </c>
      <c r="O353" s="186">
        <f>IFERROR(IF(K353=0," ",SUM(K353*M353)*((Input!$D$22*$F$6)+(Input!$D$23*$F$7)))," ")</f>
        <v>171.16200000000001</v>
      </c>
    </row>
    <row r="354" spans="1:15" s="15" customFormat="1" ht="16" thickBot="1" x14ac:dyDescent="0.4">
      <c r="A354" s="172"/>
      <c r="B354" s="172"/>
      <c r="C354" s="179" t="str">
        <f>Input!C363</f>
        <v>PP337</v>
      </c>
      <c r="D354" s="180">
        <f>IF(Input!D363=0," ",Input!D363)</f>
        <v>35</v>
      </c>
      <c r="E354" s="187" t="str">
        <f>IF([1]Input!E153=0," ",[1]Input!E153)</f>
        <v xml:space="preserve"> </v>
      </c>
      <c r="F354" s="180">
        <f t="shared" si="15"/>
        <v>35</v>
      </c>
      <c r="G354" s="180">
        <f>Input!G363</f>
        <v>0.14375420631112257</v>
      </c>
      <c r="H354" s="180">
        <f>IF(Input!H363=0," ",Input!H363)</f>
        <v>2017</v>
      </c>
      <c r="I354" s="180">
        <f t="shared" si="16"/>
        <v>6</v>
      </c>
      <c r="J354" s="181">
        <f>IF(Input!J363=0, " ",Input!J363)</f>
        <v>551456.13</v>
      </c>
      <c r="K354" s="182">
        <f>IF(Input!M363=0, " ",Input!M363)</f>
        <v>352.46</v>
      </c>
      <c r="L354" s="188">
        <f t="shared" si="14"/>
        <v>6.3914422349426055E-4</v>
      </c>
      <c r="M354" s="184">
        <f>IF(Input!N363=0," ",Input!N363)</f>
        <v>1</v>
      </c>
      <c r="N354" s="185">
        <f>IFERROR(IF(K354=0," ",SUM(K354*M354)*((Input!$D$10*$F$6)+(Input!$D$11*$F$7)))," ")</f>
        <v>392.64043999999996</v>
      </c>
      <c r="O354" s="186">
        <f>IFERROR(IF(K354=0," ",SUM(K354*M354)*((Input!$D$22*$F$6)+(Input!$D$23*$F$7)))," ")</f>
        <v>181.16443999999998</v>
      </c>
    </row>
    <row r="355" spans="1:15" s="15" customFormat="1" ht="16" thickBot="1" x14ac:dyDescent="0.4">
      <c r="A355" s="172"/>
      <c r="B355" s="172"/>
      <c r="C355" s="179" t="str">
        <f>Input!C364</f>
        <v>PP338</v>
      </c>
      <c r="D355" s="180" t="str">
        <f>IF(Input!D364=0," ",Input!D364)</f>
        <v xml:space="preserve"> </v>
      </c>
      <c r="E355" s="187" t="str">
        <f>IF([1]Input!E154=0," ",[1]Input!E154)</f>
        <v xml:space="preserve"> </v>
      </c>
      <c r="F355" s="180" t="str">
        <f t="shared" si="15"/>
        <v xml:space="preserve"> </v>
      </c>
      <c r="G355" s="180" t="str">
        <f>Input!G364</f>
        <v xml:space="preserve"> </v>
      </c>
      <c r="H355" s="180" t="str">
        <f>IF(Input!H364=0," ",Input!H364)</f>
        <v xml:space="preserve"> </v>
      </c>
      <c r="I355" s="180" t="str">
        <f t="shared" si="16"/>
        <v xml:space="preserve"> </v>
      </c>
      <c r="J355" s="181" t="str">
        <f>IF(Input!J364=0, " ",Input!J364)</f>
        <v xml:space="preserve"> </v>
      </c>
      <c r="K355" s="182">
        <f>IF(Input!M364=0, " ",Input!M364)</f>
        <v>335.81</v>
      </c>
      <c r="L355" s="188" t="str">
        <f t="shared" si="14"/>
        <v xml:space="preserve"> </v>
      </c>
      <c r="M355" s="184">
        <f>IF(Input!N364=0," ",Input!N364)</f>
        <v>1</v>
      </c>
      <c r="N355" s="185">
        <f>IFERROR(IF(K355=0," ",SUM(K355*M355)*((Input!$D$10*$F$6)+(Input!$D$11*$F$7)))," ")</f>
        <v>374.09233999999998</v>
      </c>
      <c r="O355" s="186">
        <f>IFERROR(IF(K355=0," ",SUM(K355*M355)*((Input!$D$22*$F$6)+(Input!$D$23*$F$7)))," ")</f>
        <v>172.60634000000002</v>
      </c>
    </row>
    <row r="356" spans="1:15" s="15" customFormat="1" ht="16" thickBot="1" x14ac:dyDescent="0.4">
      <c r="A356" s="172"/>
      <c r="B356" s="172"/>
      <c r="C356" s="179" t="str">
        <f>Input!C365</f>
        <v>PP339</v>
      </c>
      <c r="D356" s="180" t="str">
        <f>IF(Input!D365=0," ",Input!D365)</f>
        <v xml:space="preserve"> </v>
      </c>
      <c r="E356" s="187" t="str">
        <f>IF([1]Input!E155=0," ",[1]Input!E155)</f>
        <v xml:space="preserve"> </v>
      </c>
      <c r="F356" s="180" t="str">
        <f t="shared" si="15"/>
        <v xml:space="preserve"> </v>
      </c>
      <c r="G356" s="180" t="str">
        <f>Input!G365</f>
        <v xml:space="preserve"> </v>
      </c>
      <c r="H356" s="180" t="str">
        <f>IF(Input!H365=0," ",Input!H365)</f>
        <v xml:space="preserve"> </v>
      </c>
      <c r="I356" s="180" t="str">
        <f t="shared" si="16"/>
        <v xml:space="preserve"> </v>
      </c>
      <c r="J356" s="181" t="str">
        <f>IF(Input!J365=0, " ",Input!J365)</f>
        <v xml:space="preserve"> </v>
      </c>
      <c r="K356" s="182">
        <f>IF(Input!M365=0, " ",Input!M365)</f>
        <v>335.87</v>
      </c>
      <c r="L356" s="188" t="str">
        <f t="shared" si="14"/>
        <v xml:space="preserve"> </v>
      </c>
      <c r="M356" s="184">
        <f>IF(Input!N365=0," ",Input!N365)</f>
        <v>1</v>
      </c>
      <c r="N356" s="185">
        <f>IFERROR(IF(K356=0," ",SUM(K356*M356)*((Input!$D$10*$F$6)+(Input!$D$11*$F$7)))," ")</f>
        <v>374.15917999999999</v>
      </c>
      <c r="O356" s="186">
        <f>IFERROR(IF(K356=0," ",SUM(K356*M356)*((Input!$D$22*$F$6)+(Input!$D$23*$F$7)))," ")</f>
        <v>172.63718</v>
      </c>
    </row>
    <row r="357" spans="1:15" s="15" customFormat="1" ht="16" thickBot="1" x14ac:dyDescent="0.4">
      <c r="A357" s="172"/>
      <c r="B357" s="172"/>
      <c r="C357" s="179" t="str">
        <f>Input!C366</f>
        <v>PP340</v>
      </c>
      <c r="D357" s="180">
        <f>IF(Input!D366=0," ",Input!D366)</f>
        <v>74</v>
      </c>
      <c r="E357" s="187" t="str">
        <f>IF([1]Input!E156=0," ",[1]Input!E156)</f>
        <v xml:space="preserve"> </v>
      </c>
      <c r="F357" s="180">
        <f t="shared" si="15"/>
        <v>74</v>
      </c>
      <c r="G357" s="180">
        <f>Input!G366</f>
        <v>3.8415493778013489E-2</v>
      </c>
      <c r="H357" s="180">
        <f>IF(Input!H366=0," ",Input!H366)</f>
        <v>1994</v>
      </c>
      <c r="I357" s="180">
        <f t="shared" si="16"/>
        <v>29</v>
      </c>
      <c r="J357" s="181">
        <f>IF(Input!J366=0, " ",Input!J366)</f>
        <v>69700.06</v>
      </c>
      <c r="K357" s="182">
        <f>IF(Input!M366=0, " ",Input!M366)</f>
        <v>342.36</v>
      </c>
      <c r="L357" s="188">
        <f t="shared" ref="L357:L420" si="17">IFERROR(K357/J357," ")</f>
        <v>4.9119039495805318E-3</v>
      </c>
      <c r="M357" s="184">
        <f>IF(Input!N366=0," ",Input!N366)</f>
        <v>1</v>
      </c>
      <c r="N357" s="185">
        <f>IFERROR(IF(K357=0," ",SUM(K357*M357)*((Input!$D$10*$F$6)+(Input!$D$11*$F$7)))," ")</f>
        <v>381.38903999999997</v>
      </c>
      <c r="O357" s="186">
        <f>IFERROR(IF(K357=0," ",SUM(K357*M357)*((Input!$D$22*$F$6)+(Input!$D$23*$F$7)))," ")</f>
        <v>175.97304</v>
      </c>
    </row>
    <row r="358" spans="1:15" s="15" customFormat="1" ht="16" thickBot="1" x14ac:dyDescent="0.4">
      <c r="A358" s="172"/>
      <c r="B358" s="172"/>
      <c r="C358" s="179" t="str">
        <f>Input!C367</f>
        <v>PP341</v>
      </c>
      <c r="D358" s="180">
        <f>IF(Input!D367=0," ",Input!D367)</f>
        <v>67</v>
      </c>
      <c r="E358" s="187" t="str">
        <f>IF([1]Input!E157=0," ",[1]Input!E157)</f>
        <v xml:space="preserve"> </v>
      </c>
      <c r="F358" s="180">
        <f t="shared" si="15"/>
        <v>67</v>
      </c>
      <c r="G358" s="180">
        <f>Input!G367</f>
        <v>0.19816732228994605</v>
      </c>
      <c r="H358" s="180">
        <f>IF(Input!H367=0," ",Input!H367)</f>
        <v>2012</v>
      </c>
      <c r="I358" s="180">
        <f t="shared" si="16"/>
        <v>11</v>
      </c>
      <c r="J358" s="181">
        <f>IF(Input!J367=0, " ",Input!J367)</f>
        <v>397114.45</v>
      </c>
      <c r="K358" s="182">
        <f>IF(Input!M367=0, " ",Input!M367)</f>
        <v>344.54</v>
      </c>
      <c r="L358" s="188">
        <f t="shared" si="17"/>
        <v>8.6760882158783191E-4</v>
      </c>
      <c r="M358" s="184">
        <f>IF(Input!N367=0," ",Input!N367)</f>
        <v>1</v>
      </c>
      <c r="N358" s="185">
        <f>IFERROR(IF(K358=0," ",SUM(K358*M358)*((Input!$D$10*$F$6)+(Input!$D$11*$F$7)))," ")</f>
        <v>383.81755999999996</v>
      </c>
      <c r="O358" s="186">
        <f>IFERROR(IF(K358=0," ",SUM(K358*M358)*((Input!$D$22*$F$6)+(Input!$D$23*$F$7)))," ")</f>
        <v>177.09356000000002</v>
      </c>
    </row>
    <row r="359" spans="1:15" s="15" customFormat="1" ht="16" thickBot="1" x14ac:dyDescent="0.4">
      <c r="A359" s="172"/>
      <c r="B359" s="172"/>
      <c r="C359" s="179" t="str">
        <f>Input!C368</f>
        <v>PP342</v>
      </c>
      <c r="D359" s="180">
        <f>IF(Input!D368=0," ",Input!D368)</f>
        <v>53</v>
      </c>
      <c r="E359" s="187" t="str">
        <f>IF([1]Input!E158=0," ",[1]Input!E158)</f>
        <v xml:space="preserve"> </v>
      </c>
      <c r="F359" s="180">
        <f t="shared" si="15"/>
        <v>53</v>
      </c>
      <c r="G359" s="180">
        <f>Input!G368</f>
        <v>2.4369981612465583E-3</v>
      </c>
      <c r="H359" s="180">
        <f>IF(Input!H368=0," ",Input!H368)</f>
        <v>2022</v>
      </c>
      <c r="I359" s="180">
        <f t="shared" si="16"/>
        <v>1</v>
      </c>
      <c r="J359" s="181">
        <f>IF(Input!J368=0, " ",Input!J368)</f>
        <v>6173.59</v>
      </c>
      <c r="K359" s="182">
        <f>IF(Input!M368=0, " ",Input!M368)</f>
        <v>346.68</v>
      </c>
      <c r="L359" s="188">
        <f t="shared" si="17"/>
        <v>5.615533263465828E-2</v>
      </c>
      <c r="M359" s="184">
        <f>IF(Input!N368=0," ",Input!N368)</f>
        <v>1</v>
      </c>
      <c r="N359" s="185">
        <f>IFERROR(IF(K359=0," ",SUM(K359*M359)*((Input!$D$10*$F$6)+(Input!$D$11*$F$7)))," ")</f>
        <v>386.20151999999996</v>
      </c>
      <c r="O359" s="186">
        <f>IFERROR(IF(K359=0," ",SUM(K359*M359)*((Input!$D$22*$F$6)+(Input!$D$23*$F$7)))," ")</f>
        <v>178.19352000000001</v>
      </c>
    </row>
    <row r="360" spans="1:15" s="15" customFormat="1" ht="16" thickBot="1" x14ac:dyDescent="0.4">
      <c r="A360" s="172"/>
      <c r="B360" s="172"/>
      <c r="C360" s="179" t="str">
        <f>Input!C369</f>
        <v>PP343</v>
      </c>
      <c r="D360" s="180">
        <f>IF(Input!D369=0," ",Input!D369)</f>
        <v>13</v>
      </c>
      <c r="E360" s="187" t="str">
        <f>IF([1]Input!E159=0," ",[1]Input!E159)</f>
        <v xml:space="preserve"> </v>
      </c>
      <c r="F360" s="180">
        <f t="shared" si="15"/>
        <v>13</v>
      </c>
      <c r="G360" s="180">
        <f>Input!G369</f>
        <v>1.5085665693475123E-2</v>
      </c>
      <c r="H360" s="180">
        <f>IF(Input!H369=0," ",Input!H369)</f>
        <v>2017</v>
      </c>
      <c r="I360" s="180">
        <f t="shared" si="16"/>
        <v>6</v>
      </c>
      <c r="J360" s="181">
        <f>IF(Input!J369=0, " ",Input!J369)</f>
        <v>155804.35</v>
      </c>
      <c r="K360" s="182">
        <f>IF(Input!M369=0, " ",Input!M369)</f>
        <v>348.09</v>
      </c>
      <c r="L360" s="188">
        <f t="shared" si="17"/>
        <v>2.2341481479817476E-3</v>
      </c>
      <c r="M360" s="184">
        <f>IF(Input!N369=0," ",Input!N369)</f>
        <v>1</v>
      </c>
      <c r="N360" s="185">
        <f>IFERROR(IF(K360=0," ",SUM(K360*M360)*((Input!$D$10*$F$6)+(Input!$D$11*$F$7)))," ")</f>
        <v>387.7722599999999</v>
      </c>
      <c r="O360" s="186">
        <f>IFERROR(IF(K360=0," ",SUM(K360*M360)*((Input!$D$22*$F$6)+(Input!$D$23*$F$7)))," ")</f>
        <v>178.91826</v>
      </c>
    </row>
    <row r="361" spans="1:15" s="15" customFormat="1" ht="16" thickBot="1" x14ac:dyDescent="0.4">
      <c r="A361" s="172"/>
      <c r="B361" s="172"/>
      <c r="C361" s="179" t="str">
        <f>Input!C370</f>
        <v>PP344</v>
      </c>
      <c r="D361" s="180">
        <f>IF(Input!D370=0," ",Input!D370)</f>
        <v>17</v>
      </c>
      <c r="E361" s="187" t="str">
        <f>IF([1]Input!E160=0," ",[1]Input!E160)</f>
        <v xml:space="preserve"> </v>
      </c>
      <c r="F361" s="180">
        <f t="shared" si="15"/>
        <v>17</v>
      </c>
      <c r="G361" s="180">
        <f>Input!G370</f>
        <v>1.9727386192796497E-2</v>
      </c>
      <c r="H361" s="180">
        <f>IF(Input!H370=0," ",Input!H370)</f>
        <v>2017</v>
      </c>
      <c r="I361" s="180">
        <f t="shared" si="16"/>
        <v>6</v>
      </c>
      <c r="J361" s="181">
        <f>IF(Input!J370=0, " ",Input!J370)</f>
        <v>155804.17000000001</v>
      </c>
      <c r="K361" s="182">
        <f>IF(Input!M370=0, " ",Input!M370)</f>
        <v>348.09</v>
      </c>
      <c r="L361" s="188">
        <f t="shared" si="17"/>
        <v>2.2341507290851068E-3</v>
      </c>
      <c r="M361" s="184">
        <f>IF(Input!N370=0," ",Input!N370)</f>
        <v>1</v>
      </c>
      <c r="N361" s="185">
        <f>IFERROR(IF(K361=0," ",SUM(K361*M361)*((Input!$D$10*$F$6)+(Input!$D$11*$F$7)))," ")</f>
        <v>387.7722599999999</v>
      </c>
      <c r="O361" s="186">
        <f>IFERROR(IF(K361=0," ",SUM(K361*M361)*((Input!$D$22*$F$6)+(Input!$D$23*$F$7)))," ")</f>
        <v>178.91826</v>
      </c>
    </row>
    <row r="362" spans="1:15" s="15" customFormat="1" ht="16" thickBot="1" x14ac:dyDescent="0.4">
      <c r="A362" s="172"/>
      <c r="B362" s="172"/>
      <c r="C362" s="179" t="str">
        <f>Input!C371</f>
        <v>PP345</v>
      </c>
      <c r="D362" s="180">
        <f>IF(Input!D371=0," ",Input!D371)</f>
        <v>21</v>
      </c>
      <c r="E362" s="187" t="str">
        <f>IF([1]Input!E161=0," ",[1]Input!E161)</f>
        <v xml:space="preserve"> </v>
      </c>
      <c r="F362" s="180">
        <f t="shared" si="15"/>
        <v>21</v>
      </c>
      <c r="G362" s="180">
        <f>Input!G371</f>
        <v>2.4369152274075198E-2</v>
      </c>
      <c r="H362" s="180">
        <f>IF(Input!H371=0," ",Input!H371)</f>
        <v>2017</v>
      </c>
      <c r="I362" s="180">
        <f t="shared" si="16"/>
        <v>6</v>
      </c>
      <c r="J362" s="181">
        <f>IF(Input!J371=0, " ",Input!J371)</f>
        <v>155804.35</v>
      </c>
      <c r="K362" s="182">
        <f>IF(Input!M371=0, " ",Input!M371)</f>
        <v>348.09</v>
      </c>
      <c r="L362" s="188">
        <f t="shared" si="17"/>
        <v>2.2341481479817476E-3</v>
      </c>
      <c r="M362" s="184">
        <f>IF(Input!N371=0," ",Input!N371)</f>
        <v>1</v>
      </c>
      <c r="N362" s="185">
        <f>IFERROR(IF(K362=0," ",SUM(K362*M362)*((Input!$D$10*$F$6)+(Input!$D$11*$F$7)))," ")</f>
        <v>387.7722599999999</v>
      </c>
      <c r="O362" s="186">
        <f>IFERROR(IF(K362=0," ",SUM(K362*M362)*((Input!$D$22*$F$6)+(Input!$D$23*$F$7)))," ")</f>
        <v>178.91826</v>
      </c>
    </row>
    <row r="363" spans="1:15" s="15" customFormat="1" ht="16" thickBot="1" x14ac:dyDescent="0.4">
      <c r="A363" s="172"/>
      <c r="B363" s="172"/>
      <c r="C363" s="179" t="str">
        <f>Input!C372</f>
        <v>PP346</v>
      </c>
      <c r="D363" s="180" t="str">
        <f>IF(Input!D372=0," ",Input!D372)</f>
        <v xml:space="preserve"> </v>
      </c>
      <c r="E363" s="187" t="str">
        <f>IF([1]Input!E162=0," ",[1]Input!E162)</f>
        <v xml:space="preserve"> </v>
      </c>
      <c r="F363" s="180" t="str">
        <f t="shared" si="15"/>
        <v xml:space="preserve"> </v>
      </c>
      <c r="G363" s="180">
        <f>Input!G372</f>
        <v>0</v>
      </c>
      <c r="H363" s="180" t="str">
        <f>IF(Input!H372=0," ",Input!H372)</f>
        <v xml:space="preserve"> </v>
      </c>
      <c r="I363" s="180" t="str">
        <f t="shared" si="16"/>
        <v xml:space="preserve"> </v>
      </c>
      <c r="J363" s="181">
        <f>IF(Input!J372=0, " ",Input!J372)</f>
        <v>74169.59</v>
      </c>
      <c r="K363" s="182">
        <f>IF(Input!M372=0, " ",Input!M372)</f>
        <v>348.98</v>
      </c>
      <c r="L363" s="188">
        <f t="shared" si="17"/>
        <v>4.7051628571763713E-3</v>
      </c>
      <c r="M363" s="184">
        <f>IF(Input!N372=0," ",Input!N372)</f>
        <v>1</v>
      </c>
      <c r="N363" s="185">
        <f>IFERROR(IF(K363=0," ",SUM(K363*M363)*((Input!$D$10*$F$6)+(Input!$D$11*$F$7)))," ")</f>
        <v>388.76371999999998</v>
      </c>
      <c r="O363" s="186">
        <f>IFERROR(IF(K363=0," ",SUM(K363*M363)*((Input!$D$22*$F$6)+(Input!$D$23*$F$7)))," ")</f>
        <v>179.37572</v>
      </c>
    </row>
    <row r="364" spans="1:15" s="15" customFormat="1" ht="16" thickBot="1" x14ac:dyDescent="0.4">
      <c r="A364" s="172"/>
      <c r="B364" s="172"/>
      <c r="C364" s="179" t="str">
        <f>Input!C373</f>
        <v>PP347</v>
      </c>
      <c r="D364" s="180">
        <f>IF(Input!D373=0," ",Input!D373)</f>
        <v>41</v>
      </c>
      <c r="E364" s="187" t="str">
        <f>IF([1]Input!E163=0," ",[1]Input!E163)</f>
        <v xml:space="preserve"> </v>
      </c>
      <c r="F364" s="180">
        <f t="shared" si="15"/>
        <v>41</v>
      </c>
      <c r="G364" s="180">
        <f>Input!G373</f>
        <v>3.5183483717390288E-2</v>
      </c>
      <c r="H364" s="180">
        <f>IF(Input!H373=0," ",Input!H373)</f>
        <v>2017</v>
      </c>
      <c r="I364" s="180">
        <f t="shared" si="16"/>
        <v>6</v>
      </c>
      <c r="J364" s="181">
        <f>IF(Input!J373=0, " ",Input!J373)</f>
        <v>115216.17</v>
      </c>
      <c r="K364" s="182">
        <f>IF(Input!M373=0, " ",Input!M373)</f>
        <v>350.04</v>
      </c>
      <c r="L364" s="188">
        <f t="shared" si="17"/>
        <v>3.0381152228892874E-3</v>
      </c>
      <c r="M364" s="184">
        <f>IF(Input!N373=0," ",Input!N373)</f>
        <v>1</v>
      </c>
      <c r="N364" s="185">
        <f>IFERROR(IF(K364=0," ",SUM(K364*M364)*((Input!$D$10*$F$6)+(Input!$D$11*$F$7)))," ")</f>
        <v>389.94455999999997</v>
      </c>
      <c r="O364" s="186">
        <f>IFERROR(IF(K364=0," ",SUM(K364*M364)*((Input!$D$22*$F$6)+(Input!$D$23*$F$7)))," ")</f>
        <v>179.92056000000002</v>
      </c>
    </row>
    <row r="365" spans="1:15" s="15" customFormat="1" ht="16" thickBot="1" x14ac:dyDescent="0.4">
      <c r="A365" s="172"/>
      <c r="B365" s="172"/>
      <c r="C365" s="179" t="str">
        <f>Input!C374</f>
        <v>PP348</v>
      </c>
      <c r="D365" s="180">
        <f>IF(Input!D374=0," ",Input!D374)</f>
        <v>68</v>
      </c>
      <c r="E365" s="187" t="str">
        <f>IF([1]Input!E164=0," ",[1]Input!E164)</f>
        <v xml:space="preserve"> </v>
      </c>
      <c r="F365" s="180">
        <f t="shared" si="15"/>
        <v>68</v>
      </c>
      <c r="G365" s="180">
        <f>Input!G374</f>
        <v>3.5550584043686157E-3</v>
      </c>
      <c r="H365" s="180">
        <f>IF(Input!H374=0," ",Input!H374)</f>
        <v>2022</v>
      </c>
      <c r="I365" s="180">
        <f t="shared" si="16"/>
        <v>1</v>
      </c>
      <c r="J365" s="181">
        <f>IF(Input!J374=0, " ",Input!J374)</f>
        <v>7019.34</v>
      </c>
      <c r="K365" s="182">
        <f>IF(Input!M374=0, " ",Input!M374)</f>
        <v>355</v>
      </c>
      <c r="L365" s="188">
        <f t="shared" si="17"/>
        <v>5.0574555442534481E-2</v>
      </c>
      <c r="M365" s="184">
        <f>IF(Input!N374=0," ",Input!N374)</f>
        <v>1</v>
      </c>
      <c r="N365" s="185">
        <f>IFERROR(IF(K365=0," ",SUM(K365*M365)*((Input!$D$10*$F$6)+(Input!$D$11*$F$7)))," ")</f>
        <v>395.46999999999997</v>
      </c>
      <c r="O365" s="186">
        <f>IFERROR(IF(K365=0," ",SUM(K365*M365)*((Input!$D$22*$F$6)+(Input!$D$23*$F$7)))," ")</f>
        <v>182.47</v>
      </c>
    </row>
    <row r="366" spans="1:15" s="15" customFormat="1" ht="16" thickBot="1" x14ac:dyDescent="0.4">
      <c r="A366" s="172"/>
      <c r="B366" s="172"/>
      <c r="C366" s="179" t="str">
        <f>Input!C375</f>
        <v>PP349</v>
      </c>
      <c r="D366" s="180">
        <f>IF(Input!D375=0," ",Input!D375)</f>
        <v>79</v>
      </c>
      <c r="E366" s="187" t="str">
        <f>IF([1]Input!E165=0," ",[1]Input!E165)</f>
        <v xml:space="preserve"> </v>
      </c>
      <c r="F366" s="180">
        <f t="shared" si="15"/>
        <v>79</v>
      </c>
      <c r="G366" s="180">
        <f>Input!G375</f>
        <v>8.7561746268097818E-2</v>
      </c>
      <c r="H366" s="180">
        <f>IF(Input!H375=0," ",Input!H375)</f>
        <v>1997</v>
      </c>
      <c r="I366" s="180">
        <f t="shared" si="16"/>
        <v>26</v>
      </c>
      <c r="J366" s="181">
        <f>IF(Input!J375=0, " ",Input!J375)</f>
        <v>148814.68</v>
      </c>
      <c r="K366" s="182">
        <f>IF(Input!M375=0, " ",Input!M375)</f>
        <v>358.84</v>
      </c>
      <c r="L366" s="188">
        <f t="shared" si="17"/>
        <v>2.4113212486832616E-3</v>
      </c>
      <c r="M366" s="184">
        <f>IF(Input!N375=0," ",Input!N375)</f>
        <v>1</v>
      </c>
      <c r="N366" s="185">
        <f>IFERROR(IF(K366=0," ",SUM(K366*M366)*((Input!$D$10*$F$6)+(Input!$D$11*$F$7)))," ")</f>
        <v>399.74775999999991</v>
      </c>
      <c r="O366" s="186">
        <f>IFERROR(IF(K366=0," ",SUM(K366*M366)*((Input!$D$22*$F$6)+(Input!$D$23*$F$7)))," ")</f>
        <v>184.44376</v>
      </c>
    </row>
    <row r="367" spans="1:15" s="15" customFormat="1" ht="16" thickBot="1" x14ac:dyDescent="0.4">
      <c r="A367" s="172"/>
      <c r="B367" s="172"/>
      <c r="C367" s="179" t="str">
        <f>Input!C376</f>
        <v>PP350</v>
      </c>
      <c r="D367" s="180">
        <f>IF(Input!D376=0," ",Input!D376)</f>
        <v>87</v>
      </c>
      <c r="E367" s="187" t="str">
        <f>IF([1]Input!E166=0," ",[1]Input!E166)</f>
        <v xml:space="preserve"> </v>
      </c>
      <c r="F367" s="180">
        <f t="shared" si="15"/>
        <v>87</v>
      </c>
      <c r="G367" s="180">
        <f>Input!G376</f>
        <v>0.10941446763840514</v>
      </c>
      <c r="H367" s="180">
        <f>IF(Input!H376=0," ",Input!H376)</f>
        <v>2014</v>
      </c>
      <c r="I367" s="180">
        <f t="shared" si="16"/>
        <v>9</v>
      </c>
      <c r="J367" s="181">
        <f>IF(Input!J376=0, " ",Input!J376)</f>
        <v>168855.01</v>
      </c>
      <c r="K367" s="182">
        <f>IF(Input!M376=0, " ",Input!M376)</f>
        <v>531.58000000000004</v>
      </c>
      <c r="L367" s="188">
        <f t="shared" si="17"/>
        <v>3.1481446715735588E-3</v>
      </c>
      <c r="M367" s="184">
        <f>IF(Input!N376=0," ",Input!N376)</f>
        <v>1</v>
      </c>
      <c r="N367" s="185">
        <f>IFERROR(IF(K367=0," ",SUM(K367*M367)*((Input!$D$10*$F$6)+(Input!$D$11*$F$7)))," ")</f>
        <v>592.18011999999999</v>
      </c>
      <c r="O367" s="186">
        <f>IFERROR(IF(K367=0," ",SUM(K367*M367)*((Input!$D$22*$F$6)+(Input!$D$23*$F$7)))," ")</f>
        <v>273.23212000000001</v>
      </c>
    </row>
    <row r="368" spans="1:15" s="15" customFormat="1" ht="16" thickBot="1" x14ac:dyDescent="0.4">
      <c r="A368" s="172"/>
      <c r="B368" s="172"/>
      <c r="C368" s="179" t="str">
        <f>Input!C377</f>
        <v>PP351</v>
      </c>
      <c r="D368" s="180">
        <f>IF(Input!D377=0," ",Input!D377)</f>
        <v>84</v>
      </c>
      <c r="E368" s="187" t="str">
        <f>IF([1]Input!E167=0," ",[1]Input!E167)</f>
        <v xml:space="preserve"> </v>
      </c>
      <c r="F368" s="180">
        <f t="shared" si="15"/>
        <v>84</v>
      </c>
      <c r="G368" s="180">
        <f>Input!G377</f>
        <v>7.1395531005252394E-2</v>
      </c>
      <c r="H368" s="180">
        <f>IF(Input!H377=0," ",Input!H377)</f>
        <v>2017</v>
      </c>
      <c r="I368" s="180">
        <f t="shared" si="16"/>
        <v>6</v>
      </c>
      <c r="J368" s="181">
        <f>IF(Input!J377=0, " ",Input!J377)</f>
        <v>114116.96</v>
      </c>
      <c r="K368" s="182">
        <f>IF(Input!M377=0, " ",Input!M377)</f>
        <v>366.88</v>
      </c>
      <c r="L368" s="188">
        <f t="shared" si="17"/>
        <v>3.2149471910222632E-3</v>
      </c>
      <c r="M368" s="184">
        <f>IF(Input!N377=0," ",Input!N377)</f>
        <v>1</v>
      </c>
      <c r="N368" s="185">
        <f>IFERROR(IF(K368=0," ",SUM(K368*M368)*((Input!$D$10*$F$6)+(Input!$D$11*$F$7)))," ")</f>
        <v>408.70431999999994</v>
      </c>
      <c r="O368" s="186">
        <f>IFERROR(IF(K368=0," ",SUM(K368*M368)*((Input!$D$22*$F$6)+(Input!$D$23*$F$7)))," ")</f>
        <v>188.57632000000001</v>
      </c>
    </row>
    <row r="369" spans="1:15" s="15" customFormat="1" ht="16" thickBot="1" x14ac:dyDescent="0.4">
      <c r="A369" s="172"/>
      <c r="B369" s="172"/>
      <c r="C369" s="179" t="str">
        <f>Input!C378</f>
        <v>PP352</v>
      </c>
      <c r="D369" s="180">
        <f>IF(Input!D378=0," ",Input!D378)</f>
        <v>76</v>
      </c>
      <c r="E369" s="187" t="str">
        <f>IF([1]Input!E168=0," ",[1]Input!E168)</f>
        <v xml:space="preserve"> </v>
      </c>
      <c r="F369" s="180">
        <f t="shared" si="15"/>
        <v>76</v>
      </c>
      <c r="G369" s="180">
        <f>Input!G378</f>
        <v>0.37907980928337759</v>
      </c>
      <c r="H369" s="180">
        <f>IF(Input!H378=0," ",Input!H378)</f>
        <v>2007</v>
      </c>
      <c r="I369" s="180">
        <f t="shared" si="16"/>
        <v>16</v>
      </c>
      <c r="J369" s="181">
        <f>IF(Input!J378=0, " ",Input!J378)</f>
        <v>669692.62</v>
      </c>
      <c r="K369" s="182">
        <f>IF(Input!M378=0, " ",Input!M378)</f>
        <v>366.22</v>
      </c>
      <c r="L369" s="188">
        <f t="shared" si="17"/>
        <v>5.4684789568085733E-4</v>
      </c>
      <c r="M369" s="184">
        <f>IF(Input!N378=0," ",Input!N378)</f>
        <v>1</v>
      </c>
      <c r="N369" s="185">
        <f>IFERROR(IF(K369=0," ",SUM(K369*M369)*((Input!$D$10*$F$6)+(Input!$D$11*$F$7)))," ")</f>
        <v>407.96907999999996</v>
      </c>
      <c r="O369" s="186">
        <f>IFERROR(IF(K369=0," ",SUM(K369*M369)*((Input!$D$22*$F$6)+(Input!$D$23*$F$7)))," ")</f>
        <v>188.23708000000002</v>
      </c>
    </row>
    <row r="370" spans="1:15" s="15" customFormat="1" ht="16" thickBot="1" x14ac:dyDescent="0.4">
      <c r="A370" s="172"/>
      <c r="B370" s="172"/>
      <c r="C370" s="179" t="str">
        <f>Input!C379</f>
        <v>PP353</v>
      </c>
      <c r="D370" s="180">
        <f>IF(Input!D379=0," ",Input!D379)</f>
        <v>78</v>
      </c>
      <c r="E370" s="187" t="str">
        <f>IF([1]Input!E169=0," ",[1]Input!E169)</f>
        <v xml:space="preserve"> </v>
      </c>
      <c r="F370" s="180">
        <f t="shared" si="15"/>
        <v>78</v>
      </c>
      <c r="G370" s="180">
        <f>Input!G379</f>
        <v>9.2737259045520201E-2</v>
      </c>
      <c r="H370" s="180">
        <f>IF(Input!H379=0," ",Input!H379)</f>
        <v>2017</v>
      </c>
      <c r="I370" s="180">
        <f t="shared" si="16"/>
        <v>6</v>
      </c>
      <c r="J370" s="181">
        <f>IF(Input!J379=0, " ",Input!J379)</f>
        <v>159631.32</v>
      </c>
      <c r="K370" s="182">
        <f>IF(Input!M379=0, " ",Input!M379)</f>
        <v>369.6</v>
      </c>
      <c r="L370" s="188">
        <f t="shared" si="17"/>
        <v>2.315335110929359E-3</v>
      </c>
      <c r="M370" s="184">
        <f>IF(Input!N379=0," ",Input!N379)</f>
        <v>1</v>
      </c>
      <c r="N370" s="185">
        <f>IFERROR(IF(K370=0," ",SUM(K370*M370)*((Input!$D$10*$F$6)+(Input!$D$11*$F$7)))," ")</f>
        <v>411.73439999999999</v>
      </c>
      <c r="O370" s="186">
        <f>IFERROR(IF(K370=0," ",SUM(K370*M370)*((Input!$D$22*$F$6)+(Input!$D$23*$F$7)))," ")</f>
        <v>189.9744</v>
      </c>
    </row>
    <row r="371" spans="1:15" s="15" customFormat="1" ht="16" thickBot="1" x14ac:dyDescent="0.4">
      <c r="A371" s="172"/>
      <c r="B371" s="172"/>
      <c r="C371" s="179" t="str">
        <f>Input!C380</f>
        <v>PP354</v>
      </c>
      <c r="D371" s="180">
        <f>IF(Input!D380=0," ",Input!D380)</f>
        <v>72</v>
      </c>
      <c r="E371" s="187" t="str">
        <f>IF([1]Input!E170=0," ",[1]Input!E170)</f>
        <v xml:space="preserve"> </v>
      </c>
      <c r="F371" s="180">
        <f t="shared" si="15"/>
        <v>72</v>
      </c>
      <c r="G371" s="180">
        <f>Input!G380</f>
        <v>0.11153014234569369</v>
      </c>
      <c r="H371" s="180">
        <f>IF(Input!H380=0," ",Input!H380)</f>
        <v>2017</v>
      </c>
      <c r="I371" s="180">
        <f t="shared" si="16"/>
        <v>6</v>
      </c>
      <c r="J371" s="181">
        <f>IF(Input!J380=0, " ",Input!J380)</f>
        <v>207978.39</v>
      </c>
      <c r="K371" s="182">
        <f>IF(Input!M380=0, " ",Input!M380)</f>
        <v>378.49</v>
      </c>
      <c r="L371" s="188">
        <f t="shared" si="17"/>
        <v>1.8198525337175654E-3</v>
      </c>
      <c r="M371" s="184">
        <f>IF(Input!N380=0," ",Input!N380)</f>
        <v>1</v>
      </c>
      <c r="N371" s="185">
        <f>IFERROR(IF(K371=0," ",SUM(K371*M371)*((Input!$D$10*$F$6)+(Input!$D$11*$F$7)))," ")</f>
        <v>421.63785999999999</v>
      </c>
      <c r="O371" s="186">
        <f>IFERROR(IF(K371=0," ",SUM(K371*M371)*((Input!$D$22*$F$6)+(Input!$D$23*$F$7)))," ")</f>
        <v>194.54386000000002</v>
      </c>
    </row>
    <row r="372" spans="1:15" s="15" customFormat="1" ht="16" thickBot="1" x14ac:dyDescent="0.4">
      <c r="A372" s="172"/>
      <c r="B372" s="172"/>
      <c r="C372" s="179" t="str">
        <f>Input!C381</f>
        <v>PP355</v>
      </c>
      <c r="D372" s="180">
        <f>IF(Input!D381=0," ",Input!D381)</f>
        <v>71</v>
      </c>
      <c r="E372" s="187" t="str">
        <f>IF([1]Input!E171=0," ",[1]Input!E171)</f>
        <v xml:space="preserve"> </v>
      </c>
      <c r="F372" s="180">
        <f t="shared" si="15"/>
        <v>71</v>
      </c>
      <c r="G372" s="180">
        <f>Input!G381</f>
        <v>0.16499437864421401</v>
      </c>
      <c r="H372" s="180">
        <f>IF(Input!H381=0," ",Input!H381)</f>
        <v>2010</v>
      </c>
      <c r="I372" s="180">
        <f t="shared" si="16"/>
        <v>13</v>
      </c>
      <c r="J372" s="181">
        <f>IF(Input!J381=0, " ",Input!J381)</f>
        <v>312010.53000000003</v>
      </c>
      <c r="K372" s="182">
        <f>IF(Input!M381=0, " ",Input!M381)</f>
        <v>382.73</v>
      </c>
      <c r="L372" s="188">
        <f t="shared" si="17"/>
        <v>1.2266573182642265E-3</v>
      </c>
      <c r="M372" s="184">
        <f>IF(Input!N381=0," ",Input!N381)</f>
        <v>1</v>
      </c>
      <c r="N372" s="185">
        <f>IFERROR(IF(K372=0," ",SUM(K372*M372)*((Input!$D$10*$F$6)+(Input!$D$11*$F$7)))," ")</f>
        <v>426.36121999999995</v>
      </c>
      <c r="O372" s="186">
        <f>IFERROR(IF(K372=0," ",SUM(K372*M372)*((Input!$D$22*$F$6)+(Input!$D$23*$F$7)))," ")</f>
        <v>196.72322000000003</v>
      </c>
    </row>
    <row r="373" spans="1:15" s="15" customFormat="1" ht="16" thickBot="1" x14ac:dyDescent="0.4">
      <c r="A373" s="172"/>
      <c r="B373" s="172"/>
      <c r="C373" s="179" t="str">
        <f>Input!C382</f>
        <v>PP356</v>
      </c>
      <c r="D373" s="180">
        <f>IF(Input!D382=0," ",Input!D382)</f>
        <v>56</v>
      </c>
      <c r="E373" s="187" t="str">
        <f>IF([1]Input!E172=0," ",[1]Input!E172)</f>
        <v xml:space="preserve"> </v>
      </c>
      <c r="F373" s="180">
        <f t="shared" si="15"/>
        <v>56</v>
      </c>
      <c r="G373" s="180">
        <f>Input!G382</f>
        <v>4.1818983832450279E-2</v>
      </c>
      <c r="H373" s="180">
        <f>IF(Input!H382=0," ",Input!H382)</f>
        <v>2008</v>
      </c>
      <c r="I373" s="180">
        <f t="shared" si="16"/>
        <v>15</v>
      </c>
      <c r="J373" s="181">
        <f>IF(Input!J382=0, " ",Input!J382)</f>
        <v>100263.74</v>
      </c>
      <c r="K373" s="182">
        <f>IF(Input!M382=0, " ",Input!M382)</f>
        <v>383.31</v>
      </c>
      <c r="L373" s="188">
        <f t="shared" si="17"/>
        <v>3.8230171745039631E-3</v>
      </c>
      <c r="M373" s="184">
        <f>IF(Input!N382=0," ",Input!N382)</f>
        <v>1</v>
      </c>
      <c r="N373" s="185">
        <f>IFERROR(IF(K373=0," ",SUM(K373*M373)*((Input!$D$10*$F$6)+(Input!$D$11*$F$7)))," ")</f>
        <v>427.00733999999994</v>
      </c>
      <c r="O373" s="186">
        <f>IFERROR(IF(K373=0," ",SUM(K373*M373)*((Input!$D$22*$F$6)+(Input!$D$23*$F$7)))," ")</f>
        <v>197.02134000000001</v>
      </c>
    </row>
    <row r="374" spans="1:15" s="15" customFormat="1" ht="16" thickBot="1" x14ac:dyDescent="0.4">
      <c r="A374" s="172"/>
      <c r="B374" s="172"/>
      <c r="C374" s="179" t="str">
        <f>Input!C383</f>
        <v>PP357</v>
      </c>
      <c r="D374" s="180">
        <f>IF(Input!D383=0," ",Input!D383)</f>
        <v>72</v>
      </c>
      <c r="E374" s="187" t="str">
        <f>IF([1]Input!E173=0," ",[1]Input!E173)</f>
        <v xml:space="preserve"> </v>
      </c>
      <c r="F374" s="180">
        <f t="shared" si="15"/>
        <v>72</v>
      </c>
      <c r="G374" s="180">
        <f>Input!G383</f>
        <v>8.3620374221054783E-2</v>
      </c>
      <c r="H374" s="180">
        <f>IF(Input!H383=0," ",Input!H383)</f>
        <v>2018</v>
      </c>
      <c r="I374" s="180">
        <f t="shared" si="16"/>
        <v>5</v>
      </c>
      <c r="J374" s="181">
        <f>IF(Input!J383=0, " ",Input!J383)</f>
        <v>155933.01</v>
      </c>
      <c r="K374" s="182">
        <f>IF(Input!M383=0, " ",Input!M383)</f>
        <v>384.72</v>
      </c>
      <c r="L374" s="188">
        <f t="shared" si="17"/>
        <v>2.4672133244910749E-3</v>
      </c>
      <c r="M374" s="184">
        <f>IF(Input!N383=0," ",Input!N383)</f>
        <v>1</v>
      </c>
      <c r="N374" s="185">
        <f>IFERROR(IF(K374=0," ",SUM(K374*M374)*((Input!$D$10*$F$6)+(Input!$D$11*$F$7)))," ")</f>
        <v>428.57808</v>
      </c>
      <c r="O374" s="186">
        <f>IFERROR(IF(K374=0," ",SUM(K374*M374)*((Input!$D$22*$F$6)+(Input!$D$23*$F$7)))," ")</f>
        <v>197.74608000000001</v>
      </c>
    </row>
    <row r="375" spans="1:15" s="15" customFormat="1" ht="16" thickBot="1" x14ac:dyDescent="0.4">
      <c r="A375" s="172"/>
      <c r="B375" s="172"/>
      <c r="C375" s="179" t="str">
        <f>Input!C384</f>
        <v>PP358</v>
      </c>
      <c r="D375" s="180">
        <f>IF(Input!D384=0," ",Input!D384)</f>
        <v>63</v>
      </c>
      <c r="E375" s="187" t="str">
        <f>IF([1]Input!E174=0," ",[1]Input!E174)</f>
        <v xml:space="preserve"> </v>
      </c>
      <c r="F375" s="180">
        <f t="shared" si="15"/>
        <v>63</v>
      </c>
      <c r="G375" s="180">
        <f>Input!G384</f>
        <v>5.1963901927491736E-2</v>
      </c>
      <c r="H375" s="180">
        <f>IF(Input!H384=0," ",Input!H384)</f>
        <v>2018</v>
      </c>
      <c r="I375" s="180">
        <f t="shared" si="16"/>
        <v>5</v>
      </c>
      <c r="J375" s="181">
        <f>IF(Input!J384=0, " ",Input!J384)</f>
        <v>110743.86</v>
      </c>
      <c r="K375" s="182">
        <f>IF(Input!M384=0, " ",Input!M384)</f>
        <v>384.74</v>
      </c>
      <c r="L375" s="188">
        <f t="shared" si="17"/>
        <v>3.4741429457127468E-3</v>
      </c>
      <c r="M375" s="184">
        <f>IF(Input!N384=0," ",Input!N384)</f>
        <v>1</v>
      </c>
      <c r="N375" s="185">
        <f>IFERROR(IF(K375=0," ",SUM(K375*M375)*((Input!$D$10*$F$6)+(Input!$D$11*$F$7)))," ")</f>
        <v>428.60035999999997</v>
      </c>
      <c r="O375" s="186">
        <f>IFERROR(IF(K375=0," ",SUM(K375*M375)*((Input!$D$22*$F$6)+(Input!$D$23*$F$7)))," ")</f>
        <v>197.75636</v>
      </c>
    </row>
    <row r="376" spans="1:15" s="15" customFormat="1" ht="16" thickBot="1" x14ac:dyDescent="0.4">
      <c r="A376" s="172"/>
      <c r="B376" s="172"/>
      <c r="C376" s="179" t="str">
        <f>Input!C385</f>
        <v>PP359</v>
      </c>
      <c r="D376" s="180">
        <f>IF(Input!D385=0," ",Input!D385)</f>
        <v>69</v>
      </c>
      <c r="E376" s="187" t="str">
        <f>IF([1]Input!E175=0," ",[1]Input!E175)</f>
        <v xml:space="preserve"> </v>
      </c>
      <c r="F376" s="180">
        <f t="shared" si="15"/>
        <v>69</v>
      </c>
      <c r="G376" s="180">
        <f>Input!G385</f>
        <v>5.2395569766674185E-2</v>
      </c>
      <c r="H376" s="180">
        <f>IF(Input!H385=0," ",Input!H385)</f>
        <v>2007</v>
      </c>
      <c r="I376" s="180">
        <f t="shared" si="16"/>
        <v>16</v>
      </c>
      <c r="J376" s="181">
        <f>IF(Input!J385=0, " ",Input!J385)</f>
        <v>101953.92</v>
      </c>
      <c r="K376" s="182">
        <f>IF(Input!M385=0, " ",Input!M385)</f>
        <v>385.6</v>
      </c>
      <c r="L376" s="188">
        <f t="shared" si="17"/>
        <v>3.7821007765076616E-3</v>
      </c>
      <c r="M376" s="184">
        <f>IF(Input!N385=0," ",Input!N385)</f>
        <v>1</v>
      </c>
      <c r="N376" s="185">
        <f>IFERROR(IF(K376=0," ",SUM(K376*M376)*((Input!$D$10*$F$6)+(Input!$D$11*$F$7)))," ")</f>
        <v>429.55840000000001</v>
      </c>
      <c r="O376" s="186">
        <f>IFERROR(IF(K376=0," ",SUM(K376*M376)*((Input!$D$22*$F$6)+(Input!$D$23*$F$7)))," ")</f>
        <v>198.19840000000002</v>
      </c>
    </row>
    <row r="377" spans="1:15" s="15" customFormat="1" ht="16" thickBot="1" x14ac:dyDescent="0.4">
      <c r="A377" s="172"/>
      <c r="B377" s="172"/>
      <c r="C377" s="179" t="str">
        <f>Input!C386</f>
        <v>PP360</v>
      </c>
      <c r="D377" s="180">
        <f>IF(Input!D386=0," ",Input!D386)</f>
        <v>57</v>
      </c>
      <c r="E377" s="187" t="str">
        <f>IF([1]Input!E176=0," ",[1]Input!E176)</f>
        <v xml:space="preserve"> </v>
      </c>
      <c r="F377" s="180">
        <f t="shared" si="15"/>
        <v>57</v>
      </c>
      <c r="G377" s="180">
        <f>Input!G386</f>
        <v>5.99161925440196E-2</v>
      </c>
      <c r="H377" s="180">
        <f>IF(Input!H386=0," ",Input!H386)</f>
        <v>2010</v>
      </c>
      <c r="I377" s="180">
        <f t="shared" si="16"/>
        <v>13</v>
      </c>
      <c r="J377" s="181">
        <f>IF(Input!J386=0, " ",Input!J386)</f>
        <v>141132.75</v>
      </c>
      <c r="K377" s="182">
        <f>IF(Input!M386=0, " ",Input!M386)</f>
        <v>386.65</v>
      </c>
      <c r="L377" s="188">
        <f t="shared" si="17"/>
        <v>2.7396192591726582E-3</v>
      </c>
      <c r="M377" s="184">
        <f>IF(Input!N386=0," ",Input!N386)</f>
        <v>1</v>
      </c>
      <c r="N377" s="185">
        <f>IFERROR(IF(K377=0," ",SUM(K377*M377)*((Input!$D$10*$F$6)+(Input!$D$11*$F$7)))," ")</f>
        <v>430.72809999999993</v>
      </c>
      <c r="O377" s="186">
        <f>IFERROR(IF(K377=0," ",SUM(K377*M377)*((Input!$D$22*$F$6)+(Input!$D$23*$F$7)))," ")</f>
        <v>198.7381</v>
      </c>
    </row>
    <row r="378" spans="1:15" s="15" customFormat="1" ht="16" thickBot="1" x14ac:dyDescent="0.4">
      <c r="A378" s="172"/>
      <c r="B378" s="172"/>
      <c r="C378" s="179" t="str">
        <f>Input!C387</f>
        <v>PP361</v>
      </c>
      <c r="D378" s="180">
        <f>IF(Input!D387=0," ",Input!D387)</f>
        <v>74</v>
      </c>
      <c r="E378" s="187" t="str">
        <f>IF([1]Input!E177=0," ",[1]Input!E177)</f>
        <v xml:space="preserve"> </v>
      </c>
      <c r="F378" s="180">
        <f t="shared" si="15"/>
        <v>74</v>
      </c>
      <c r="G378" s="180">
        <f>Input!G387</f>
        <v>6.5916080417618178E-2</v>
      </c>
      <c r="H378" s="180">
        <f>IF(Input!H387=0," ",Input!H387)</f>
        <v>2006</v>
      </c>
      <c r="I378" s="180">
        <f t="shared" si="16"/>
        <v>17</v>
      </c>
      <c r="J378" s="181">
        <f>IF(Input!J387=0, " ",Input!J387)</f>
        <v>119596.4</v>
      </c>
      <c r="K378" s="182">
        <f>IF(Input!M387=0, " ",Input!M387)</f>
        <v>388.76</v>
      </c>
      <c r="L378" s="188">
        <f t="shared" si="17"/>
        <v>3.2505995163734027E-3</v>
      </c>
      <c r="M378" s="184">
        <f>IF(Input!N387=0," ",Input!N387)</f>
        <v>1</v>
      </c>
      <c r="N378" s="185">
        <f>IFERROR(IF(K378=0," ",SUM(K378*M378)*((Input!$D$10*$F$6)+(Input!$D$11*$F$7)))," ")</f>
        <v>433.07863999999995</v>
      </c>
      <c r="O378" s="186">
        <f>IFERROR(IF(K378=0," ",SUM(K378*M378)*((Input!$D$22*$F$6)+(Input!$D$23*$F$7)))," ")</f>
        <v>199.82264000000001</v>
      </c>
    </row>
    <row r="379" spans="1:15" s="15" customFormat="1" ht="16" thickBot="1" x14ac:dyDescent="0.4">
      <c r="A379" s="172"/>
      <c r="B379" s="172"/>
      <c r="C379" s="179" t="str">
        <f>Input!C388</f>
        <v>PP362</v>
      </c>
      <c r="D379" s="180" t="str">
        <f>IF(Input!D388=0," ",Input!D388)</f>
        <v xml:space="preserve"> </v>
      </c>
      <c r="E379" s="187" t="str">
        <f>IF([1]Input!E178=0," ",[1]Input!E178)</f>
        <v xml:space="preserve"> </v>
      </c>
      <c r="F379" s="180" t="str">
        <f t="shared" si="15"/>
        <v xml:space="preserve"> </v>
      </c>
      <c r="G379" s="180" t="str">
        <f>Input!G388</f>
        <v xml:space="preserve"> </v>
      </c>
      <c r="H379" s="180" t="str">
        <f>IF(Input!H388=0," ",Input!H388)</f>
        <v xml:space="preserve"> </v>
      </c>
      <c r="I379" s="180" t="str">
        <f t="shared" si="16"/>
        <v xml:space="preserve"> </v>
      </c>
      <c r="J379" s="181" t="str">
        <f>IF(Input!J388=0, " ",Input!J388)</f>
        <v xml:space="preserve"> </v>
      </c>
      <c r="K379" s="182">
        <f>IF(Input!M388=0, " ",Input!M388)</f>
        <v>390.3</v>
      </c>
      <c r="L379" s="188" t="str">
        <f t="shared" si="17"/>
        <v xml:space="preserve"> </v>
      </c>
      <c r="M379" s="184">
        <f>IF(Input!N388=0," ",Input!N388)</f>
        <v>1</v>
      </c>
      <c r="N379" s="185">
        <f>IFERROR(IF(K379=0," ",SUM(K379*M379)*((Input!$D$10*$F$6)+(Input!$D$11*$F$7)))," ")</f>
        <v>434.79419999999999</v>
      </c>
      <c r="O379" s="186">
        <f>IFERROR(IF(K379=0," ",SUM(K379*M379)*((Input!$D$22*$F$6)+(Input!$D$23*$F$7)))," ")</f>
        <v>200.61420000000001</v>
      </c>
    </row>
    <row r="380" spans="1:15" s="15" customFormat="1" ht="16" thickBot="1" x14ac:dyDescent="0.4">
      <c r="A380" s="172"/>
      <c r="B380" s="172"/>
      <c r="C380" s="179" t="str">
        <f>Input!C389</f>
        <v>PP363</v>
      </c>
      <c r="D380" s="180">
        <f>IF(Input!D389=0," ",Input!D389)</f>
        <v>82</v>
      </c>
      <c r="E380" s="187" t="str">
        <f>IF([1]Input!E179=0," ",[1]Input!E179)</f>
        <v xml:space="preserve"> </v>
      </c>
      <c r="F380" s="180">
        <f t="shared" si="15"/>
        <v>82</v>
      </c>
      <c r="G380" s="180">
        <f>Input!G389</f>
        <v>1.1418698449177991</v>
      </c>
      <c r="H380" s="180">
        <f>IF(Input!H389=0," ",Input!H389)</f>
        <v>2017</v>
      </c>
      <c r="I380" s="180">
        <f t="shared" si="16"/>
        <v>6</v>
      </c>
      <c r="J380" s="181">
        <f>IF(Input!J389=0, " ",Input!J389)</f>
        <v>1869653.83</v>
      </c>
      <c r="K380" s="182">
        <f>IF(Input!M389=0, " ",Input!M389)</f>
        <v>390.71000000000004</v>
      </c>
      <c r="L380" s="188">
        <f t="shared" si="17"/>
        <v>2.0897451374728553E-4</v>
      </c>
      <c r="M380" s="184">
        <f>IF(Input!N389=0," ",Input!N389)</f>
        <v>1</v>
      </c>
      <c r="N380" s="185">
        <f>IFERROR(IF(K380=0," ",SUM(K380*M380)*((Input!$D$10*$F$6)+(Input!$D$11*$F$7)))," ")</f>
        <v>435.25094000000001</v>
      </c>
      <c r="O380" s="186">
        <f>IFERROR(IF(K380=0," ",SUM(K380*M380)*((Input!$D$22*$F$6)+(Input!$D$23*$F$7)))," ")</f>
        <v>200.82494000000003</v>
      </c>
    </row>
    <row r="381" spans="1:15" s="15" customFormat="1" ht="16" thickBot="1" x14ac:dyDescent="0.4">
      <c r="A381" s="172"/>
      <c r="B381" s="172"/>
      <c r="C381" s="179" t="str">
        <f>Input!C390</f>
        <v>PP364</v>
      </c>
      <c r="D381" s="180">
        <f>IF(Input!D390=0," ",Input!D390)</f>
        <v>59</v>
      </c>
      <c r="E381" s="187" t="str">
        <f>IF([1]Input!E180=0," ",[1]Input!E180)</f>
        <v xml:space="preserve"> </v>
      </c>
      <c r="F381" s="180">
        <f t="shared" si="15"/>
        <v>59</v>
      </c>
      <c r="G381" s="180">
        <f>Input!G390</f>
        <v>6.9427014742484222E-2</v>
      </c>
      <c r="H381" s="180">
        <f>IF(Input!H390=0," ",Input!H390)</f>
        <v>2017</v>
      </c>
      <c r="I381" s="180">
        <f t="shared" si="16"/>
        <v>6</v>
      </c>
      <c r="J381" s="181">
        <f>IF(Input!J390=0, " ",Input!J390)</f>
        <v>157991.94</v>
      </c>
      <c r="K381" s="182">
        <f>IF(Input!M390=0, " ",Input!M390)</f>
        <v>391.8</v>
      </c>
      <c r="L381" s="188">
        <f t="shared" si="17"/>
        <v>2.4798733403741989E-3</v>
      </c>
      <c r="M381" s="184">
        <f>IF(Input!N390=0," ",Input!N390)</f>
        <v>1</v>
      </c>
      <c r="N381" s="185">
        <f>IFERROR(IF(K381=0," ",SUM(K381*M381)*((Input!$D$10*$F$6)+(Input!$D$11*$F$7)))," ")</f>
        <v>436.46519999999998</v>
      </c>
      <c r="O381" s="186">
        <f>IFERROR(IF(K381=0," ",SUM(K381*M381)*((Input!$D$22*$F$6)+(Input!$D$23*$F$7)))," ")</f>
        <v>201.3852</v>
      </c>
    </row>
    <row r="382" spans="1:15" s="15" customFormat="1" ht="16" thickBot="1" x14ac:dyDescent="0.4">
      <c r="A382" s="172"/>
      <c r="B382" s="172"/>
      <c r="C382" s="179" t="str">
        <f>Input!C391</f>
        <v>PP365</v>
      </c>
      <c r="D382" s="180" t="str">
        <f>IF(Input!D391=0," ",Input!D391)</f>
        <v xml:space="preserve"> </v>
      </c>
      <c r="E382" s="187" t="str">
        <f>IF([1]Input!E181=0," ",[1]Input!E181)</f>
        <v xml:space="preserve"> </v>
      </c>
      <c r="F382" s="180" t="str">
        <f t="shared" si="15"/>
        <v xml:space="preserve"> </v>
      </c>
      <c r="G382" s="180" t="str">
        <f>Input!G391</f>
        <v xml:space="preserve"> </v>
      </c>
      <c r="H382" s="180" t="str">
        <f>IF(Input!H391=0," ",Input!H391)</f>
        <v xml:space="preserve"> </v>
      </c>
      <c r="I382" s="180" t="str">
        <f t="shared" si="16"/>
        <v xml:space="preserve"> </v>
      </c>
      <c r="J382" s="181" t="str">
        <f>IF(Input!J391=0, " ",Input!J391)</f>
        <v xml:space="preserve"> </v>
      </c>
      <c r="K382" s="182">
        <f>IF(Input!M391=0, " ",Input!M391)</f>
        <v>629.48</v>
      </c>
      <c r="L382" s="188" t="str">
        <f t="shared" si="17"/>
        <v xml:space="preserve"> </v>
      </c>
      <c r="M382" s="184">
        <f>IF(Input!N391=0," ",Input!N391)</f>
        <v>1</v>
      </c>
      <c r="N382" s="185">
        <f>IFERROR(IF(K382=0," ",SUM(K382*M382)*((Input!$D$10*$F$6)+(Input!$D$11*$F$7)))," ")</f>
        <v>701.2407199999999</v>
      </c>
      <c r="O382" s="186">
        <f>IFERROR(IF(K382=0," ",SUM(K382*M382)*((Input!$D$22*$F$6)+(Input!$D$23*$F$7)))," ")</f>
        <v>323.55272000000002</v>
      </c>
    </row>
    <row r="383" spans="1:15" s="15" customFormat="1" ht="16" thickBot="1" x14ac:dyDescent="0.4">
      <c r="A383" s="172"/>
      <c r="B383" s="172"/>
      <c r="C383" s="179" t="str">
        <f>Input!C392</f>
        <v>PP366</v>
      </c>
      <c r="D383" s="180">
        <f>IF(Input!D392=0," ",Input!D392)</f>
        <v>88</v>
      </c>
      <c r="E383" s="187" t="str">
        <f>IF([1]Input!E182=0," ",[1]Input!E182)</f>
        <v xml:space="preserve"> </v>
      </c>
      <c r="F383" s="180">
        <f t="shared" si="15"/>
        <v>88</v>
      </c>
      <c r="G383" s="180">
        <f>Input!G392</f>
        <v>6.6824705196689288E-2</v>
      </c>
      <c r="H383" s="180">
        <f>IF(Input!H392=0," ",Input!H392)</f>
        <v>2009</v>
      </c>
      <c r="I383" s="180">
        <f t="shared" si="16"/>
        <v>14</v>
      </c>
      <c r="J383" s="181">
        <f>IF(Input!J392=0, " ",Input!J392)</f>
        <v>101956.01</v>
      </c>
      <c r="K383" s="182">
        <f>IF(Input!M392=0, " ",Input!M392)</f>
        <v>399.2</v>
      </c>
      <c r="L383" s="188">
        <f t="shared" si="17"/>
        <v>3.9154141084963992E-3</v>
      </c>
      <c r="M383" s="184">
        <f>IF(Input!N392=0," ",Input!N392)</f>
        <v>1</v>
      </c>
      <c r="N383" s="185">
        <f>IFERROR(IF(K383=0," ",SUM(K383*M383)*((Input!$D$10*$F$6)+(Input!$D$11*$F$7)))," ")</f>
        <v>444.70879999999994</v>
      </c>
      <c r="O383" s="186">
        <f>IFERROR(IF(K383=0," ",SUM(K383*M383)*((Input!$D$22*$F$6)+(Input!$D$23*$F$7)))," ")</f>
        <v>205.18879999999999</v>
      </c>
    </row>
    <row r="384" spans="1:15" s="15" customFormat="1" ht="16" thickBot="1" x14ac:dyDescent="0.4">
      <c r="A384" s="172"/>
      <c r="B384" s="172"/>
      <c r="C384" s="179" t="str">
        <f>Input!C393</f>
        <v>PP367</v>
      </c>
      <c r="D384" s="180">
        <f>IF(Input!D393=0," ",Input!D393)</f>
        <v>53</v>
      </c>
      <c r="E384" s="187" t="str">
        <f>IF([1]Input!E183=0," ",[1]Input!E183)</f>
        <v xml:space="preserve"> </v>
      </c>
      <c r="F384" s="180">
        <f t="shared" si="15"/>
        <v>53</v>
      </c>
      <c r="G384" s="180">
        <f>Input!G393</f>
        <v>9.3407256021600486E-3</v>
      </c>
      <c r="H384" s="180">
        <f>IF(Input!H393=0," ",Input!H393)</f>
        <v>2018</v>
      </c>
      <c r="I384" s="180">
        <f t="shared" si="16"/>
        <v>5</v>
      </c>
      <c r="J384" s="181">
        <f>IF(Input!J393=0, " ",Input!J393)</f>
        <v>23662.639999999999</v>
      </c>
      <c r="K384" s="182">
        <f>IF(Input!M393=0, " ",Input!M393)</f>
        <v>400.08</v>
      </c>
      <c r="L384" s="188">
        <f t="shared" si="17"/>
        <v>1.690766541687656E-2</v>
      </c>
      <c r="M384" s="184">
        <f>IF(Input!N393=0," ",Input!N393)</f>
        <v>1</v>
      </c>
      <c r="N384" s="185">
        <f>IFERROR(IF(K384=0," ",SUM(K384*M384)*((Input!$D$10*$F$6)+(Input!$D$11*$F$7)))," ")</f>
        <v>445.68911999999995</v>
      </c>
      <c r="O384" s="186">
        <f>IFERROR(IF(K384=0," ",SUM(K384*M384)*((Input!$D$22*$F$6)+(Input!$D$23*$F$7)))," ")</f>
        <v>205.64112</v>
      </c>
    </row>
    <row r="385" spans="1:15" s="15" customFormat="1" ht="16" thickBot="1" x14ac:dyDescent="0.4">
      <c r="A385" s="172"/>
      <c r="B385" s="172"/>
      <c r="C385" s="179" t="str">
        <f>Input!C394</f>
        <v>PP368</v>
      </c>
      <c r="D385" s="180">
        <f>IF(Input!D394=0," ",Input!D394)</f>
        <v>26</v>
      </c>
      <c r="E385" s="187" t="str">
        <f>IF([1]Input!E184=0," ",[1]Input!E184)</f>
        <v xml:space="preserve"> </v>
      </c>
      <c r="F385" s="180">
        <f t="shared" si="15"/>
        <v>26</v>
      </c>
      <c r="G385" s="180">
        <f>Input!G394</f>
        <v>3.9527622184815356E-2</v>
      </c>
      <c r="H385" s="180">
        <f>IF(Input!H394=0," ",Input!H394)</f>
        <v>2022</v>
      </c>
      <c r="I385" s="180">
        <f t="shared" si="16"/>
        <v>1</v>
      </c>
      <c r="J385" s="181">
        <f>IF(Input!J394=0, " ",Input!J394)</f>
        <v>204120.11</v>
      </c>
      <c r="K385" s="182">
        <f>IF(Input!M394=0, " ",Input!M394)</f>
        <v>401.05</v>
      </c>
      <c r="L385" s="188">
        <f t="shared" si="17"/>
        <v>1.9647745633685973E-3</v>
      </c>
      <c r="M385" s="184">
        <f>IF(Input!N394=0," ",Input!N394)</f>
        <v>1</v>
      </c>
      <c r="N385" s="185">
        <f>IFERROR(IF(K385=0," ",SUM(K385*M385)*((Input!$D$10*$F$6)+(Input!$D$11*$F$7)))," ")</f>
        <v>446.76969999999994</v>
      </c>
      <c r="O385" s="186">
        <f>IFERROR(IF(K385=0," ",SUM(K385*M385)*((Input!$D$22*$F$6)+(Input!$D$23*$F$7)))," ")</f>
        <v>206.1397</v>
      </c>
    </row>
    <row r="386" spans="1:15" s="15" customFormat="1" ht="16" thickBot="1" x14ac:dyDescent="0.4">
      <c r="A386" s="172"/>
      <c r="B386" s="172"/>
      <c r="C386" s="179" t="str">
        <f>Input!C395</f>
        <v>PP369</v>
      </c>
      <c r="D386" s="180">
        <f>IF(Input!D395=0," ",Input!D395)</f>
        <v>69</v>
      </c>
      <c r="E386" s="187" t="str">
        <f>IF([1]Input!E185=0," ",[1]Input!E185)</f>
        <v xml:space="preserve"> </v>
      </c>
      <c r="F386" s="180">
        <f t="shared" si="15"/>
        <v>69</v>
      </c>
      <c r="G386" s="180">
        <f>Input!G395</f>
        <v>4.1915841171926434E-2</v>
      </c>
      <c r="H386" s="180">
        <f>IF(Input!H395=0," ",Input!H395)</f>
        <v>2008</v>
      </c>
      <c r="I386" s="180">
        <f t="shared" si="16"/>
        <v>15</v>
      </c>
      <c r="J386" s="181">
        <f>IF(Input!J395=0, " ",Input!J395)</f>
        <v>81561.94</v>
      </c>
      <c r="K386" s="182">
        <f>IF(Input!M395=0, " ",Input!M395)</f>
        <v>405.31</v>
      </c>
      <c r="L386" s="188">
        <f t="shared" si="17"/>
        <v>4.9693521267395058E-3</v>
      </c>
      <c r="M386" s="184">
        <f>IF(Input!N395=0," ",Input!N395)</f>
        <v>1</v>
      </c>
      <c r="N386" s="185">
        <f>IFERROR(IF(K386=0," ",SUM(K386*M386)*((Input!$D$10*$F$6)+(Input!$D$11*$F$7)))," ")</f>
        <v>451.51533999999998</v>
      </c>
      <c r="O386" s="186">
        <f>IFERROR(IF(K386=0," ",SUM(K386*M386)*((Input!$D$22*$F$6)+(Input!$D$23*$F$7)))," ")</f>
        <v>208.32934</v>
      </c>
    </row>
    <row r="387" spans="1:15" s="15" customFormat="1" ht="16" thickBot="1" x14ac:dyDescent="0.4">
      <c r="A387" s="172"/>
      <c r="B387" s="172"/>
      <c r="C387" s="179" t="str">
        <f>Input!C396</f>
        <v>PP370</v>
      </c>
      <c r="D387" s="180">
        <f>IF(Input!D396=0," ",Input!D396)</f>
        <v>76</v>
      </c>
      <c r="E387" s="187" t="str">
        <f>IF([1]Input!E186=0," ",[1]Input!E186)</f>
        <v xml:space="preserve"> </v>
      </c>
      <c r="F387" s="180">
        <f t="shared" si="15"/>
        <v>76</v>
      </c>
      <c r="G387" s="180">
        <f>Input!G396</f>
        <v>0.17536435415301715</v>
      </c>
      <c r="H387" s="180">
        <f>IF(Input!H396=0," ",Input!H396)</f>
        <v>2017</v>
      </c>
      <c r="I387" s="180">
        <f t="shared" si="16"/>
        <v>6</v>
      </c>
      <c r="J387" s="181">
        <f>IF(Input!J396=0, " ",Input!J396)</f>
        <v>309803.40000000002</v>
      </c>
      <c r="K387" s="182">
        <f>IF(Input!M396=0, " ",Input!M396)</f>
        <v>407.34</v>
      </c>
      <c r="L387" s="188">
        <f t="shared" si="17"/>
        <v>1.3148338591506741E-3</v>
      </c>
      <c r="M387" s="184">
        <f>IF(Input!N396=0," ",Input!N396)</f>
        <v>1</v>
      </c>
      <c r="N387" s="185">
        <f>IFERROR(IF(K387=0," ",SUM(K387*M387)*((Input!$D$10*$F$6)+(Input!$D$11*$F$7)))," ")</f>
        <v>453.77675999999991</v>
      </c>
      <c r="O387" s="186">
        <f>IFERROR(IF(K387=0," ",SUM(K387*M387)*((Input!$D$22*$F$6)+(Input!$D$23*$F$7)))," ")</f>
        <v>209.37276</v>
      </c>
    </row>
    <row r="388" spans="1:15" s="15" customFormat="1" ht="16" thickBot="1" x14ac:dyDescent="0.4">
      <c r="A388" s="172"/>
      <c r="B388" s="172"/>
      <c r="C388" s="179" t="str">
        <f>Input!C397</f>
        <v>PP371</v>
      </c>
      <c r="D388" s="180">
        <f>IF(Input!D397=0," ",Input!D397)</f>
        <v>49</v>
      </c>
      <c r="E388" s="187" t="str">
        <f>IF([1]Input!E187=0," ",[1]Input!E187)</f>
        <v xml:space="preserve"> </v>
      </c>
      <c r="F388" s="180">
        <f t="shared" si="15"/>
        <v>49</v>
      </c>
      <c r="G388" s="180">
        <f>Input!G397</f>
        <v>6.4375202087226149E-2</v>
      </c>
      <c r="H388" s="180">
        <f>IF(Input!H397=0," ",Input!H397)</f>
        <v>2006</v>
      </c>
      <c r="I388" s="180">
        <f t="shared" si="16"/>
        <v>17</v>
      </c>
      <c r="J388" s="181">
        <f>IF(Input!J397=0, " ",Input!J397)</f>
        <v>176392.85</v>
      </c>
      <c r="K388" s="182">
        <f>IF(Input!M397=0, " ",Input!M397)</f>
        <v>409.7</v>
      </c>
      <c r="L388" s="188">
        <f t="shared" si="17"/>
        <v>2.3226565022335089E-3</v>
      </c>
      <c r="M388" s="184">
        <f>IF(Input!N397=0," ",Input!N397)</f>
        <v>1</v>
      </c>
      <c r="N388" s="185">
        <f>IFERROR(IF(K388=0," ",SUM(K388*M388)*((Input!$D$10*$F$6)+(Input!$D$11*$F$7)))," ")</f>
        <v>456.40579999999994</v>
      </c>
      <c r="O388" s="186">
        <f>IFERROR(IF(K388=0," ",SUM(K388*M388)*((Input!$D$22*$F$6)+(Input!$D$23*$F$7)))," ")</f>
        <v>210.58580000000001</v>
      </c>
    </row>
    <row r="389" spans="1:15" s="15" customFormat="1" ht="16" thickBot="1" x14ac:dyDescent="0.4">
      <c r="A389" s="172"/>
      <c r="B389" s="172"/>
      <c r="C389" s="179" t="str">
        <f>Input!C398</f>
        <v>PP372</v>
      </c>
      <c r="D389" s="180">
        <f>IF(Input!D398=0," ",Input!D398)</f>
        <v>44</v>
      </c>
      <c r="E389" s="187" t="str">
        <f>IF([1]Input!E188=0," ",[1]Input!E188)</f>
        <v xml:space="preserve"> </v>
      </c>
      <c r="F389" s="180">
        <f t="shared" si="15"/>
        <v>44</v>
      </c>
      <c r="G389" s="180">
        <f>Input!G398</f>
        <v>1.5846618411722285E-2</v>
      </c>
      <c r="H389" s="180">
        <f>IF(Input!H398=0," ",Input!H398)</f>
        <v>2018</v>
      </c>
      <c r="I389" s="180">
        <f t="shared" si="16"/>
        <v>5</v>
      </c>
      <c r="J389" s="181">
        <f>IF(Input!J398=0, " ",Input!J398)</f>
        <v>48355.11</v>
      </c>
      <c r="K389" s="182">
        <f>IF(Input!M398=0, " ",Input!M398)</f>
        <v>409.3</v>
      </c>
      <c r="L389" s="188">
        <f t="shared" si="17"/>
        <v>8.4644621840380477E-3</v>
      </c>
      <c r="M389" s="184">
        <f>IF(Input!N398=0," ",Input!N398)</f>
        <v>1</v>
      </c>
      <c r="N389" s="185">
        <f>IFERROR(IF(K389=0," ",SUM(K389*M389)*((Input!$D$10*$F$6)+(Input!$D$11*$F$7)))," ")</f>
        <v>455.96019999999999</v>
      </c>
      <c r="O389" s="186">
        <f>IFERROR(IF(K389=0," ",SUM(K389*M389)*((Input!$D$22*$F$6)+(Input!$D$23*$F$7)))," ")</f>
        <v>210.3802</v>
      </c>
    </row>
    <row r="390" spans="1:15" s="15" customFormat="1" ht="16" thickBot="1" x14ac:dyDescent="0.4">
      <c r="A390" s="172"/>
      <c r="B390" s="172"/>
      <c r="C390" s="179" t="str">
        <f>Input!C399</f>
        <v>PP373</v>
      </c>
      <c r="D390" s="180">
        <f>IF(Input!D399=0," ",Input!D399)</f>
        <v>39</v>
      </c>
      <c r="E390" s="187" t="str">
        <f>IF([1]Input!E189=0," ",[1]Input!E189)</f>
        <v xml:space="preserve"> </v>
      </c>
      <c r="F390" s="180">
        <f t="shared" si="15"/>
        <v>39</v>
      </c>
      <c r="G390" s="180">
        <f>Input!G399</f>
        <v>2.7143200930725479E-2</v>
      </c>
      <c r="H390" s="180">
        <f>IF(Input!H399=0," ",Input!H399)</f>
        <v>2015</v>
      </c>
      <c r="I390" s="180">
        <f t="shared" si="16"/>
        <v>8</v>
      </c>
      <c r="J390" s="181">
        <f>IF(Input!J399=0, " ",Input!J399)</f>
        <v>93444.75</v>
      </c>
      <c r="K390" s="182">
        <f>IF(Input!M399=0, " ",Input!M399)</f>
        <v>411.5</v>
      </c>
      <c r="L390" s="188">
        <f t="shared" si="17"/>
        <v>4.4036716883506027E-3</v>
      </c>
      <c r="M390" s="184">
        <f>IF(Input!N399=0," ",Input!N399)</f>
        <v>1</v>
      </c>
      <c r="N390" s="185">
        <f>IFERROR(IF(K390=0," ",SUM(K390*M390)*((Input!$D$10*$F$6)+(Input!$D$11*$F$7)))," ")</f>
        <v>458.41099999999994</v>
      </c>
      <c r="O390" s="186">
        <f>IFERROR(IF(K390=0," ",SUM(K390*M390)*((Input!$D$22*$F$6)+(Input!$D$23*$F$7)))," ")</f>
        <v>211.511</v>
      </c>
    </row>
    <row r="391" spans="1:15" s="15" customFormat="1" ht="16" thickBot="1" x14ac:dyDescent="0.4">
      <c r="A391" s="172"/>
      <c r="B391" s="172"/>
      <c r="C391" s="179" t="str">
        <f>Input!C400</f>
        <v>PP374</v>
      </c>
      <c r="D391" s="180" t="str">
        <f>IF(Input!D400=0," ",Input!D400)</f>
        <v xml:space="preserve"> </v>
      </c>
      <c r="E391" s="187" t="str">
        <f>IF([1]Input!E190=0," ",[1]Input!E190)</f>
        <v xml:space="preserve"> </v>
      </c>
      <c r="F391" s="180" t="str">
        <f t="shared" si="15"/>
        <v xml:space="preserve"> </v>
      </c>
      <c r="G391" s="180">
        <f>Input!G400</f>
        <v>0</v>
      </c>
      <c r="H391" s="180" t="str">
        <f>IF(Input!H400=0," ",Input!H400)</f>
        <v xml:space="preserve"> </v>
      </c>
      <c r="I391" s="180" t="str">
        <f t="shared" si="16"/>
        <v xml:space="preserve"> </v>
      </c>
      <c r="J391" s="181">
        <f>IF(Input!J400=0, " ",Input!J400)</f>
        <v>259351.92</v>
      </c>
      <c r="K391" s="182">
        <f>IF(Input!M400=0, " ",Input!M400)</f>
        <v>412.1</v>
      </c>
      <c r="L391" s="188">
        <f t="shared" si="17"/>
        <v>1.5889606678061222E-3</v>
      </c>
      <c r="M391" s="184">
        <f>IF(Input!N400=0," ",Input!N400)</f>
        <v>1</v>
      </c>
      <c r="N391" s="185">
        <f>IFERROR(IF(K391=0," ",SUM(K391*M391)*((Input!$D$10*$F$6)+(Input!$D$11*$F$7)))," ")</f>
        <v>459.07939999999996</v>
      </c>
      <c r="O391" s="186">
        <f>IFERROR(IF(K391=0," ",SUM(K391*M391)*((Input!$D$22*$F$6)+(Input!$D$23*$F$7)))," ")</f>
        <v>211.81940000000003</v>
      </c>
    </row>
    <row r="392" spans="1:15" s="15" customFormat="1" ht="16" thickBot="1" x14ac:dyDescent="0.4">
      <c r="A392" s="172"/>
      <c r="B392" s="172"/>
      <c r="C392" s="179" t="str">
        <f>Input!C401</f>
        <v>PP375</v>
      </c>
      <c r="D392" s="180">
        <f>IF(Input!D401=0," ",Input!D401)</f>
        <v>60</v>
      </c>
      <c r="E392" s="187" t="str">
        <f>IF([1]Input!E191=0," ",[1]Input!E191)</f>
        <v xml:space="preserve"> </v>
      </c>
      <c r="F392" s="180">
        <f t="shared" si="15"/>
        <v>60</v>
      </c>
      <c r="G392" s="180">
        <f>Input!G401</f>
        <v>6.7714795100638978E-2</v>
      </c>
      <c r="H392" s="180">
        <f>IF(Input!H401=0," ",Input!H401)</f>
        <v>2017</v>
      </c>
      <c r="I392" s="180">
        <f t="shared" si="16"/>
        <v>6</v>
      </c>
      <c r="J392" s="181">
        <f>IF(Input!J401=0, " ",Input!J401)</f>
        <v>151527.26</v>
      </c>
      <c r="K392" s="182">
        <f>IF(Input!M401=0, " ",Input!M401)</f>
        <v>425.72</v>
      </c>
      <c r="L392" s="188">
        <f t="shared" si="17"/>
        <v>2.8095274738024036E-3</v>
      </c>
      <c r="M392" s="184">
        <f>IF(Input!N401=0," ",Input!N401)</f>
        <v>1</v>
      </c>
      <c r="N392" s="185">
        <f>IFERROR(IF(K392=0," ",SUM(K392*M392)*((Input!$D$10*$F$6)+(Input!$D$11*$F$7)))," ")</f>
        <v>474.25207999999998</v>
      </c>
      <c r="O392" s="186">
        <f>IFERROR(IF(K392=0," ",SUM(K392*M392)*((Input!$D$22*$F$6)+(Input!$D$23*$F$7)))," ")</f>
        <v>218.82008000000002</v>
      </c>
    </row>
    <row r="393" spans="1:15" s="15" customFormat="1" ht="16" thickBot="1" x14ac:dyDescent="0.4">
      <c r="A393" s="172"/>
      <c r="B393" s="172"/>
      <c r="C393" s="179" t="str">
        <f>Input!C402</f>
        <v>PP376</v>
      </c>
      <c r="D393" s="180">
        <f>IF(Input!D402=0," ",Input!D402)</f>
        <v>48</v>
      </c>
      <c r="E393" s="187" t="str">
        <f>IF([1]Input!E192=0," ",[1]Input!E192)</f>
        <v xml:space="preserve"> </v>
      </c>
      <c r="F393" s="180">
        <f t="shared" si="15"/>
        <v>48</v>
      </c>
      <c r="G393" s="180">
        <f>Input!G402</f>
        <v>6.2426217320773997E-2</v>
      </c>
      <c r="H393" s="180">
        <f>IF(Input!H402=0," ",Input!H402)</f>
        <v>2000</v>
      </c>
      <c r="I393" s="180">
        <f t="shared" si="16"/>
        <v>23</v>
      </c>
      <c r="J393" s="181">
        <f>IF(Input!J402=0, " ",Input!J402)</f>
        <v>174616.08</v>
      </c>
      <c r="K393" s="182">
        <f>IF(Input!M402=0, " ",Input!M402)</f>
        <v>434.8</v>
      </c>
      <c r="L393" s="188">
        <f t="shared" si="17"/>
        <v>2.4900341366041433E-3</v>
      </c>
      <c r="M393" s="184">
        <f>IF(Input!N402=0," ",Input!N402)</f>
        <v>1</v>
      </c>
      <c r="N393" s="185">
        <f>IFERROR(IF(K393=0," ",SUM(K393*M393)*((Input!$D$10*$F$6)+(Input!$D$11*$F$7)))," ")</f>
        <v>484.36719999999997</v>
      </c>
      <c r="O393" s="186">
        <f>IFERROR(IF(K393=0," ",SUM(K393*M393)*((Input!$D$22*$F$6)+(Input!$D$23*$F$7)))," ")</f>
        <v>223.4872</v>
      </c>
    </row>
    <row r="394" spans="1:15" s="15" customFormat="1" ht="16" thickBot="1" x14ac:dyDescent="0.4">
      <c r="A394" s="172"/>
      <c r="B394" s="172"/>
      <c r="C394" s="179" t="str">
        <f>Input!C403</f>
        <v>PP377</v>
      </c>
      <c r="D394" s="180">
        <f>IF(Input!D403=0," ",Input!D403)</f>
        <v>70</v>
      </c>
      <c r="E394" s="187" t="str">
        <f>IF([1]Input!E193=0," ",[1]Input!E193)</f>
        <v xml:space="preserve"> </v>
      </c>
      <c r="F394" s="180">
        <f t="shared" si="15"/>
        <v>70</v>
      </c>
      <c r="G394" s="180">
        <f>Input!G403</f>
        <v>0.19784063185843326</v>
      </c>
      <c r="H394" s="180">
        <f>IF(Input!H403=0," ",Input!H403)</f>
        <v>2014</v>
      </c>
      <c r="I394" s="180">
        <f t="shared" si="16"/>
        <v>9</v>
      </c>
      <c r="J394" s="181">
        <f>IF(Input!J403=0, " ",Input!J403)</f>
        <v>379468.65</v>
      </c>
      <c r="K394" s="182">
        <f>IF(Input!M403=0, " ",Input!M403)</f>
        <v>524.98</v>
      </c>
      <c r="L394" s="188">
        <f t="shared" si="17"/>
        <v>1.3834607944556156E-3</v>
      </c>
      <c r="M394" s="184">
        <f>IF(Input!N403=0," ",Input!N403)</f>
        <v>1</v>
      </c>
      <c r="N394" s="185">
        <f>IFERROR(IF(K394=0," ",SUM(K394*M394)*((Input!$D$10*$F$6)+(Input!$D$11*$F$7)))," ")</f>
        <v>584.82772</v>
      </c>
      <c r="O394" s="186">
        <f>IFERROR(IF(K394=0," ",SUM(K394*M394)*((Input!$D$22*$F$6)+(Input!$D$23*$F$7)))," ")</f>
        <v>269.83972</v>
      </c>
    </row>
    <row r="395" spans="1:15" s="15" customFormat="1" ht="16" thickBot="1" x14ac:dyDescent="0.4">
      <c r="A395" s="172"/>
      <c r="B395" s="172"/>
      <c r="C395" s="179" t="str">
        <f>Input!C404</f>
        <v>PP378</v>
      </c>
      <c r="D395" s="180">
        <f>IF(Input!D404=0," ",Input!D404)</f>
        <v>62</v>
      </c>
      <c r="E395" s="187" t="str">
        <f>IF([1]Input!E194=0," ",[1]Input!E194)</f>
        <v xml:space="preserve"> </v>
      </c>
      <c r="F395" s="180">
        <f t="shared" si="15"/>
        <v>62</v>
      </c>
      <c r="G395" s="180">
        <f>Input!G404</f>
        <v>2.1582293821248568E-2</v>
      </c>
      <c r="H395" s="180">
        <f>IF(Input!H404=0," ",Input!H404)</f>
        <v>2013</v>
      </c>
      <c r="I395" s="180">
        <f t="shared" si="16"/>
        <v>10</v>
      </c>
      <c r="J395" s="181">
        <f>IF(Input!J404=0, " ",Input!J404)</f>
        <v>46737.38</v>
      </c>
      <c r="K395" s="182">
        <f>IF(Input!M404=0, " ",Input!M404)</f>
        <v>446.41999999999996</v>
      </c>
      <c r="L395" s="188">
        <f t="shared" si="17"/>
        <v>9.5516693490306902E-3</v>
      </c>
      <c r="M395" s="184">
        <f>IF(Input!N404=0," ",Input!N404)</f>
        <v>1</v>
      </c>
      <c r="N395" s="185">
        <f>IFERROR(IF(K395=0," ",SUM(K395*M395)*((Input!$D$10*$F$6)+(Input!$D$11*$F$7)))," ")</f>
        <v>497.31187999999992</v>
      </c>
      <c r="O395" s="186">
        <f>IFERROR(IF(K395=0," ",SUM(K395*M395)*((Input!$D$22*$F$6)+(Input!$D$23*$F$7)))," ")</f>
        <v>229.45988</v>
      </c>
    </row>
    <row r="396" spans="1:15" s="15" customFormat="1" ht="16" thickBot="1" x14ac:dyDescent="0.4">
      <c r="A396" s="172"/>
      <c r="B396" s="172"/>
      <c r="C396" s="179" t="str">
        <f>Input!C405</f>
        <v>PP379</v>
      </c>
      <c r="D396" s="180">
        <f>IF(Input!D405=0," ",Input!D405)</f>
        <v>34</v>
      </c>
      <c r="E396" s="187" t="str">
        <f>IF([1]Input!E195=0," ",[1]Input!E195)</f>
        <v xml:space="preserve"> </v>
      </c>
      <c r="F396" s="180">
        <f t="shared" si="15"/>
        <v>34</v>
      </c>
      <c r="G396" s="180">
        <f>Input!G405</f>
        <v>2.6494360760557532E-2</v>
      </c>
      <c r="H396" s="180">
        <f>IF(Input!H405=0," ",Input!H405)</f>
        <v>2016</v>
      </c>
      <c r="I396" s="180">
        <f t="shared" si="16"/>
        <v>7</v>
      </c>
      <c r="J396" s="181">
        <f>IF(Input!J405=0, " ",Input!J405)</f>
        <v>104624.4</v>
      </c>
      <c r="K396" s="182">
        <f>IF(Input!M405=0, " ",Input!M405)</f>
        <v>447.16</v>
      </c>
      <c r="L396" s="188">
        <f t="shared" si="17"/>
        <v>4.2739552150358809E-3</v>
      </c>
      <c r="M396" s="184">
        <f>IF(Input!N405=0," ",Input!N405)</f>
        <v>1</v>
      </c>
      <c r="N396" s="185">
        <f>IFERROR(IF(K396=0," ",SUM(K396*M396)*((Input!$D$10*$F$6)+(Input!$D$11*$F$7)))," ")</f>
        <v>498.13623999999999</v>
      </c>
      <c r="O396" s="186">
        <f>IFERROR(IF(K396=0," ",SUM(K396*M396)*((Input!$D$22*$F$6)+(Input!$D$23*$F$7)))," ")</f>
        <v>229.84024000000002</v>
      </c>
    </row>
    <row r="397" spans="1:15" s="15" customFormat="1" ht="16" thickBot="1" x14ac:dyDescent="0.4">
      <c r="A397" s="172"/>
      <c r="B397" s="172"/>
      <c r="C397" s="179" t="str">
        <f>Input!C406</f>
        <v>PP380</v>
      </c>
      <c r="D397" s="180">
        <f>IF(Input!D406=0," ",Input!D406)</f>
        <v>74</v>
      </c>
      <c r="E397" s="187" t="str">
        <f>IF([1]Input!E196=0," ",[1]Input!E196)</f>
        <v xml:space="preserve"> </v>
      </c>
      <c r="F397" s="180">
        <f t="shared" si="15"/>
        <v>74</v>
      </c>
      <c r="G397" s="180">
        <f>Input!G406</f>
        <v>0.10008475328159513</v>
      </c>
      <c r="H397" s="180">
        <f>IF(Input!H406=0," ",Input!H406)</f>
        <v>2017</v>
      </c>
      <c r="I397" s="180">
        <f t="shared" si="16"/>
        <v>6</v>
      </c>
      <c r="J397" s="181">
        <f>IF(Input!J406=0, " ",Input!J406)</f>
        <v>181591.14</v>
      </c>
      <c r="K397" s="182">
        <f>IF(Input!M406=0, " ",Input!M406)</f>
        <v>452.86</v>
      </c>
      <c r="L397" s="188">
        <f t="shared" si="17"/>
        <v>2.4938441379904327E-3</v>
      </c>
      <c r="M397" s="184">
        <f>IF(Input!N406=0," ",Input!N406)</f>
        <v>1</v>
      </c>
      <c r="N397" s="185">
        <f>IFERROR(IF(K397=0," ",SUM(K397*M397)*((Input!$D$10*$F$6)+(Input!$D$11*$F$7)))," ")</f>
        <v>504.48603999999995</v>
      </c>
      <c r="O397" s="186">
        <f>IFERROR(IF(K397=0," ",SUM(K397*M397)*((Input!$D$22*$F$6)+(Input!$D$23*$F$7)))," ")</f>
        <v>232.77004000000002</v>
      </c>
    </row>
    <row r="398" spans="1:15" s="15" customFormat="1" ht="16" thickBot="1" x14ac:dyDescent="0.4">
      <c r="A398" s="172"/>
      <c r="B398" s="172"/>
      <c r="C398" s="179" t="str">
        <f>Input!C407</f>
        <v>PP381</v>
      </c>
      <c r="D398" s="180">
        <f>IF(Input!D407=0," ",Input!D407)</f>
        <v>66</v>
      </c>
      <c r="E398" s="187" t="str">
        <f>IF([1]Input!E197=0," ",[1]Input!E197)</f>
        <v xml:space="preserve"> </v>
      </c>
      <c r="F398" s="180">
        <f t="shared" si="15"/>
        <v>66</v>
      </c>
      <c r="G398" s="180">
        <f>Input!G407</f>
        <v>4.5359323882379989E-2</v>
      </c>
      <c r="H398" s="180">
        <f>IF(Input!H407=0," ",Input!H407)</f>
        <v>2018</v>
      </c>
      <c r="I398" s="180">
        <f t="shared" si="16"/>
        <v>5</v>
      </c>
      <c r="J398" s="181">
        <f>IF(Input!J407=0, " ",Input!J407)</f>
        <v>92274.37</v>
      </c>
      <c r="K398" s="182">
        <f>IF(Input!M407=0, " ",Input!M407)</f>
        <v>457.82000000000005</v>
      </c>
      <c r="L398" s="188">
        <f t="shared" si="17"/>
        <v>4.9615077296111592E-3</v>
      </c>
      <c r="M398" s="184">
        <f>IF(Input!N407=0," ",Input!N407)</f>
        <v>1</v>
      </c>
      <c r="N398" s="185">
        <f>IFERROR(IF(K398=0," ",SUM(K398*M398)*((Input!$D$10*$F$6)+(Input!$D$11*$F$7)))," ")</f>
        <v>510.01148000000001</v>
      </c>
      <c r="O398" s="186">
        <f>IFERROR(IF(K398=0," ",SUM(K398*M398)*((Input!$D$22*$F$6)+(Input!$D$23*$F$7)))," ")</f>
        <v>235.31948000000003</v>
      </c>
    </row>
    <row r="399" spans="1:15" s="15" customFormat="1" ht="16" thickBot="1" x14ac:dyDescent="0.4">
      <c r="A399" s="172"/>
      <c r="B399" s="172"/>
      <c r="C399" s="179" t="str">
        <f>Input!C408</f>
        <v>PP382</v>
      </c>
      <c r="D399" s="180">
        <f>IF(Input!D408=0," ",Input!D408)</f>
        <v>58</v>
      </c>
      <c r="E399" s="187" t="str">
        <f>IF([1]Input!E198=0," ",[1]Input!E198)</f>
        <v xml:space="preserve"> </v>
      </c>
      <c r="F399" s="180">
        <f t="shared" si="15"/>
        <v>58</v>
      </c>
      <c r="G399" s="180">
        <f>Input!G408</f>
        <v>2.9195946468780206E-2</v>
      </c>
      <c r="H399" s="180">
        <f>IF(Input!H408=0," ",Input!H408)</f>
        <v>2017</v>
      </c>
      <c r="I399" s="180">
        <f t="shared" si="16"/>
        <v>6</v>
      </c>
      <c r="J399" s="181">
        <f>IF(Input!J408=0, " ",Input!J408)</f>
        <v>67585.42</v>
      </c>
      <c r="K399" s="182">
        <f>IF(Input!M408=0, " ",Input!M408)</f>
        <v>461.59999999999997</v>
      </c>
      <c r="L399" s="188">
        <f t="shared" si="17"/>
        <v>6.8298754376313704E-3</v>
      </c>
      <c r="M399" s="184">
        <f>IF(Input!N408=0," ",Input!N408)</f>
        <v>1</v>
      </c>
      <c r="N399" s="185">
        <f>IFERROR(IF(K399=0," ",SUM(K399*M399)*((Input!$D$10*$F$6)+(Input!$D$11*$F$7)))," ")</f>
        <v>514.22239999999988</v>
      </c>
      <c r="O399" s="186">
        <f>IFERROR(IF(K399=0," ",SUM(K399*M399)*((Input!$D$22*$F$6)+(Input!$D$23*$F$7)))," ")</f>
        <v>237.26239999999999</v>
      </c>
    </row>
    <row r="400" spans="1:15" s="15" customFormat="1" ht="16" thickBot="1" x14ac:dyDescent="0.4">
      <c r="A400" s="172"/>
      <c r="B400" s="172"/>
      <c r="C400" s="179" t="str">
        <f>Input!C409</f>
        <v>PP383</v>
      </c>
      <c r="D400" s="180">
        <f>IF(Input!D409=0," ",Input!D409)</f>
        <v>67</v>
      </c>
      <c r="E400" s="187" t="str">
        <f>IF([1]Input!E199=0," ",[1]Input!E199)</f>
        <v xml:space="preserve"> </v>
      </c>
      <c r="F400" s="180">
        <f t="shared" si="15"/>
        <v>67</v>
      </c>
      <c r="G400" s="180">
        <f>Input!G409</f>
        <v>2.6896420139238621E-2</v>
      </c>
      <c r="H400" s="180">
        <f>IF(Input!H409=0," ",Input!H409)</f>
        <v>2022</v>
      </c>
      <c r="I400" s="180">
        <f t="shared" si="16"/>
        <v>1</v>
      </c>
      <c r="J400" s="181">
        <f>IF(Input!J409=0, " ",Input!J409)</f>
        <v>53898.68</v>
      </c>
      <c r="K400" s="182">
        <f>IF(Input!M409=0, " ",Input!M409)</f>
        <v>578.94000000000005</v>
      </c>
      <c r="L400" s="188">
        <f t="shared" si="17"/>
        <v>1.0741264906673041E-2</v>
      </c>
      <c r="M400" s="184">
        <f>IF(Input!N409=0," ",Input!N409)</f>
        <v>1</v>
      </c>
      <c r="N400" s="185">
        <f>IFERROR(IF(K400=0," ",SUM(K400*M400)*((Input!$D$10*$F$6)+(Input!$D$11*$F$7)))," ")</f>
        <v>644.93916000000002</v>
      </c>
      <c r="O400" s="186">
        <f>IFERROR(IF(K400=0," ",SUM(K400*M400)*((Input!$D$22*$F$6)+(Input!$D$23*$F$7)))," ")</f>
        <v>297.57516000000004</v>
      </c>
    </row>
    <row r="401" spans="1:15" s="15" customFormat="1" ht="16" thickBot="1" x14ac:dyDescent="0.4">
      <c r="A401" s="172"/>
      <c r="B401" s="172"/>
      <c r="C401" s="179" t="str">
        <f>Input!C410</f>
        <v>PP384</v>
      </c>
      <c r="D401" s="180">
        <f>IF(Input!D410=0," ",Input!D410)</f>
        <v>44</v>
      </c>
      <c r="E401" s="187" t="str">
        <f>IF([1]Input!E200=0," ",[1]Input!E200)</f>
        <v xml:space="preserve"> </v>
      </c>
      <c r="F401" s="180">
        <f t="shared" si="15"/>
        <v>44</v>
      </c>
      <c r="G401" s="180">
        <f>Input!G410</f>
        <v>1.5431330136090467E-2</v>
      </c>
      <c r="H401" s="180">
        <f>IF(Input!H410=0," ",Input!H410)</f>
        <v>2018</v>
      </c>
      <c r="I401" s="180">
        <f t="shared" si="16"/>
        <v>5</v>
      </c>
      <c r="J401" s="181">
        <f>IF(Input!J410=0, " ",Input!J410)</f>
        <v>47087.88</v>
      </c>
      <c r="K401" s="182">
        <f>IF(Input!M410=0, " ",Input!M410)</f>
        <v>463.52</v>
      </c>
      <c r="L401" s="188">
        <f t="shared" si="17"/>
        <v>9.8437219938548939E-3</v>
      </c>
      <c r="M401" s="184">
        <f>IF(Input!N410=0," ",Input!N410)</f>
        <v>1</v>
      </c>
      <c r="N401" s="185">
        <f>IFERROR(IF(K401=0," ",SUM(K401*M401)*((Input!$D$10*$F$6)+(Input!$D$11*$F$7)))," ")</f>
        <v>516.36127999999997</v>
      </c>
      <c r="O401" s="186">
        <f>IFERROR(IF(K401=0," ",SUM(K401*M401)*((Input!$D$22*$F$6)+(Input!$D$23*$F$7)))," ")</f>
        <v>238.24928</v>
      </c>
    </row>
    <row r="402" spans="1:15" s="15" customFormat="1" ht="16" thickBot="1" x14ac:dyDescent="0.4">
      <c r="A402" s="172"/>
      <c r="B402" s="172"/>
      <c r="C402" s="179" t="str">
        <f>Input!C411</f>
        <v>PP385</v>
      </c>
      <c r="D402" s="180">
        <f>IF(Input!D411=0," ",Input!D411)</f>
        <v>71</v>
      </c>
      <c r="E402" s="187" t="str">
        <f>IF([1]Input!E201=0," ",[1]Input!E201)</f>
        <v xml:space="preserve"> </v>
      </c>
      <c r="F402" s="180">
        <f t="shared" ref="F402:F465" si="18">IF(D402=" "," ",AVERAGE(D402:E402))</f>
        <v>71</v>
      </c>
      <c r="G402" s="180">
        <f>Input!G411</f>
        <v>5.4679020933742946E-2</v>
      </c>
      <c r="H402" s="180">
        <f>IF(Input!H411=0," ",Input!H411)</f>
        <v>2014</v>
      </c>
      <c r="I402" s="180">
        <f t="shared" ref="I402:I465" si="19">(IF(H402=" "," ",SUM(2023-H402)))</f>
        <v>9</v>
      </c>
      <c r="J402" s="181">
        <f>IF(Input!J411=0, " ",Input!J411)</f>
        <v>103400.07</v>
      </c>
      <c r="K402" s="182">
        <f>IF(Input!M411=0, " ",Input!M411)</f>
        <v>464.13</v>
      </c>
      <c r="L402" s="188">
        <f t="shared" si="17"/>
        <v>4.4886816807764244E-3</v>
      </c>
      <c r="M402" s="184">
        <f>IF(Input!N411=0," ",Input!N411)</f>
        <v>1</v>
      </c>
      <c r="N402" s="185">
        <f>IFERROR(IF(K402=0," ",SUM(K402*M402)*((Input!$D$10*$F$6)+(Input!$D$11*$F$7)))," ")</f>
        <v>517.04081999999994</v>
      </c>
      <c r="O402" s="186">
        <f>IFERROR(IF(K402=0," ",SUM(K402*M402)*((Input!$D$22*$F$6)+(Input!$D$23*$F$7)))," ")</f>
        <v>238.56282000000002</v>
      </c>
    </row>
    <row r="403" spans="1:15" s="15" customFormat="1" ht="16" thickBot="1" x14ac:dyDescent="0.4">
      <c r="A403" s="172"/>
      <c r="B403" s="172"/>
      <c r="C403" s="179" t="str">
        <f>Input!C412</f>
        <v>PP386</v>
      </c>
      <c r="D403" s="180">
        <f>IF(Input!D412=0," ",Input!D412)</f>
        <v>47</v>
      </c>
      <c r="E403" s="187" t="str">
        <f>IF([1]Input!E202=0," ",[1]Input!E202)</f>
        <v xml:space="preserve"> </v>
      </c>
      <c r="F403" s="180">
        <f t="shared" si="18"/>
        <v>47</v>
      </c>
      <c r="G403" s="180">
        <f>Input!G412</f>
        <v>5.1234543985465113E-2</v>
      </c>
      <c r="H403" s="180">
        <f>IF(Input!H412=0," ",Input!H412)</f>
        <v>2016</v>
      </c>
      <c r="I403" s="180">
        <f t="shared" si="19"/>
        <v>7</v>
      </c>
      <c r="J403" s="181">
        <f>IF(Input!J412=0, " ",Input!J412)</f>
        <v>146360.35999999999</v>
      </c>
      <c r="K403" s="182">
        <f>IF(Input!M412=0, " ",Input!M412)</f>
        <v>471.88</v>
      </c>
      <c r="L403" s="188">
        <f t="shared" si="17"/>
        <v>3.2240970164325918E-3</v>
      </c>
      <c r="M403" s="184">
        <f>IF(Input!N412=0," ",Input!N412)</f>
        <v>1</v>
      </c>
      <c r="N403" s="185">
        <f>IFERROR(IF(K403=0," ",SUM(K403*M403)*((Input!$D$10*$F$6)+(Input!$D$11*$F$7)))," ")</f>
        <v>525.67431999999997</v>
      </c>
      <c r="O403" s="186">
        <f>IFERROR(IF(K403=0," ",SUM(K403*M403)*((Input!$D$22*$F$6)+(Input!$D$23*$F$7)))," ")</f>
        <v>242.54632000000001</v>
      </c>
    </row>
    <row r="404" spans="1:15" s="15" customFormat="1" ht="16" thickBot="1" x14ac:dyDescent="0.4">
      <c r="A404" s="172"/>
      <c r="B404" s="172"/>
      <c r="C404" s="179" t="str">
        <f>Input!C413</f>
        <v>PP387</v>
      </c>
      <c r="D404" s="180">
        <f>IF(Input!D413=0," ",Input!D413)</f>
        <v>64</v>
      </c>
      <c r="E404" s="187" t="str">
        <f>IF([1]Input!E203=0," ",[1]Input!E203)</f>
        <v xml:space="preserve"> </v>
      </c>
      <c r="F404" s="180">
        <f t="shared" si="18"/>
        <v>64</v>
      </c>
      <c r="G404" s="180">
        <f>Input!G413</f>
        <v>1.9729086653038151E-2</v>
      </c>
      <c r="H404" s="180">
        <f>IF(Input!H413=0," ",Input!H413)</f>
        <v>2017</v>
      </c>
      <c r="I404" s="180">
        <f t="shared" si="19"/>
        <v>6</v>
      </c>
      <c r="J404" s="181">
        <f>IF(Input!J413=0, " ",Input!J413)</f>
        <v>41389.050000000003</v>
      </c>
      <c r="K404" s="182">
        <f>IF(Input!M413=0, " ",Input!M413)</f>
        <v>472.53999999999996</v>
      </c>
      <c r="L404" s="188">
        <f t="shared" si="17"/>
        <v>1.1417029383375552E-2</v>
      </c>
      <c r="M404" s="184">
        <f>IF(Input!N413=0," ",Input!N413)</f>
        <v>1</v>
      </c>
      <c r="N404" s="185">
        <f>IFERROR(IF(K404=0," ",SUM(K404*M404)*((Input!$D$10*$F$6)+(Input!$D$11*$F$7)))," ")</f>
        <v>526.40955999999994</v>
      </c>
      <c r="O404" s="186">
        <f>IFERROR(IF(K404=0," ",SUM(K404*M404)*((Input!$D$22*$F$6)+(Input!$D$23*$F$7)))," ")</f>
        <v>242.88556</v>
      </c>
    </row>
    <row r="405" spans="1:15" s="15" customFormat="1" ht="16" thickBot="1" x14ac:dyDescent="0.4">
      <c r="A405" s="172"/>
      <c r="B405" s="172"/>
      <c r="C405" s="179" t="str">
        <f>Input!C414</f>
        <v>PP388</v>
      </c>
      <c r="D405" s="180" t="str">
        <f>IF(Input!D414=0," ",Input!D414)</f>
        <v xml:space="preserve"> </v>
      </c>
      <c r="E405" s="187" t="str">
        <f>IF([1]Input!E204=0," ",[1]Input!E204)</f>
        <v xml:space="preserve"> </v>
      </c>
      <c r="F405" s="180" t="str">
        <f t="shared" si="18"/>
        <v xml:space="preserve"> </v>
      </c>
      <c r="G405" s="180">
        <f>Input!G414</f>
        <v>0</v>
      </c>
      <c r="H405" s="180" t="str">
        <f>IF(Input!H414=0," ",Input!H414)</f>
        <v xml:space="preserve"> </v>
      </c>
      <c r="I405" s="180" t="str">
        <f t="shared" si="19"/>
        <v xml:space="preserve"> </v>
      </c>
      <c r="J405" s="181">
        <f>IF(Input!J414=0, " ",Input!J414)</f>
        <v>131924.99</v>
      </c>
      <c r="K405" s="182">
        <f>IF(Input!M414=0, " ",Input!M414)</f>
        <v>477.22</v>
      </c>
      <c r="L405" s="188">
        <f t="shared" si="17"/>
        <v>3.6173586217440688E-3</v>
      </c>
      <c r="M405" s="184">
        <f>IF(Input!N414=0," ",Input!N414)</f>
        <v>1</v>
      </c>
      <c r="N405" s="185">
        <f>IFERROR(IF(K405=0," ",SUM(K405*M405)*((Input!$D$10*$F$6)+(Input!$D$11*$F$7)))," ")</f>
        <v>531.62307999999996</v>
      </c>
      <c r="O405" s="186">
        <f>IFERROR(IF(K405=0," ",SUM(K405*M405)*((Input!$D$22*$F$6)+(Input!$D$23*$F$7)))," ")</f>
        <v>245.29108000000002</v>
      </c>
    </row>
    <row r="406" spans="1:15" s="15" customFormat="1" ht="16" thickBot="1" x14ac:dyDescent="0.4">
      <c r="A406" s="172"/>
      <c r="B406" s="172"/>
      <c r="C406" s="179" t="str">
        <f>Input!C415</f>
        <v>PP389</v>
      </c>
      <c r="D406" s="180">
        <f>IF(Input!D415=0," ",Input!D415)</f>
        <v>64</v>
      </c>
      <c r="E406" s="187" t="str">
        <f>IF([1]Input!E205=0," ",[1]Input!E205)</f>
        <v xml:space="preserve"> </v>
      </c>
      <c r="F406" s="180">
        <f t="shared" si="18"/>
        <v>64</v>
      </c>
      <c r="G406" s="180">
        <f>Input!G415</f>
        <v>7.9312948966569069E-2</v>
      </c>
      <c r="H406" s="180">
        <f>IF(Input!H415=0," ",Input!H415)</f>
        <v>2010</v>
      </c>
      <c r="I406" s="180">
        <f t="shared" si="19"/>
        <v>13</v>
      </c>
      <c r="J406" s="181">
        <f>IF(Input!J415=0, " ",Input!J415)</f>
        <v>166388.22</v>
      </c>
      <c r="K406" s="182">
        <f>IF(Input!M415=0, " ",Input!M415)</f>
        <v>478.54</v>
      </c>
      <c r="L406" s="188">
        <f t="shared" si="17"/>
        <v>2.8760449507783665E-3</v>
      </c>
      <c r="M406" s="184">
        <f>IF(Input!N415=0," ",Input!N415)</f>
        <v>1</v>
      </c>
      <c r="N406" s="185">
        <f>IFERROR(IF(K406=0," ",SUM(K406*M406)*((Input!$D$10*$F$6)+(Input!$D$11*$F$7)))," ")</f>
        <v>533.09355999999991</v>
      </c>
      <c r="O406" s="186">
        <f>IFERROR(IF(K406=0," ",SUM(K406*M406)*((Input!$D$22*$F$6)+(Input!$D$23*$F$7)))," ")</f>
        <v>245.96956000000003</v>
      </c>
    </row>
    <row r="407" spans="1:15" s="15" customFormat="1" ht="16" thickBot="1" x14ac:dyDescent="0.4">
      <c r="A407" s="172"/>
      <c r="B407" s="172"/>
      <c r="C407" s="179" t="str">
        <f>Input!C416</f>
        <v>PP390</v>
      </c>
      <c r="D407" s="180">
        <f>IF(Input!D416=0," ",Input!D416)</f>
        <v>53</v>
      </c>
      <c r="E407" s="187" t="str">
        <f>IF([1]Input!E206=0," ",[1]Input!E206)</f>
        <v xml:space="preserve"> </v>
      </c>
      <c r="F407" s="180">
        <f t="shared" si="18"/>
        <v>53</v>
      </c>
      <c r="G407" s="180">
        <f>Input!G416</f>
        <v>9.6517915367350479E-2</v>
      </c>
      <c r="H407" s="180">
        <f>IF(Input!H416=0," ",Input!H416)</f>
        <v>2017</v>
      </c>
      <c r="I407" s="180">
        <f t="shared" si="19"/>
        <v>6</v>
      </c>
      <c r="J407" s="181">
        <f>IF(Input!J416=0, " ",Input!J416)</f>
        <v>244506.56</v>
      </c>
      <c r="K407" s="182">
        <f>IF(Input!M416=0, " ",Input!M416)</f>
        <v>480.92</v>
      </c>
      <c r="L407" s="188">
        <f t="shared" si="17"/>
        <v>1.9669001927801037E-3</v>
      </c>
      <c r="M407" s="184">
        <f>IF(Input!N416=0," ",Input!N416)</f>
        <v>1</v>
      </c>
      <c r="N407" s="185">
        <f>IFERROR(IF(K407=0," ",SUM(K407*M407)*((Input!$D$10*$F$6)+(Input!$D$11*$F$7)))," ")</f>
        <v>535.74487999999997</v>
      </c>
      <c r="O407" s="186">
        <f>IFERROR(IF(K407=0," ",SUM(K407*M407)*((Input!$D$22*$F$6)+(Input!$D$23*$F$7)))," ")</f>
        <v>247.19288</v>
      </c>
    </row>
    <row r="408" spans="1:15" s="15" customFormat="1" ht="16" thickBot="1" x14ac:dyDescent="0.4">
      <c r="A408" s="172"/>
      <c r="B408" s="172"/>
      <c r="C408" s="179" t="str">
        <f>Input!C417</f>
        <v>PP391</v>
      </c>
      <c r="D408" s="180">
        <f>IF(Input!D417=0," ",Input!D417)</f>
        <v>61</v>
      </c>
      <c r="E408" s="187" t="str">
        <f>IF([1]Input!E207=0," ",[1]Input!E207)</f>
        <v xml:space="preserve"> </v>
      </c>
      <c r="F408" s="180">
        <f t="shared" si="18"/>
        <v>61</v>
      </c>
      <c r="G408" s="180">
        <f>Input!G417</f>
        <v>4.3621083348204734E-2</v>
      </c>
      <c r="H408" s="180">
        <f>IF(Input!H417=0," ",Input!H417)</f>
        <v>2012</v>
      </c>
      <c r="I408" s="180">
        <f t="shared" si="19"/>
        <v>11</v>
      </c>
      <c r="J408" s="181">
        <f>IF(Input!J417=0, " ",Input!J417)</f>
        <v>96011.9</v>
      </c>
      <c r="K408" s="182">
        <f>IF(Input!M417=0, " ",Input!M417)</f>
        <v>484.26</v>
      </c>
      <c r="L408" s="188">
        <f t="shared" si="17"/>
        <v>5.0437497851828789E-3</v>
      </c>
      <c r="M408" s="184">
        <f>IF(Input!N417=0," ",Input!N417)</f>
        <v>1</v>
      </c>
      <c r="N408" s="185">
        <f>IFERROR(IF(K408=0," ",SUM(K408*M408)*((Input!$D$10*$F$6)+(Input!$D$11*$F$7)))," ")</f>
        <v>539.46563999999989</v>
      </c>
      <c r="O408" s="186">
        <f>IFERROR(IF(K408=0," ",SUM(K408*M408)*((Input!$D$22*$F$6)+(Input!$D$23*$F$7)))," ")</f>
        <v>248.90964</v>
      </c>
    </row>
    <row r="409" spans="1:15" s="15" customFormat="1" ht="16" thickBot="1" x14ac:dyDescent="0.4">
      <c r="A409" s="172"/>
      <c r="B409" s="172"/>
      <c r="C409" s="179" t="str">
        <f>Input!C418</f>
        <v>PP392</v>
      </c>
      <c r="D409" s="180">
        <f>IF(Input!D418=0," ",Input!D418)</f>
        <v>48</v>
      </c>
      <c r="E409" s="187" t="str">
        <f>IF([1]Input!E208=0," ",[1]Input!E208)</f>
        <v xml:space="preserve"> </v>
      </c>
      <c r="F409" s="180">
        <f t="shared" si="18"/>
        <v>48</v>
      </c>
      <c r="G409" s="180">
        <f>Input!G418</f>
        <v>6.9763346577256719E-2</v>
      </c>
      <c r="H409" s="180">
        <f>IF(Input!H418=0," ",Input!H418)</f>
        <v>2012</v>
      </c>
      <c r="I409" s="180">
        <f t="shared" si="19"/>
        <v>11</v>
      </c>
      <c r="J409" s="181">
        <f>IF(Input!J418=0, " ",Input!J418)</f>
        <v>195139.20000000001</v>
      </c>
      <c r="K409" s="182">
        <f>IF(Input!M418=0, " ",Input!M418)</f>
        <v>485.88</v>
      </c>
      <c r="L409" s="188">
        <f t="shared" si="17"/>
        <v>2.4899148915235891E-3</v>
      </c>
      <c r="M409" s="184">
        <f>IF(Input!N418=0," ",Input!N418)</f>
        <v>1</v>
      </c>
      <c r="N409" s="185">
        <f>IFERROR(IF(K409=0," ",SUM(K409*M409)*((Input!$D$10*$F$6)+(Input!$D$11*$F$7)))," ")</f>
        <v>541.27031999999997</v>
      </c>
      <c r="O409" s="186">
        <f>IFERROR(IF(K409=0," ",SUM(K409*M409)*((Input!$D$22*$F$6)+(Input!$D$23*$F$7)))," ")</f>
        <v>249.74232000000001</v>
      </c>
    </row>
    <row r="410" spans="1:15" s="15" customFormat="1" ht="16" thickBot="1" x14ac:dyDescent="0.4">
      <c r="A410" s="172"/>
      <c r="B410" s="172"/>
      <c r="C410" s="179" t="str">
        <f>Input!C419</f>
        <v>PP393</v>
      </c>
      <c r="D410" s="180">
        <f>IF(Input!D419=0," ",Input!D419)</f>
        <v>70</v>
      </c>
      <c r="E410" s="187" t="str">
        <f>IF([1]Input!E209=0," ",[1]Input!E209)</f>
        <v xml:space="preserve"> </v>
      </c>
      <c r="F410" s="180">
        <f t="shared" si="18"/>
        <v>70</v>
      </c>
      <c r="G410" s="180">
        <f>Input!G419</f>
        <v>7.3244264885296978E-2</v>
      </c>
      <c r="H410" s="180">
        <f>IF(Input!H419=0," ",Input!H419)</f>
        <v>2012</v>
      </c>
      <c r="I410" s="180">
        <f t="shared" si="19"/>
        <v>11</v>
      </c>
      <c r="J410" s="181">
        <f>IF(Input!J419=0, " ",Input!J419)</f>
        <v>140486.32</v>
      </c>
      <c r="K410" s="182">
        <f>IF(Input!M419=0, " ",Input!M419)</f>
        <v>490.91999999999996</v>
      </c>
      <c r="L410" s="188">
        <f t="shared" si="17"/>
        <v>3.4944327675463342E-3</v>
      </c>
      <c r="M410" s="184">
        <f>IF(Input!N419=0," ",Input!N419)</f>
        <v>1</v>
      </c>
      <c r="N410" s="185">
        <f>IFERROR(IF(K410=0," ",SUM(K410*M410)*((Input!$D$10*$F$6)+(Input!$D$11*$F$7)))," ")</f>
        <v>546.88487999999984</v>
      </c>
      <c r="O410" s="186">
        <f>IFERROR(IF(K410=0," ",SUM(K410*M410)*((Input!$D$22*$F$6)+(Input!$D$23*$F$7)))," ")</f>
        <v>252.33287999999999</v>
      </c>
    </row>
    <row r="411" spans="1:15" s="15" customFormat="1" ht="16" thickBot="1" x14ac:dyDescent="0.4">
      <c r="A411" s="172"/>
      <c r="B411" s="172"/>
      <c r="C411" s="179" t="str">
        <f>Input!C420</f>
        <v>PP394</v>
      </c>
      <c r="D411" s="180">
        <f>IF(Input!D420=0," ",Input!D420)</f>
        <v>68</v>
      </c>
      <c r="E411" s="187" t="str">
        <f>IF([1]Input!E210=0," ",[1]Input!E210)</f>
        <v xml:space="preserve"> </v>
      </c>
      <c r="F411" s="180">
        <f t="shared" si="18"/>
        <v>68</v>
      </c>
      <c r="G411" s="180">
        <f>Input!G420</f>
        <v>4.9968055855206972E-2</v>
      </c>
      <c r="H411" s="180">
        <f>IF(Input!H420=0," ",Input!H420)</f>
        <v>2020</v>
      </c>
      <c r="I411" s="180">
        <f t="shared" si="19"/>
        <v>3</v>
      </c>
      <c r="J411" s="181">
        <f>IF(Input!J420=0, " ",Input!J420)</f>
        <v>98660.2</v>
      </c>
      <c r="K411" s="182">
        <f>IF(Input!M420=0, " ",Input!M420)</f>
        <v>499.88</v>
      </c>
      <c r="L411" s="188">
        <f t="shared" si="17"/>
        <v>5.0666834245217422E-3</v>
      </c>
      <c r="M411" s="184">
        <f>IF(Input!N420=0," ",Input!N420)</f>
        <v>1</v>
      </c>
      <c r="N411" s="185">
        <f>IFERROR(IF(K411=0," ",SUM(K411*M411)*((Input!$D$10*$F$6)+(Input!$D$11*$F$7)))," ")</f>
        <v>556.86631999999997</v>
      </c>
      <c r="O411" s="186">
        <f>IFERROR(IF(K411=0," ",SUM(K411*M411)*((Input!$D$22*$F$6)+(Input!$D$23*$F$7)))," ")</f>
        <v>256.93831999999998</v>
      </c>
    </row>
    <row r="412" spans="1:15" s="15" customFormat="1" ht="16" thickBot="1" x14ac:dyDescent="0.4">
      <c r="A412" s="172"/>
      <c r="B412" s="172"/>
      <c r="C412" s="179" t="str">
        <f>Input!C421</f>
        <v>PP395</v>
      </c>
      <c r="D412" s="180">
        <f>IF(Input!D421=0," ",Input!D421)</f>
        <v>71</v>
      </c>
      <c r="E412" s="187" t="str">
        <f>IF([1]Input!E211=0," ",[1]Input!E211)</f>
        <v xml:space="preserve"> </v>
      </c>
      <c r="F412" s="180">
        <f t="shared" si="18"/>
        <v>71</v>
      </c>
      <c r="G412" s="180">
        <f>Input!G421</f>
        <v>8.8266253105738698E-2</v>
      </c>
      <c r="H412" s="180">
        <f>IF(Input!H421=0," ",Input!H421)</f>
        <v>2011</v>
      </c>
      <c r="I412" s="180">
        <f t="shared" si="19"/>
        <v>12</v>
      </c>
      <c r="J412" s="181">
        <f>IF(Input!J421=0, " ",Input!J421)</f>
        <v>166914.78</v>
      </c>
      <c r="K412" s="182">
        <f>IF(Input!M421=0, " ",Input!M421)</f>
        <v>500.56</v>
      </c>
      <c r="L412" s="188">
        <f t="shared" si="17"/>
        <v>2.9988956040921002E-3</v>
      </c>
      <c r="M412" s="184">
        <f>IF(Input!N421=0," ",Input!N421)</f>
        <v>1</v>
      </c>
      <c r="N412" s="185">
        <f>IFERROR(IF(K412=0," ",SUM(K412*M412)*((Input!$D$10*$F$6)+(Input!$D$11*$F$7)))," ")</f>
        <v>557.62383999999997</v>
      </c>
      <c r="O412" s="186">
        <f>IFERROR(IF(K412=0," ",SUM(K412*M412)*((Input!$D$22*$F$6)+(Input!$D$23*$F$7)))," ")</f>
        <v>257.28784000000002</v>
      </c>
    </row>
    <row r="413" spans="1:15" s="15" customFormat="1" ht="16" thickBot="1" x14ac:dyDescent="0.4">
      <c r="A413" s="172"/>
      <c r="B413" s="172"/>
      <c r="C413" s="179" t="str">
        <f>Input!C422</f>
        <v>PP396</v>
      </c>
      <c r="D413" s="180" t="str">
        <f>IF(Input!D422=0," ",Input!D422)</f>
        <v xml:space="preserve"> </v>
      </c>
      <c r="E413" s="187" t="str">
        <f>IF([1]Input!E212=0," ",[1]Input!E212)</f>
        <v xml:space="preserve"> </v>
      </c>
      <c r="F413" s="180" t="str">
        <f t="shared" si="18"/>
        <v xml:space="preserve"> </v>
      </c>
      <c r="G413" s="180">
        <f>Input!G422</f>
        <v>0</v>
      </c>
      <c r="H413" s="180">
        <f>IF(Input!H422=0," ",Input!H422)</f>
        <v>2017</v>
      </c>
      <c r="I413" s="180">
        <f t="shared" si="19"/>
        <v>6</v>
      </c>
      <c r="J413" s="181">
        <f>IF(Input!J422=0, " ",Input!J422)</f>
        <v>1348472.63</v>
      </c>
      <c r="K413" s="182">
        <f>IF(Input!M422=0, " ",Input!M422)</f>
        <v>567.46</v>
      </c>
      <c r="L413" s="188">
        <f t="shared" si="17"/>
        <v>4.2081684668675854E-4</v>
      </c>
      <c r="M413" s="184">
        <f>IF(Input!N422=0," ",Input!N422)</f>
        <v>1</v>
      </c>
      <c r="N413" s="185">
        <f>IFERROR(IF(K413=0," ",SUM(K413*M413)*((Input!$D$10*$F$6)+(Input!$D$11*$F$7)))," ")</f>
        <v>632.15044</v>
      </c>
      <c r="O413" s="186">
        <f>IFERROR(IF(K413=0," ",SUM(K413*M413)*((Input!$D$22*$F$6)+(Input!$D$23*$F$7)))," ")</f>
        <v>291.67444</v>
      </c>
    </row>
    <row r="414" spans="1:15" s="15" customFormat="1" ht="16" thickBot="1" x14ac:dyDescent="0.4">
      <c r="A414" s="172"/>
      <c r="B414" s="172"/>
      <c r="C414" s="179" t="str">
        <f>Input!C423</f>
        <v>PP397</v>
      </c>
      <c r="D414" s="180">
        <f>IF(Input!D423=0," ",Input!D423)</f>
        <v>44</v>
      </c>
      <c r="E414" s="187" t="str">
        <f>IF([1]Input!E213=0," ",[1]Input!E213)</f>
        <v xml:space="preserve"> </v>
      </c>
      <c r="F414" s="180">
        <f t="shared" si="18"/>
        <v>44</v>
      </c>
      <c r="G414" s="180">
        <f>Input!G423</f>
        <v>2.4461850259944615E-2</v>
      </c>
      <c r="H414" s="180">
        <f>IF(Input!H423=0," ",Input!H423)</f>
        <v>2017</v>
      </c>
      <c r="I414" s="180">
        <f t="shared" si="19"/>
        <v>6</v>
      </c>
      <c r="J414" s="181">
        <f>IF(Input!J423=0, " ",Input!J423)</f>
        <v>74644.03</v>
      </c>
      <c r="K414" s="182">
        <f>IF(Input!M423=0, " ",Input!M423)</f>
        <v>515.79999999999995</v>
      </c>
      <c r="L414" s="188">
        <f t="shared" si="17"/>
        <v>6.9101306561288288E-3</v>
      </c>
      <c r="M414" s="184">
        <f>IF(Input!N423=0," ",Input!N423)</f>
        <v>1</v>
      </c>
      <c r="N414" s="185">
        <f>IFERROR(IF(K414=0," ",SUM(K414*M414)*((Input!$D$10*$F$6)+(Input!$D$11*$F$7)))," ")</f>
        <v>574.60119999999984</v>
      </c>
      <c r="O414" s="186">
        <f>IFERROR(IF(K414=0," ",SUM(K414*M414)*((Input!$D$22*$F$6)+(Input!$D$23*$F$7)))," ")</f>
        <v>265.12119999999999</v>
      </c>
    </row>
    <row r="415" spans="1:15" s="15" customFormat="1" ht="16" thickBot="1" x14ac:dyDescent="0.4">
      <c r="A415" s="172"/>
      <c r="B415" s="172"/>
      <c r="C415" s="179" t="str">
        <f>Input!C424</f>
        <v>PP398</v>
      </c>
      <c r="D415" s="180">
        <f>IF(Input!D424=0," ",Input!D424)</f>
        <v>63</v>
      </c>
      <c r="E415" s="187" t="str">
        <f>IF([1]Input!E214=0," ",[1]Input!E214)</f>
        <v xml:space="preserve"> </v>
      </c>
      <c r="F415" s="180">
        <f t="shared" si="18"/>
        <v>63</v>
      </c>
      <c r="G415" s="180">
        <f>Input!G424</f>
        <v>7.4682301382304694E-2</v>
      </c>
      <c r="H415" s="180">
        <f>IF(Input!H424=0," ",Input!H424)</f>
        <v>2002</v>
      </c>
      <c r="I415" s="180">
        <f t="shared" si="19"/>
        <v>21</v>
      </c>
      <c r="J415" s="181">
        <f>IF(Input!J424=0, " ",Input!J424)</f>
        <v>159160.60999999999</v>
      </c>
      <c r="K415" s="182">
        <f>IF(Input!M424=0, " ",Input!M424)</f>
        <v>539.29999999999995</v>
      </c>
      <c r="L415" s="188">
        <f t="shared" si="17"/>
        <v>3.3884011879572466E-3</v>
      </c>
      <c r="M415" s="184">
        <f>IF(Input!N424=0," ",Input!N424)</f>
        <v>1</v>
      </c>
      <c r="N415" s="185">
        <f>IFERROR(IF(K415=0," ",SUM(K415*M415)*((Input!$D$10*$F$6)+(Input!$D$11*$F$7)))," ")</f>
        <v>600.78019999999992</v>
      </c>
      <c r="O415" s="186">
        <f>IFERROR(IF(K415=0," ",SUM(K415*M415)*((Input!$D$22*$F$6)+(Input!$D$23*$F$7)))," ")</f>
        <v>277.2002</v>
      </c>
    </row>
    <row r="416" spans="1:15" s="15" customFormat="1" ht="16" thickBot="1" x14ac:dyDescent="0.4">
      <c r="A416" s="172"/>
      <c r="B416" s="172"/>
      <c r="C416" s="179" t="str">
        <f>Input!C425</f>
        <v>PP399</v>
      </c>
      <c r="D416" s="180">
        <f>IF(Input!D425=0," ",Input!D425)</f>
        <v>64</v>
      </c>
      <c r="E416" s="187" t="str">
        <f>IF([1]Input!E215=0," ",[1]Input!E215)</f>
        <v xml:space="preserve"> </v>
      </c>
      <c r="F416" s="180">
        <f t="shared" si="18"/>
        <v>64</v>
      </c>
      <c r="G416" s="180">
        <f>Input!G425</f>
        <v>4.5318747449595936E-2</v>
      </c>
      <c r="H416" s="180">
        <f>IF(Input!H425=0," ",Input!H425)</f>
        <v>2021</v>
      </c>
      <c r="I416" s="180">
        <f t="shared" si="19"/>
        <v>2</v>
      </c>
      <c r="J416" s="181">
        <f>IF(Input!J425=0, " ",Input!J425)</f>
        <v>95072.82</v>
      </c>
      <c r="K416" s="182">
        <f>IF(Input!M425=0, " ",Input!M425)</f>
        <v>523.58000000000004</v>
      </c>
      <c r="L416" s="188">
        <f t="shared" si="17"/>
        <v>5.5071470479154819E-3</v>
      </c>
      <c r="M416" s="184">
        <f>IF(Input!N425=0," ",Input!N425)</f>
        <v>1</v>
      </c>
      <c r="N416" s="185">
        <f>IFERROR(IF(K416=0," ",SUM(K416*M416)*((Input!$D$10*$F$6)+(Input!$D$11*$F$7)))," ")</f>
        <v>583.26811999999995</v>
      </c>
      <c r="O416" s="186">
        <f>IFERROR(IF(K416=0," ",SUM(K416*M416)*((Input!$D$22*$F$6)+(Input!$D$23*$F$7)))," ")</f>
        <v>269.12012000000004</v>
      </c>
    </row>
    <row r="417" spans="1:15" s="15" customFormat="1" ht="16" thickBot="1" x14ac:dyDescent="0.4">
      <c r="A417" s="172"/>
      <c r="B417" s="172"/>
      <c r="C417" s="179" t="str">
        <f>Input!C426</f>
        <v>PP400</v>
      </c>
      <c r="D417" s="180">
        <f>IF(Input!D426=0," ",Input!D426)</f>
        <v>75</v>
      </c>
      <c r="E417" s="187" t="str">
        <f>IF([1]Input!E216=0," ",[1]Input!E216)</f>
        <v xml:space="preserve"> </v>
      </c>
      <c r="F417" s="180">
        <f t="shared" si="18"/>
        <v>75</v>
      </c>
      <c r="G417" s="180">
        <f>Input!G426</f>
        <v>0.14108886615389463</v>
      </c>
      <c r="H417" s="180">
        <f>IF(Input!H426=0," ",Input!H426)</f>
        <v>2011</v>
      </c>
      <c r="I417" s="180">
        <f t="shared" si="19"/>
        <v>12</v>
      </c>
      <c r="J417" s="181">
        <f>IF(Input!J426=0, " ",Input!J426)</f>
        <v>252574.75</v>
      </c>
      <c r="K417" s="182">
        <f>IF(Input!M426=0, " ",Input!M426)</f>
        <v>532.96</v>
      </c>
      <c r="L417" s="188">
        <f t="shared" si="17"/>
        <v>2.1101079977313649E-3</v>
      </c>
      <c r="M417" s="184">
        <f>IF(Input!N426=0," ",Input!N426)</f>
        <v>1</v>
      </c>
      <c r="N417" s="185">
        <f>IFERROR(IF(K417=0," ",SUM(K417*M417)*((Input!$D$10*$F$6)+(Input!$D$11*$F$7)))," ")</f>
        <v>593.71744000000001</v>
      </c>
      <c r="O417" s="186">
        <f>IFERROR(IF(K417=0," ",SUM(K417*M417)*((Input!$D$22*$F$6)+(Input!$D$23*$F$7)))," ")</f>
        <v>273.94144</v>
      </c>
    </row>
    <row r="418" spans="1:15" s="15" customFormat="1" ht="16" thickBot="1" x14ac:dyDescent="0.4">
      <c r="A418" s="172"/>
      <c r="B418" s="172"/>
      <c r="C418" s="179" t="str">
        <f>Input!C427</f>
        <v>PP401</v>
      </c>
      <c r="D418" s="180">
        <f>IF(Input!D427=0," ",Input!D427)</f>
        <v>68</v>
      </c>
      <c r="E418" s="187" t="str">
        <f>IF([1]Input!E217=0," ",[1]Input!E217)</f>
        <v xml:space="preserve"> </v>
      </c>
      <c r="F418" s="180">
        <f t="shared" si="18"/>
        <v>68</v>
      </c>
      <c r="G418" s="180">
        <f>Input!G427</f>
        <v>6.3010360531254972E-2</v>
      </c>
      <c r="H418" s="180">
        <f>IF(Input!H427=0," ",Input!H427)</f>
        <v>2014</v>
      </c>
      <c r="I418" s="180">
        <f t="shared" si="19"/>
        <v>9</v>
      </c>
      <c r="J418" s="181">
        <f>IF(Input!J427=0, " ",Input!J427)</f>
        <v>124411.78</v>
      </c>
      <c r="K418" s="182">
        <f>IF(Input!M427=0, " ",Input!M427)</f>
        <v>541.20000000000005</v>
      </c>
      <c r="L418" s="188">
        <f t="shared" si="17"/>
        <v>4.3500703872253899E-3</v>
      </c>
      <c r="M418" s="184">
        <f>IF(Input!N427=0," ",Input!N427)</f>
        <v>1</v>
      </c>
      <c r="N418" s="185">
        <f>IFERROR(IF(K418=0," ",SUM(K418*M418)*((Input!$D$10*$F$6)+(Input!$D$11*$F$7)))," ")</f>
        <v>602.89679999999998</v>
      </c>
      <c r="O418" s="186">
        <f>IFERROR(IF(K418=0," ",SUM(K418*M418)*((Input!$D$22*$F$6)+(Input!$D$23*$F$7)))," ")</f>
        <v>278.17680000000001</v>
      </c>
    </row>
    <row r="419" spans="1:15" s="15" customFormat="1" ht="16" thickBot="1" x14ac:dyDescent="0.4">
      <c r="A419" s="172"/>
      <c r="B419" s="172"/>
      <c r="C419" s="179" t="str">
        <f>Input!C428</f>
        <v>PP402</v>
      </c>
      <c r="D419" s="180">
        <f>IF(Input!D428=0," ",Input!D428)</f>
        <v>79</v>
      </c>
      <c r="E419" s="187" t="str">
        <f>IF([1]Input!E218=0," ",[1]Input!E218)</f>
        <v xml:space="preserve"> </v>
      </c>
      <c r="F419" s="180">
        <f t="shared" si="18"/>
        <v>79</v>
      </c>
      <c r="G419" s="180">
        <f>Input!G428</f>
        <v>0.23607553669919859</v>
      </c>
      <c r="H419" s="180">
        <f>IF(Input!H428=0," ",Input!H428)</f>
        <v>2009</v>
      </c>
      <c r="I419" s="180">
        <f t="shared" si="19"/>
        <v>14</v>
      </c>
      <c r="J419" s="181">
        <f>IF(Input!J428=0, " ",Input!J428)</f>
        <v>401219.79</v>
      </c>
      <c r="K419" s="182">
        <f>IF(Input!M428=0, " ",Input!M428)</f>
        <v>546.54999999999995</v>
      </c>
      <c r="L419" s="188">
        <f t="shared" si="17"/>
        <v>1.3622209412950442E-3</v>
      </c>
      <c r="M419" s="184">
        <f>IF(Input!N428=0," ",Input!N428)</f>
        <v>1</v>
      </c>
      <c r="N419" s="185">
        <f>IFERROR(IF(K419=0," ",SUM(K419*M419)*((Input!$D$10*$F$6)+(Input!$D$11*$F$7)))," ")</f>
        <v>608.85669999999993</v>
      </c>
      <c r="O419" s="186">
        <f>IFERROR(IF(K419=0," ",SUM(K419*M419)*((Input!$D$22*$F$6)+(Input!$D$23*$F$7)))," ")</f>
        <v>280.92669999999998</v>
      </c>
    </row>
    <row r="420" spans="1:15" s="15" customFormat="1" ht="16" thickBot="1" x14ac:dyDescent="0.4">
      <c r="A420" s="172"/>
      <c r="B420" s="172"/>
      <c r="C420" s="179" t="str">
        <f>Input!C429</f>
        <v>PP403</v>
      </c>
      <c r="D420" s="180">
        <f>IF(Input!D429=0," ",Input!D429)</f>
        <v>68</v>
      </c>
      <c r="E420" s="187" t="str">
        <f>IF([1]Input!E219=0," ",[1]Input!E219)</f>
        <v xml:space="preserve"> </v>
      </c>
      <c r="F420" s="180">
        <f t="shared" si="18"/>
        <v>68</v>
      </c>
      <c r="G420" s="180">
        <f>Input!G429</f>
        <v>0.36553827730622773</v>
      </c>
      <c r="H420" s="180">
        <f>IF(Input!H429=0," ",Input!H429)</f>
        <v>2019</v>
      </c>
      <c r="I420" s="180">
        <f t="shared" si="19"/>
        <v>4</v>
      </c>
      <c r="J420" s="181">
        <f>IF(Input!J429=0, " ",Input!J429)</f>
        <v>721742.7</v>
      </c>
      <c r="K420" s="182">
        <f>IF(Input!M429=0, " ",Input!M429)</f>
        <v>641.59</v>
      </c>
      <c r="L420" s="188">
        <f t="shared" si="17"/>
        <v>8.8894560346782869E-4</v>
      </c>
      <c r="M420" s="184">
        <f>IF(Input!N429=0," ",Input!N429)</f>
        <v>1</v>
      </c>
      <c r="N420" s="185">
        <f>IFERROR(IF(K420=0," ",SUM(K420*M420)*((Input!$D$10*$F$6)+(Input!$D$11*$F$7)))," ")</f>
        <v>714.73125999999991</v>
      </c>
      <c r="O420" s="186">
        <f>IFERROR(IF(K420=0," ",SUM(K420*M420)*((Input!$D$22*$F$6)+(Input!$D$23*$F$7)))," ")</f>
        <v>329.77726000000001</v>
      </c>
    </row>
    <row r="421" spans="1:15" s="15" customFormat="1" ht="16" thickBot="1" x14ac:dyDescent="0.4">
      <c r="A421" s="172"/>
      <c r="B421" s="172"/>
      <c r="C421" s="179" t="str">
        <f>Input!C430</f>
        <v>PP404</v>
      </c>
      <c r="D421" s="180">
        <f>IF(Input!D430=0," ",Input!D430)</f>
        <v>43</v>
      </c>
      <c r="E421" s="187" t="str">
        <f>IF([1]Input!E220=0," ",[1]Input!E220)</f>
        <v xml:space="preserve"> </v>
      </c>
      <c r="F421" s="180">
        <f t="shared" si="18"/>
        <v>43</v>
      </c>
      <c r="G421" s="180">
        <f>Input!G430</f>
        <v>2.392809671161128E-2</v>
      </c>
      <c r="H421" s="180">
        <f>IF(Input!H430=0," ",Input!H430)</f>
        <v>2012</v>
      </c>
      <c r="I421" s="180">
        <f t="shared" si="19"/>
        <v>11</v>
      </c>
      <c r="J421" s="181">
        <f>IF(Input!J430=0, " ",Input!J430)</f>
        <v>74713.34</v>
      </c>
      <c r="K421" s="182">
        <f>IF(Input!M430=0, " ",Input!M430)</f>
        <v>566.66000000000008</v>
      </c>
      <c r="L421" s="188">
        <f t="shared" ref="L421:L438" si="20">IFERROR(K421/J421," ")</f>
        <v>7.5844554667212054E-3</v>
      </c>
      <c r="M421" s="184">
        <f>IF(Input!N430=0," ",Input!N430)</f>
        <v>1</v>
      </c>
      <c r="N421" s="185">
        <f>IFERROR(IF(K421=0," ",SUM(K421*M421)*((Input!$D$10*$F$6)+(Input!$D$11*$F$7)))," ")</f>
        <v>631.25923999999998</v>
      </c>
      <c r="O421" s="186">
        <f>IFERROR(IF(K421=0," ",SUM(K421*M421)*((Input!$D$22*$F$6)+(Input!$D$23*$F$7)))," ")</f>
        <v>291.26324000000005</v>
      </c>
    </row>
    <row r="422" spans="1:15" s="15" customFormat="1" ht="16" thickBot="1" x14ac:dyDescent="0.4">
      <c r="A422" s="172"/>
      <c r="B422" s="172"/>
      <c r="C422" s="179" t="str">
        <f>Input!C431</f>
        <v>PP405</v>
      </c>
      <c r="D422" s="180">
        <f>IF(Input!D431=0," ",Input!D431)</f>
        <v>42</v>
      </c>
      <c r="E422" s="187" t="str">
        <f>IF([1]Input!E221=0," ",[1]Input!E221)</f>
        <v xml:space="preserve"> </v>
      </c>
      <c r="F422" s="180">
        <f t="shared" si="18"/>
        <v>42</v>
      </c>
      <c r="G422" s="180">
        <f>Input!G431</f>
        <v>6.6043435661606281E-2</v>
      </c>
      <c r="H422" s="180">
        <f>IF(Input!H431=0," ",Input!H431)</f>
        <v>2016</v>
      </c>
      <c r="I422" s="180">
        <f t="shared" si="19"/>
        <v>7</v>
      </c>
      <c r="J422" s="181">
        <f>IF(Input!J431=0, " ",Input!J431)</f>
        <v>211124.59</v>
      </c>
      <c r="K422" s="182">
        <f>IF(Input!M431=0, " ",Input!M431)</f>
        <v>567.79</v>
      </c>
      <c r="L422" s="188">
        <f t="shared" si="20"/>
        <v>2.6893598703969061E-3</v>
      </c>
      <c r="M422" s="184">
        <f>IF(Input!N431=0," ",Input!N431)</f>
        <v>1</v>
      </c>
      <c r="N422" s="185">
        <f>IFERROR(IF(K422=0," ",SUM(K422*M422)*((Input!$D$10*$F$6)+(Input!$D$11*$F$7)))," ")</f>
        <v>632.51805999999988</v>
      </c>
      <c r="O422" s="186">
        <f>IFERROR(IF(K422=0," ",SUM(K422*M422)*((Input!$D$22*$F$6)+(Input!$D$23*$F$7)))," ")</f>
        <v>291.84406000000001</v>
      </c>
    </row>
    <row r="423" spans="1:15" s="15" customFormat="1" ht="16" thickBot="1" x14ac:dyDescent="0.4">
      <c r="A423" s="172"/>
      <c r="B423" s="172"/>
      <c r="C423" s="179" t="str">
        <f>Input!C432</f>
        <v>PP406</v>
      </c>
      <c r="D423" s="180">
        <f>IF(Input!D432=0," ",Input!D432)</f>
        <v>42</v>
      </c>
      <c r="E423" s="187" t="str">
        <f>IF([1]Input!E222=0," ",[1]Input!E222)</f>
        <v xml:space="preserve"> </v>
      </c>
      <c r="F423" s="180">
        <f t="shared" si="18"/>
        <v>42</v>
      </c>
      <c r="G423" s="180">
        <f>Input!G432</f>
        <v>3.6074747952583891E-2</v>
      </c>
      <c r="H423" s="180">
        <f>IF(Input!H432=0," ",Input!H432)</f>
        <v>2007</v>
      </c>
      <c r="I423" s="180">
        <f t="shared" si="19"/>
        <v>16</v>
      </c>
      <c r="J423" s="181">
        <f>IF(Input!J432=0, " ",Input!J432)</f>
        <v>115322.08</v>
      </c>
      <c r="K423" s="182">
        <f>IF(Input!M432=0, " ",Input!M432)</f>
        <v>583.39</v>
      </c>
      <c r="L423" s="188">
        <f t="shared" si="20"/>
        <v>5.058788395075774E-3</v>
      </c>
      <c r="M423" s="184">
        <f>IF(Input!N432=0," ",Input!N432)</f>
        <v>1</v>
      </c>
      <c r="N423" s="185">
        <f>IFERROR(IF(K423=0," ",SUM(K423*M423)*((Input!$D$10*$F$6)+(Input!$D$11*$F$7)))," ")</f>
        <v>649.89645999999993</v>
      </c>
      <c r="O423" s="186">
        <f>IFERROR(IF(K423=0," ",SUM(K423*M423)*((Input!$D$22*$F$6)+(Input!$D$23*$F$7)))," ")</f>
        <v>299.86246</v>
      </c>
    </row>
    <row r="424" spans="1:15" s="15" customFormat="1" ht="16" thickBot="1" x14ac:dyDescent="0.4">
      <c r="A424" s="172"/>
      <c r="B424" s="172"/>
      <c r="C424" s="179" t="str">
        <f>Input!C433</f>
        <v>PP407</v>
      </c>
      <c r="D424" s="180">
        <f>IF(Input!D433=0," ",Input!D433)</f>
        <v>85</v>
      </c>
      <c r="E424" s="187" t="str">
        <f>IF([1]Input!E223=0," ",[1]Input!E223)</f>
        <v xml:space="preserve"> </v>
      </c>
      <c r="F424" s="180">
        <f t="shared" si="18"/>
        <v>85</v>
      </c>
      <c r="G424" s="180">
        <f>Input!G433</f>
        <v>4.3081248853945681E-2</v>
      </c>
      <c r="H424" s="180">
        <f>IF(Input!H433=0," ",Input!H433)</f>
        <v>2014</v>
      </c>
      <c r="I424" s="180">
        <f t="shared" si="19"/>
        <v>9</v>
      </c>
      <c r="J424" s="181">
        <f>IF(Input!J433=0, " ",Input!J433)</f>
        <v>68049.95</v>
      </c>
      <c r="K424" s="182">
        <f>IF(Input!M433=0, " ",Input!M433)</f>
        <v>613.21</v>
      </c>
      <c r="L424" s="188">
        <f t="shared" si="20"/>
        <v>9.0111748796288613E-3</v>
      </c>
      <c r="M424" s="184">
        <f>IF(Input!N433=0," ",Input!N433)</f>
        <v>1</v>
      </c>
      <c r="N424" s="185">
        <f>IFERROR(IF(K424=0," ",SUM(K424*M424)*((Input!$D$10*$F$6)+(Input!$D$11*$F$7)))," ")</f>
        <v>683.11594000000002</v>
      </c>
      <c r="O424" s="186">
        <f>IFERROR(IF(K424=0," ",SUM(K424*M424)*((Input!$D$22*$F$6)+(Input!$D$23*$F$7)))," ")</f>
        <v>315.18994000000004</v>
      </c>
    </row>
    <row r="425" spans="1:15" s="15" customFormat="1" ht="16" thickBot="1" x14ac:dyDescent="0.4">
      <c r="A425" s="172"/>
      <c r="B425" s="172"/>
      <c r="C425" s="179" t="str">
        <f>Input!C434</f>
        <v>PP408</v>
      </c>
      <c r="D425" s="180">
        <f>IF(Input!D434=0," ",Input!D434)</f>
        <v>61</v>
      </c>
      <c r="E425" s="187" t="str">
        <f>IF([1]Input!E224=0," ",[1]Input!E224)</f>
        <v xml:space="preserve"> </v>
      </c>
      <c r="F425" s="180">
        <f t="shared" si="18"/>
        <v>61</v>
      </c>
      <c r="G425" s="180">
        <f>Input!G434</f>
        <v>0.16529976234092539</v>
      </c>
      <c r="H425" s="180">
        <f>IF(Input!H434=0," ",Input!H434)</f>
        <v>2017</v>
      </c>
      <c r="I425" s="180">
        <f t="shared" si="19"/>
        <v>6</v>
      </c>
      <c r="J425" s="181">
        <f>IF(Input!J434=0, " ",Input!J434)</f>
        <v>363831.96</v>
      </c>
      <c r="K425" s="182">
        <f>IF(Input!M434=0, " ",Input!M434)</f>
        <v>601.80999999999995</v>
      </c>
      <c r="L425" s="188">
        <f t="shared" si="20"/>
        <v>1.6540877827225511E-3</v>
      </c>
      <c r="M425" s="184">
        <f>IF(Input!N434=0," ",Input!N434)</f>
        <v>1</v>
      </c>
      <c r="N425" s="185">
        <f>IFERROR(IF(K425=0," ",SUM(K425*M425)*((Input!$D$10*$F$6)+(Input!$D$11*$F$7)))," ")</f>
        <v>670.41633999999988</v>
      </c>
      <c r="O425" s="186">
        <f>IFERROR(IF(K425=0," ",SUM(K425*M425)*((Input!$D$22*$F$6)+(Input!$D$23*$F$7)))," ")</f>
        <v>309.33033999999998</v>
      </c>
    </row>
    <row r="426" spans="1:15" s="15" customFormat="1" ht="16" thickBot="1" x14ac:dyDescent="0.4">
      <c r="A426" s="172"/>
      <c r="B426" s="172"/>
      <c r="C426" s="179" t="str">
        <f>Input!C435</f>
        <v>PP409</v>
      </c>
      <c r="D426" s="180">
        <f>IF(Input!D435=0," ",Input!D435)</f>
        <v>32</v>
      </c>
      <c r="E426" s="187" t="str">
        <f>IF([1]Input!E225=0," ",[1]Input!E225)</f>
        <v xml:space="preserve"> </v>
      </c>
      <c r="F426" s="180">
        <f t="shared" si="18"/>
        <v>32</v>
      </c>
      <c r="G426" s="180">
        <f>Input!G435</f>
        <v>1.6353083114716369E-2</v>
      </c>
      <c r="H426" s="180">
        <f>IF(Input!H435=0," ",Input!H435)</f>
        <v>2015</v>
      </c>
      <c r="I426" s="180">
        <f t="shared" si="19"/>
        <v>8</v>
      </c>
      <c r="J426" s="181">
        <f>IF(Input!J435=0, " ",Input!J435)</f>
        <v>68613.27</v>
      </c>
      <c r="K426" s="182">
        <f>IF(Input!M435=0, " ",Input!M435)</f>
        <v>608.88</v>
      </c>
      <c r="L426" s="188">
        <f t="shared" si="20"/>
        <v>8.8740851441710903E-3</v>
      </c>
      <c r="M426" s="184">
        <f>IF(Input!N435=0," ",Input!N435)</f>
        <v>1</v>
      </c>
      <c r="N426" s="185">
        <f>IFERROR(IF(K426=0," ",SUM(K426*M426)*((Input!$D$10*$F$6)+(Input!$D$11*$F$7)))," ")</f>
        <v>678.2923199999999</v>
      </c>
      <c r="O426" s="186">
        <f>IFERROR(IF(K426=0," ",SUM(K426*M426)*((Input!$D$22*$F$6)+(Input!$D$23*$F$7)))," ")</f>
        <v>312.96431999999999</v>
      </c>
    </row>
    <row r="427" spans="1:15" s="15" customFormat="1" ht="16" thickBot="1" x14ac:dyDescent="0.4">
      <c r="A427" s="172"/>
      <c r="B427" s="172"/>
      <c r="C427" s="179" t="str">
        <f>Input!C436</f>
        <v>PP410</v>
      </c>
      <c r="D427" s="180">
        <f>IF(Input!D436=0," ",Input!D436)</f>
        <v>84</v>
      </c>
      <c r="E427" s="187" t="str">
        <f>IF([1]Input!E226=0," ",[1]Input!E226)</f>
        <v xml:space="preserve"> </v>
      </c>
      <c r="F427" s="180">
        <f t="shared" si="18"/>
        <v>84</v>
      </c>
      <c r="G427" s="180">
        <f>Input!G436</f>
        <v>7.9777271809362019E-2</v>
      </c>
      <c r="H427" s="180">
        <f>IF(Input!H436=0," ",Input!H436)</f>
        <v>2010</v>
      </c>
      <c r="I427" s="180">
        <f t="shared" si="19"/>
        <v>13</v>
      </c>
      <c r="J427" s="181">
        <f>IF(Input!J436=0, " ",Input!J436)</f>
        <v>127514.14</v>
      </c>
      <c r="K427" s="182">
        <f>IF(Input!M436=0, " ",Input!M436)</f>
        <v>609.66</v>
      </c>
      <c r="L427" s="188">
        <f t="shared" si="20"/>
        <v>4.7811168235930542E-3</v>
      </c>
      <c r="M427" s="184">
        <f>IF(Input!N436=0," ",Input!N436)</f>
        <v>1</v>
      </c>
      <c r="N427" s="185">
        <f>IFERROR(IF(K427=0," ",SUM(K427*M427)*((Input!$D$10*$F$6)+(Input!$D$11*$F$7)))," ")</f>
        <v>679.16123999999991</v>
      </c>
      <c r="O427" s="186">
        <f>IFERROR(IF(K427=0," ",SUM(K427*M427)*((Input!$D$22*$F$6)+(Input!$D$23*$F$7)))," ")</f>
        <v>313.36523999999997</v>
      </c>
    </row>
    <row r="428" spans="1:15" s="15" customFormat="1" ht="16" thickBot="1" x14ac:dyDescent="0.4">
      <c r="A428" s="172"/>
      <c r="B428" s="172"/>
      <c r="C428" s="179" t="str">
        <f>Input!C437</f>
        <v>PP411</v>
      </c>
      <c r="D428" s="180">
        <f>IF(Input!D437=0," ",Input!D437)</f>
        <v>50</v>
      </c>
      <c r="E428" s="187" t="str">
        <f>IF([1]Input!E227=0," ",[1]Input!E227)</f>
        <v xml:space="preserve"> </v>
      </c>
      <c r="F428" s="180">
        <f t="shared" si="18"/>
        <v>50</v>
      </c>
      <c r="G428" s="180">
        <f>Input!G437</f>
        <v>9.9998103917191494E-2</v>
      </c>
      <c r="H428" s="180">
        <f>IF(Input!H437=0," ",Input!H437)</f>
        <v>2006</v>
      </c>
      <c r="I428" s="180">
        <f t="shared" si="19"/>
        <v>17</v>
      </c>
      <c r="J428" s="181">
        <f>IF(Input!J437=0, " ",Input!J437)</f>
        <v>268522.21000000002</v>
      </c>
      <c r="K428" s="182">
        <f>IF(Input!M437=0, " ",Input!M437)</f>
        <v>615.17999999999995</v>
      </c>
      <c r="L428" s="188">
        <f t="shared" si="20"/>
        <v>2.2909836769181959E-3</v>
      </c>
      <c r="M428" s="184">
        <f>IF(Input!N437=0," ",Input!N437)</f>
        <v>1</v>
      </c>
      <c r="N428" s="185">
        <f>IFERROR(IF(K428=0," ",SUM(K428*M428)*((Input!$D$10*$F$6)+(Input!$D$11*$F$7)))," ")</f>
        <v>685.31051999999988</v>
      </c>
      <c r="O428" s="186">
        <f>IFERROR(IF(K428=0," ",SUM(K428*M428)*((Input!$D$22*$F$6)+(Input!$D$23*$F$7)))," ")</f>
        <v>316.20251999999999</v>
      </c>
    </row>
    <row r="429" spans="1:15" s="15" customFormat="1" ht="16" thickBot="1" x14ac:dyDescent="0.4">
      <c r="A429" s="172"/>
      <c r="B429" s="172"/>
      <c r="C429" s="179" t="str">
        <f>Input!C438</f>
        <v>PP412</v>
      </c>
      <c r="D429" s="180">
        <f>IF(Input!D438=0," ",Input!D438)</f>
        <v>72</v>
      </c>
      <c r="E429" s="187" t="str">
        <f>IF([1]Input!E228=0," ",[1]Input!E228)</f>
        <v xml:space="preserve"> </v>
      </c>
      <c r="F429" s="180">
        <f t="shared" si="18"/>
        <v>72</v>
      </c>
      <c r="G429" s="180">
        <f>Input!G438</f>
        <v>0.15057976546194879</v>
      </c>
      <c r="H429" s="180">
        <f>IF(Input!H438=0," ",Input!H438)</f>
        <v>2005</v>
      </c>
      <c r="I429" s="180">
        <f t="shared" si="19"/>
        <v>18</v>
      </c>
      <c r="J429" s="181">
        <f>IF(Input!J438=0, " ",Input!J438)</f>
        <v>280797.07</v>
      </c>
      <c r="K429" s="182">
        <f>IF(Input!M438=0, " ",Input!M438)</f>
        <v>619.09</v>
      </c>
      <c r="L429" s="188">
        <f t="shared" si="20"/>
        <v>2.2047594727395126E-3</v>
      </c>
      <c r="M429" s="184">
        <f>IF(Input!N438=0," ",Input!N438)</f>
        <v>1</v>
      </c>
      <c r="N429" s="185">
        <f>IFERROR(IF(K429=0," ",SUM(K429*M429)*((Input!$D$10*$F$6)+(Input!$D$11*$F$7)))," ")</f>
        <v>689.66625999999997</v>
      </c>
      <c r="O429" s="186">
        <f>IFERROR(IF(K429=0," ",SUM(K429*M429)*((Input!$D$22*$F$6)+(Input!$D$23*$F$7)))," ")</f>
        <v>318.21226000000001</v>
      </c>
    </row>
    <row r="430" spans="1:15" s="15" customFormat="1" ht="16" thickBot="1" x14ac:dyDescent="0.4">
      <c r="A430" s="172"/>
      <c r="B430" s="172"/>
      <c r="C430" s="179" t="str">
        <f>Input!C439</f>
        <v>PP413</v>
      </c>
      <c r="D430" s="180">
        <f>IF(Input!D439=0," ",Input!D439)</f>
        <v>67</v>
      </c>
      <c r="E430" s="187" t="str">
        <f>IF([1]Input!E229=0," ",[1]Input!E229)</f>
        <v xml:space="preserve"> </v>
      </c>
      <c r="F430" s="180">
        <f t="shared" si="18"/>
        <v>67</v>
      </c>
      <c r="G430" s="180">
        <f>Input!G439</f>
        <v>0.11409453410829441</v>
      </c>
      <c r="H430" s="180">
        <f>IF(Input!H439=0," ",Input!H439)</f>
        <v>2017</v>
      </c>
      <c r="I430" s="180">
        <f t="shared" si="19"/>
        <v>6</v>
      </c>
      <c r="J430" s="181">
        <f>IF(Input!J439=0, " ",Input!J439)</f>
        <v>228638.04</v>
      </c>
      <c r="K430" s="182">
        <f>IF(Input!M439=0, " ",Input!M439)</f>
        <v>634.68000000000006</v>
      </c>
      <c r="L430" s="188">
        <f t="shared" si="20"/>
        <v>2.7759160286713446E-3</v>
      </c>
      <c r="M430" s="184">
        <f>IF(Input!N439=0," ",Input!N439)</f>
        <v>1</v>
      </c>
      <c r="N430" s="185">
        <f>IFERROR(IF(K430=0," ",SUM(K430*M430)*((Input!$D$10*$F$6)+(Input!$D$11*$F$7)))," ")</f>
        <v>707.03351999999995</v>
      </c>
      <c r="O430" s="186">
        <f>IFERROR(IF(K430=0," ",SUM(K430*M430)*((Input!$D$22*$F$6)+(Input!$D$23*$F$7)))," ")</f>
        <v>326.22552000000002</v>
      </c>
    </row>
    <row r="431" spans="1:15" s="15" customFormat="1" ht="16" thickBot="1" x14ac:dyDescent="0.4">
      <c r="A431" s="172"/>
      <c r="B431" s="172"/>
      <c r="C431" s="179" t="str">
        <f>Input!C440</f>
        <v>PP414</v>
      </c>
      <c r="D431" s="180">
        <f>IF(Input!D440=0," ",Input!D440)</f>
        <v>81</v>
      </c>
      <c r="E431" s="187" t="str">
        <f>IF([1]Input!E230=0," ",[1]Input!E230)</f>
        <v xml:space="preserve"> </v>
      </c>
      <c r="F431" s="180">
        <f t="shared" si="18"/>
        <v>81</v>
      </c>
      <c r="G431" s="180">
        <f>Input!G440</f>
        <v>0.17863765014597596</v>
      </c>
      <c r="H431" s="180">
        <f>IF(Input!H440=0," ",Input!H440)</f>
        <v>1995</v>
      </c>
      <c r="I431" s="180">
        <f t="shared" si="19"/>
        <v>28</v>
      </c>
      <c r="J431" s="181">
        <f>IF(Input!J440=0, " ",Input!J440)</f>
        <v>296105.46999999997</v>
      </c>
      <c r="K431" s="182">
        <f>IF(Input!M440=0, " ",Input!M440)</f>
        <v>635.97</v>
      </c>
      <c r="L431" s="188">
        <f t="shared" si="20"/>
        <v>2.1477820048376685E-3</v>
      </c>
      <c r="M431" s="184">
        <f>IF(Input!N440=0," ",Input!N440)</f>
        <v>1</v>
      </c>
      <c r="N431" s="185">
        <f>IFERROR(IF(K431=0," ",SUM(K431*M431)*((Input!$D$10*$F$6)+(Input!$D$11*$F$7)))," ")</f>
        <v>708.47057999999993</v>
      </c>
      <c r="O431" s="186">
        <f>IFERROR(IF(K431=0," ",SUM(K431*M431)*((Input!$D$22*$F$6)+(Input!$D$23*$F$7)))," ")</f>
        <v>326.88858000000005</v>
      </c>
    </row>
    <row r="432" spans="1:15" s="15" customFormat="1" ht="16" thickBot="1" x14ac:dyDescent="0.4">
      <c r="A432" s="172"/>
      <c r="B432" s="172"/>
      <c r="C432" s="179" t="str">
        <f>Input!C441</f>
        <v>PP415</v>
      </c>
      <c r="D432" s="180">
        <f>IF(Input!D441=0," ",Input!D441)</f>
        <v>75</v>
      </c>
      <c r="E432" s="187" t="str">
        <f>IF([1]Input!E231=0," ",[1]Input!E231)</f>
        <v xml:space="preserve"> </v>
      </c>
      <c r="F432" s="180">
        <f t="shared" si="18"/>
        <v>75</v>
      </c>
      <c r="G432" s="180">
        <f>Input!G441</f>
        <v>0.12274183785368285</v>
      </c>
      <c r="H432" s="180">
        <f>IF(Input!H441=0," ",Input!H441)</f>
        <v>2017</v>
      </c>
      <c r="I432" s="180">
        <f t="shared" si="19"/>
        <v>6</v>
      </c>
      <c r="J432" s="181">
        <f>IF(Input!J441=0, " ",Input!J441)</f>
        <v>219730.23</v>
      </c>
      <c r="K432" s="182">
        <f>IF(Input!M441=0, " ",Input!M441)</f>
        <v>638.66</v>
      </c>
      <c r="L432" s="188">
        <f t="shared" si="20"/>
        <v>2.9065641081793795E-3</v>
      </c>
      <c r="M432" s="184">
        <f>IF(Input!N441=0," ",Input!N441)</f>
        <v>1</v>
      </c>
      <c r="N432" s="185">
        <f>IFERROR(IF(K432=0," ",SUM(K432*M432)*((Input!$D$10*$F$6)+(Input!$D$11*$F$7)))," ")</f>
        <v>711.46723999999983</v>
      </c>
      <c r="O432" s="186">
        <f>IFERROR(IF(K432=0," ",SUM(K432*M432)*((Input!$D$22*$F$6)+(Input!$D$23*$F$7)))," ")</f>
        <v>328.27123999999998</v>
      </c>
    </row>
    <row r="433" spans="1:15" s="15" customFormat="1" ht="16" thickBot="1" x14ac:dyDescent="0.4">
      <c r="A433" s="172"/>
      <c r="B433" s="172"/>
      <c r="C433" s="179" t="str">
        <f>Input!C442</f>
        <v>PP416</v>
      </c>
      <c r="D433" s="180">
        <f>IF(Input!D442=0," ",Input!D442)</f>
        <v>69</v>
      </c>
      <c r="E433" s="187" t="str">
        <f>IF([1]Input!E232=0," ",[1]Input!E232)</f>
        <v xml:space="preserve"> </v>
      </c>
      <c r="F433" s="180">
        <f t="shared" si="18"/>
        <v>69</v>
      </c>
      <c r="G433" s="180">
        <f>Input!G442</f>
        <v>7.7253210247599374E-2</v>
      </c>
      <c r="H433" s="180">
        <f>IF(Input!H442=0," ",Input!H442)</f>
        <v>2007</v>
      </c>
      <c r="I433" s="180">
        <f t="shared" si="19"/>
        <v>16</v>
      </c>
      <c r="J433" s="181">
        <f>IF(Input!J442=0, " ",Input!J442)</f>
        <v>150323.16</v>
      </c>
      <c r="K433" s="182">
        <f>IF(Input!M442=0, " ",Input!M442)</f>
        <v>644.07999999999993</v>
      </c>
      <c r="L433" s="188">
        <f t="shared" si="20"/>
        <v>4.2846358471974643E-3</v>
      </c>
      <c r="M433" s="184">
        <f>IF(Input!N442=0," ",Input!N442)</f>
        <v>1</v>
      </c>
      <c r="N433" s="185">
        <f>IFERROR(IF(K433=0," ",SUM(K433*M433)*((Input!$D$10*$F$6)+(Input!$D$11*$F$7)))," ")</f>
        <v>717.50511999999981</v>
      </c>
      <c r="O433" s="186">
        <f>IFERROR(IF(K433=0," ",SUM(K433*M433)*((Input!$D$22*$F$6)+(Input!$D$23*$F$7)))," ")</f>
        <v>331.05712</v>
      </c>
    </row>
    <row r="434" spans="1:15" s="15" customFormat="1" ht="16" thickBot="1" x14ac:dyDescent="0.4">
      <c r="A434" s="172"/>
      <c r="B434" s="172"/>
      <c r="C434" s="179" t="str">
        <f>Input!C443</f>
        <v>PP417</v>
      </c>
      <c r="D434" s="180">
        <f>IF(Input!D443=0," ",Input!D443)</f>
        <v>69</v>
      </c>
      <c r="E434" s="187" t="str">
        <f>IF([1]Input!E233=0," ",[1]Input!E233)</f>
        <v xml:space="preserve"> </v>
      </c>
      <c r="F434" s="180">
        <f t="shared" si="18"/>
        <v>69</v>
      </c>
      <c r="G434" s="180">
        <f>Input!G443</f>
        <v>4.2432623038145725E-2</v>
      </c>
      <c r="H434" s="180">
        <f>IF(Input!H443=0," ",Input!H443)</f>
        <v>2021</v>
      </c>
      <c r="I434" s="180">
        <f t="shared" si="19"/>
        <v>2</v>
      </c>
      <c r="J434" s="181">
        <f>IF(Input!J443=0, " ",Input!J443)</f>
        <v>82567.520000000004</v>
      </c>
      <c r="K434" s="182">
        <f>IF(Input!M443=0, " ",Input!M443)</f>
        <v>643.62</v>
      </c>
      <c r="L434" s="188">
        <f t="shared" si="20"/>
        <v>7.7950748672117069E-3</v>
      </c>
      <c r="M434" s="184">
        <f>IF(Input!N443=0," ",Input!N443)</f>
        <v>1</v>
      </c>
      <c r="N434" s="185">
        <f>IFERROR(IF(K434=0," ",SUM(K434*M434)*((Input!$D$10*$F$6)+(Input!$D$11*$F$7)))," ")</f>
        <v>716.99267999999995</v>
      </c>
      <c r="O434" s="186">
        <f>IFERROR(IF(K434=0," ",SUM(K434*M434)*((Input!$D$22*$F$6)+(Input!$D$23*$F$7)))," ")</f>
        <v>330.82068000000004</v>
      </c>
    </row>
    <row r="435" spans="1:15" s="15" customFormat="1" ht="16" thickBot="1" x14ac:dyDescent="0.4">
      <c r="A435" s="172"/>
      <c r="B435" s="172"/>
      <c r="C435" s="179" t="str">
        <f>Input!C444</f>
        <v>PP418</v>
      </c>
      <c r="D435" s="180">
        <f>IF(Input!D444=0," ",Input!D444)</f>
        <v>76</v>
      </c>
      <c r="E435" s="187" t="str">
        <f>IF([1]Input!E234=0," ",[1]Input!E234)</f>
        <v xml:space="preserve"> </v>
      </c>
      <c r="F435" s="180">
        <f t="shared" si="18"/>
        <v>76</v>
      </c>
      <c r="G435" s="180">
        <f>Input!G444</f>
        <v>0.13720362150959911</v>
      </c>
      <c r="H435" s="180">
        <f>IF(Input!H444=0," ",Input!H444)</f>
        <v>2011</v>
      </c>
      <c r="I435" s="180">
        <f t="shared" si="19"/>
        <v>12</v>
      </c>
      <c r="J435" s="181">
        <f>IF(Input!J444=0, " ",Input!J444)</f>
        <v>242387.62</v>
      </c>
      <c r="K435" s="182">
        <f>IF(Input!M444=0, " ",Input!M444)</f>
        <v>655.7</v>
      </c>
      <c r="L435" s="188">
        <f t="shared" si="20"/>
        <v>2.705171163444734E-3</v>
      </c>
      <c r="M435" s="184">
        <f>IF(Input!N444=0," ",Input!N444)</f>
        <v>1</v>
      </c>
      <c r="N435" s="185">
        <f>IFERROR(IF(K435=0," ",SUM(K435*M435)*((Input!$D$10*$F$6)+(Input!$D$11*$F$7)))," ")</f>
        <v>730.44979999999998</v>
      </c>
      <c r="O435" s="186">
        <f>IFERROR(IF(K435=0," ",SUM(K435*M435)*((Input!$D$22*$F$6)+(Input!$D$23*$F$7)))," ")</f>
        <v>337.02980000000002</v>
      </c>
    </row>
    <row r="436" spans="1:15" s="15" customFormat="1" ht="16" thickBot="1" x14ac:dyDescent="0.4">
      <c r="A436" s="172"/>
      <c r="B436" s="172"/>
      <c r="C436" s="179" t="str">
        <f>Input!C445</f>
        <v>PP419</v>
      </c>
      <c r="D436" s="180">
        <f>IF(Input!D445=0," ",Input!D445)</f>
        <v>63</v>
      </c>
      <c r="E436" s="187" t="str">
        <f>IF([1]Input!E235=0," ",[1]Input!E235)</f>
        <v xml:space="preserve"> </v>
      </c>
      <c r="F436" s="180">
        <f t="shared" si="18"/>
        <v>63</v>
      </c>
      <c r="G436" s="180">
        <f>Input!G445</f>
        <v>9.586124999658556E-2</v>
      </c>
      <c r="H436" s="180">
        <f>IF(Input!H445=0," ",Input!H445)</f>
        <v>2002</v>
      </c>
      <c r="I436" s="180">
        <f t="shared" si="19"/>
        <v>21</v>
      </c>
      <c r="J436" s="181">
        <f>IF(Input!J445=0, " ",Input!J445)</f>
        <v>204296.53</v>
      </c>
      <c r="K436" s="182">
        <f>IF(Input!M445=0, " ",Input!M445)</f>
        <v>657.89</v>
      </c>
      <c r="L436" s="188">
        <f t="shared" si="20"/>
        <v>3.2202700652820683E-3</v>
      </c>
      <c r="M436" s="184">
        <f>IF(Input!N445=0," ",Input!N445)</f>
        <v>1</v>
      </c>
      <c r="N436" s="185">
        <f>IFERROR(IF(K436=0," ",SUM(K436*M436)*((Input!$D$10*$F$6)+(Input!$D$11*$F$7)))," ")</f>
        <v>732.88945999999987</v>
      </c>
      <c r="O436" s="186">
        <f>IFERROR(IF(K436=0," ",SUM(K436*M436)*((Input!$D$22*$F$6)+(Input!$D$23*$F$7)))," ")</f>
        <v>338.15546000000001</v>
      </c>
    </row>
    <row r="437" spans="1:15" s="15" customFormat="1" ht="16" thickBot="1" x14ac:dyDescent="0.4">
      <c r="A437" s="172"/>
      <c r="B437" s="172"/>
      <c r="C437" s="179" t="str">
        <f>Input!C446</f>
        <v>PP420</v>
      </c>
      <c r="D437" s="180">
        <f>IF(Input!D446=0," ",Input!D446)</f>
        <v>79</v>
      </c>
      <c r="E437" s="187" t="str">
        <f>IF([1]Input!E236=0," ",[1]Input!E236)</f>
        <v xml:space="preserve"> </v>
      </c>
      <c r="F437" s="180">
        <f t="shared" si="18"/>
        <v>79</v>
      </c>
      <c r="G437" s="180">
        <f>Input!G446</f>
        <v>0.41037808939513004</v>
      </c>
      <c r="H437" s="180">
        <f>IF(Input!H446=0," ",Input!H446)</f>
        <v>2002</v>
      </c>
      <c r="I437" s="180">
        <f t="shared" si="19"/>
        <v>21</v>
      </c>
      <c r="J437" s="181">
        <f>IF(Input!J446=0, " ",Input!J446)</f>
        <v>697453.93</v>
      </c>
      <c r="K437" s="182">
        <f>IF(Input!M446=0, " ",Input!M446)</f>
        <v>679.29000000000008</v>
      </c>
      <c r="L437" s="188">
        <f t="shared" si="20"/>
        <v>9.7395680313967119E-4</v>
      </c>
      <c r="M437" s="184">
        <f>IF(Input!N446=0," ",Input!N446)</f>
        <v>1</v>
      </c>
      <c r="N437" s="185">
        <f>IFERROR(IF(K437=0," ",SUM(K437*M437)*((Input!$D$10*$F$6)+(Input!$D$11*$F$7)))," ")</f>
        <v>756.72906</v>
      </c>
      <c r="O437" s="186">
        <f>IFERROR(IF(K437=0," ",SUM(K437*M437)*((Input!$D$22*$F$6)+(Input!$D$23*$F$7)))," ")</f>
        <v>349.15506000000005</v>
      </c>
    </row>
    <row r="438" spans="1:15" s="15" customFormat="1" ht="16" thickBot="1" x14ac:dyDescent="0.4">
      <c r="A438" s="172"/>
      <c r="B438" s="172"/>
      <c r="C438" s="179" t="str">
        <f>Input!C447</f>
        <v>PP421</v>
      </c>
      <c r="D438" s="180">
        <f>IF(Input!D447=0," ",Input!D447)</f>
        <v>57</v>
      </c>
      <c r="E438" s="187" t="str">
        <f>IF([1]Input!E237=0," ",[1]Input!E237)</f>
        <v xml:space="preserve"> </v>
      </c>
      <c r="F438" s="180">
        <f t="shared" si="18"/>
        <v>57</v>
      </c>
      <c r="G438" s="180">
        <f>Input!G447</f>
        <v>9.3187982824159896E-2</v>
      </c>
      <c r="H438" s="180">
        <f>IF(Input!H447=0," ",Input!H447)</f>
        <v>2017</v>
      </c>
      <c r="I438" s="180">
        <f t="shared" si="19"/>
        <v>6</v>
      </c>
      <c r="J438" s="181">
        <f>IF(Input!J447=0, " ",Input!J447)</f>
        <v>219504.54</v>
      </c>
      <c r="K438" s="182">
        <f>IF(Input!M447=0, " ",Input!M447)</f>
        <v>669.06</v>
      </c>
      <c r="L438" s="188">
        <f t="shared" si="20"/>
        <v>3.0480462955344793E-3</v>
      </c>
      <c r="M438" s="184">
        <f>IF(Input!N447=0," ",Input!N447)</f>
        <v>1</v>
      </c>
      <c r="N438" s="185">
        <f>IFERROR(IF(K438=0," ",SUM(K438*M438)*((Input!$D$10*$F$6)+(Input!$D$11*$F$7)))," ")</f>
        <v>745.33283999999981</v>
      </c>
      <c r="O438" s="186">
        <f>IFERROR(IF(K438=0," ",SUM(K438*M438)*((Input!$D$22*$F$6)+(Input!$D$23*$F$7)))," ")</f>
        <v>343.89684</v>
      </c>
    </row>
    <row r="439" spans="1:15" s="15" customFormat="1" ht="16" thickBot="1" x14ac:dyDescent="0.4">
      <c r="A439" s="172"/>
      <c r="B439" s="172"/>
      <c r="C439" s="179" t="str">
        <f>Input!C448</f>
        <v>PP422</v>
      </c>
      <c r="D439" s="180">
        <f>IF(Input!D448=0," ",Input!D448)</f>
        <v>76</v>
      </c>
      <c r="E439" s="187" t="str">
        <f>IF([1]Input!E28=0," ",[1]Input!E28)</f>
        <v xml:space="preserve"> </v>
      </c>
      <c r="F439" s="180">
        <f t="shared" si="18"/>
        <v>76</v>
      </c>
      <c r="G439" s="180">
        <f>Input!G448</f>
        <v>9.6178673586380214E-2</v>
      </c>
      <c r="H439" s="180">
        <f>IF(Input!H448=0," ",Input!H448)</f>
        <v>2010</v>
      </c>
      <c r="I439" s="180">
        <f t="shared" si="19"/>
        <v>13</v>
      </c>
      <c r="J439" s="181">
        <f>IF(Input!J448=0, " ",Input!J448)</f>
        <v>169911.84</v>
      </c>
      <c r="K439" s="182">
        <f>IF(Input!M448=0, " ",Input!M448)</f>
        <v>673.64</v>
      </c>
      <c r="L439" s="188">
        <f t="shared" ref="L439:L502" si="21">IFERROR(K439/J439," ")</f>
        <v>3.964644253160933E-3</v>
      </c>
      <c r="M439" s="184">
        <f>IF(Input!N448=0," ",Input!N448)</f>
        <v>1</v>
      </c>
      <c r="N439" s="185">
        <f>IFERROR(IF(K439=0," ",SUM(K439*M439)*((Input!$D$10*$F$6)+(Input!$D$11*$F$7)))," ")</f>
        <v>750.43495999999993</v>
      </c>
      <c r="O439" s="186">
        <f>IFERROR(IF(K439=0," ",SUM(K439*M439)*((Input!$D$22*$F$6)+(Input!$D$23*$F$7)))," ")</f>
        <v>346.25096000000002</v>
      </c>
    </row>
    <row r="440" spans="1:15" s="15" customFormat="1" ht="16" thickBot="1" x14ac:dyDescent="0.4">
      <c r="A440" s="172"/>
      <c r="B440" s="172"/>
      <c r="C440" s="179" t="str">
        <f>Input!C449</f>
        <v>PP423</v>
      </c>
      <c r="D440" s="180">
        <f>IF(Input!D449=0," ",Input!D449)</f>
        <v>61</v>
      </c>
      <c r="E440" s="187" t="str">
        <f>IF([1]Input!E29=0," ",[1]Input!E29)</f>
        <v xml:space="preserve"> </v>
      </c>
      <c r="F440" s="180">
        <f t="shared" si="18"/>
        <v>61</v>
      </c>
      <c r="G440" s="180">
        <f>Input!G449</f>
        <v>2.4018803391579909E-2</v>
      </c>
      <c r="H440" s="180">
        <f>IF(Input!H449=0," ",Input!H449)</f>
        <v>2006</v>
      </c>
      <c r="I440" s="180">
        <f t="shared" si="19"/>
        <v>17</v>
      </c>
      <c r="J440" s="181">
        <f>IF(Input!J449=0, " ",Input!J449)</f>
        <v>52866.43</v>
      </c>
      <c r="K440" s="182">
        <f>IF(Input!M449=0, " ",Input!M449)</f>
        <v>673.68000000000006</v>
      </c>
      <c r="L440" s="188">
        <f t="shared" si="21"/>
        <v>1.2743058307511971E-2</v>
      </c>
      <c r="M440" s="184">
        <f>IF(Input!N449=0," ",Input!N449)</f>
        <v>1</v>
      </c>
      <c r="N440" s="185">
        <f>IFERROR(IF(K440=0," ",SUM(K440*M440)*((Input!$D$10*$F$6)+(Input!$D$11*$F$7)))," ")</f>
        <v>750.47951999999998</v>
      </c>
      <c r="O440" s="186">
        <f>IFERROR(IF(K440=0," ",SUM(K440*M440)*((Input!$D$22*$F$6)+(Input!$D$23*$F$7)))," ")</f>
        <v>346.27152000000007</v>
      </c>
    </row>
    <row r="441" spans="1:15" s="15" customFormat="1" ht="16" thickBot="1" x14ac:dyDescent="0.4">
      <c r="A441" s="172"/>
      <c r="B441" s="172"/>
      <c r="C441" s="179" t="str">
        <f>Input!C450</f>
        <v>PP424</v>
      </c>
      <c r="D441" s="180">
        <f>IF(Input!D450=0," ",Input!D450)</f>
        <v>80</v>
      </c>
      <c r="E441" s="187" t="str">
        <f>IF([1]Input!E30=0," ",[1]Input!E30)</f>
        <v xml:space="preserve"> </v>
      </c>
      <c r="F441" s="180">
        <f t="shared" si="18"/>
        <v>80</v>
      </c>
      <c r="G441" s="180">
        <f>Input!G450</f>
        <v>0.29607883129902163</v>
      </c>
      <c r="H441" s="180">
        <f>IF(Input!H450=0," ",Input!H450)</f>
        <v>1996</v>
      </c>
      <c r="I441" s="180">
        <f t="shared" si="19"/>
        <v>27</v>
      </c>
      <c r="J441" s="181">
        <f>IF(Input!J450=0, " ",Input!J450)</f>
        <v>496907.81</v>
      </c>
      <c r="K441" s="182">
        <f>IF(Input!M450=0, " ",Input!M450)</f>
        <v>768.65</v>
      </c>
      <c r="L441" s="188">
        <f t="shared" si="21"/>
        <v>1.5468664096867383E-3</v>
      </c>
      <c r="M441" s="184">
        <f>IF(Input!N450=0," ",Input!N450)</f>
        <v>1</v>
      </c>
      <c r="N441" s="185">
        <f>IFERROR(IF(K441=0," ",SUM(K441*M441)*((Input!$D$10*$F$6)+(Input!$D$11*$F$7)))," ")</f>
        <v>856.27609999999993</v>
      </c>
      <c r="O441" s="186">
        <f>IFERROR(IF(K441=0," ",SUM(K441*M441)*((Input!$D$22*$F$6)+(Input!$D$23*$F$7)))," ")</f>
        <v>395.08609999999999</v>
      </c>
    </row>
    <row r="442" spans="1:15" s="15" customFormat="1" ht="16" thickBot="1" x14ac:dyDescent="0.4">
      <c r="A442" s="172"/>
      <c r="B442" s="172"/>
      <c r="C442" s="179" t="str">
        <f>Input!C451</f>
        <v>PP425</v>
      </c>
      <c r="D442" s="180">
        <f>IF(Input!D451=0," ",Input!D451)</f>
        <v>71</v>
      </c>
      <c r="E442" s="187" t="str">
        <f>IF([1]Input!E31=0," ",[1]Input!E31)</f>
        <v xml:space="preserve"> </v>
      </c>
      <c r="F442" s="180">
        <f t="shared" si="18"/>
        <v>71</v>
      </c>
      <c r="G442" s="180">
        <f>Input!G451</f>
        <v>0.12727592713696567</v>
      </c>
      <c r="H442" s="180">
        <f>IF(Input!H451=0," ",Input!H451)</f>
        <v>2014</v>
      </c>
      <c r="I442" s="180">
        <f t="shared" si="19"/>
        <v>9</v>
      </c>
      <c r="J442" s="181">
        <f>IF(Input!J451=0, " ",Input!J451)</f>
        <v>240683.53</v>
      </c>
      <c r="K442" s="182">
        <f>IF(Input!M451=0, " ",Input!M451)</f>
        <v>711.68</v>
      </c>
      <c r="L442" s="188">
        <f t="shared" si="21"/>
        <v>2.9569119249663652E-3</v>
      </c>
      <c r="M442" s="184">
        <f>IF(Input!N451=0," ",Input!N451)</f>
        <v>1</v>
      </c>
      <c r="N442" s="185">
        <f>IFERROR(IF(K442=0," ",SUM(K442*M442)*((Input!$D$10*$F$6)+(Input!$D$11*$F$7)))," ")</f>
        <v>792.81151999999986</v>
      </c>
      <c r="O442" s="186">
        <f>IFERROR(IF(K442=0," ",SUM(K442*M442)*((Input!$D$22*$F$6)+(Input!$D$23*$F$7)))," ")</f>
        <v>365.80351999999999</v>
      </c>
    </row>
    <row r="443" spans="1:15" s="15" customFormat="1" ht="16" thickBot="1" x14ac:dyDescent="0.4">
      <c r="A443" s="172"/>
      <c r="B443" s="172"/>
      <c r="C443" s="179" t="str">
        <f>Input!C452</f>
        <v>PP426</v>
      </c>
      <c r="D443" s="180">
        <f>IF(Input!D452=0," ",Input!D452)</f>
        <v>77</v>
      </c>
      <c r="E443" s="187" t="str">
        <f>IF([1]Input!E32=0," ",[1]Input!E32)</f>
        <v xml:space="preserve"> </v>
      </c>
      <c r="F443" s="180">
        <f t="shared" si="18"/>
        <v>77</v>
      </c>
      <c r="G443" s="180">
        <f>Input!G452</f>
        <v>3.7114906321732068E-2</v>
      </c>
      <c r="H443" s="180">
        <f>IF(Input!H452=0," ",Input!H452)</f>
        <v>2004</v>
      </c>
      <c r="I443" s="180">
        <f t="shared" si="19"/>
        <v>19</v>
      </c>
      <c r="J443" s="181">
        <f>IF(Input!J452=0, " ",Input!J452)</f>
        <v>64716.66</v>
      </c>
      <c r="K443" s="182">
        <f>IF(Input!M452=0, " ",Input!M452)</f>
        <v>729.52</v>
      </c>
      <c r="L443" s="188">
        <f t="shared" si="21"/>
        <v>1.1272522407676787E-2</v>
      </c>
      <c r="M443" s="184">
        <f>IF(Input!N452=0," ",Input!N452)</f>
        <v>1</v>
      </c>
      <c r="N443" s="185">
        <f>IFERROR(IF(K443=0," ",SUM(K443*M443)*((Input!$D$10*$F$6)+(Input!$D$11*$F$7)))," ")</f>
        <v>812.68527999999992</v>
      </c>
      <c r="O443" s="186">
        <f>IFERROR(IF(K443=0," ",SUM(K443*M443)*((Input!$D$22*$F$6)+(Input!$D$23*$F$7)))," ")</f>
        <v>374.97327999999999</v>
      </c>
    </row>
    <row r="444" spans="1:15" s="15" customFormat="1" ht="16" thickBot="1" x14ac:dyDescent="0.4">
      <c r="A444" s="172"/>
      <c r="B444" s="172"/>
      <c r="C444" s="179" t="str">
        <f>Input!C453</f>
        <v>PP427</v>
      </c>
      <c r="D444" s="180">
        <f>IF(Input!D453=0," ",Input!D453)</f>
        <v>85</v>
      </c>
      <c r="E444" s="187" t="str">
        <f>IF([1]Input!E33=0," ",[1]Input!E33)</f>
        <v xml:space="preserve"> </v>
      </c>
      <c r="F444" s="180">
        <f t="shared" si="18"/>
        <v>85</v>
      </c>
      <c r="G444" s="180">
        <f>Input!G453</f>
        <v>0.13707942430576284</v>
      </c>
      <c r="H444" s="180">
        <f>IF(Input!H453=0," ",Input!H453)</f>
        <v>2010</v>
      </c>
      <c r="I444" s="180">
        <f t="shared" si="19"/>
        <v>13</v>
      </c>
      <c r="J444" s="181">
        <f>IF(Input!J453=0, " ",Input!J453)</f>
        <v>216526.87</v>
      </c>
      <c r="K444" s="182">
        <f>IF(Input!M453=0, " ",Input!M453)</f>
        <v>730.5</v>
      </c>
      <c r="L444" s="188">
        <f t="shared" si="21"/>
        <v>3.3737152345110796E-3</v>
      </c>
      <c r="M444" s="184">
        <f>IF(Input!N453=0," ",Input!N453)</f>
        <v>1</v>
      </c>
      <c r="N444" s="185">
        <f>IFERROR(IF(K444=0," ",SUM(K444*M444)*((Input!$D$10*$F$6)+(Input!$D$11*$F$7)))," ")</f>
        <v>813.77699999999993</v>
      </c>
      <c r="O444" s="186">
        <f>IFERROR(IF(K444=0," ",SUM(K444*M444)*((Input!$D$22*$F$6)+(Input!$D$23*$F$7)))," ")</f>
        <v>375.47700000000003</v>
      </c>
    </row>
    <row r="445" spans="1:15" s="15" customFormat="1" ht="16" thickBot="1" x14ac:dyDescent="0.4">
      <c r="A445" s="172"/>
      <c r="B445" s="172"/>
      <c r="C445" s="179" t="str">
        <f>Input!C454</f>
        <v>PP428</v>
      </c>
      <c r="D445" s="180">
        <f>IF(Input!D454=0," ",Input!D454)</f>
        <v>37</v>
      </c>
      <c r="E445" s="187" t="str">
        <f>IF([1]Input!E34=0," ",[1]Input!E34)</f>
        <v xml:space="preserve"> </v>
      </c>
      <c r="F445" s="180">
        <f t="shared" si="18"/>
        <v>37</v>
      </c>
      <c r="G445" s="180">
        <f>Input!G454</f>
        <v>2.1531722427114177E-2</v>
      </c>
      <c r="H445" s="180">
        <f>IF(Input!H454=0," ",Input!H454)</f>
        <v>2017</v>
      </c>
      <c r="I445" s="180">
        <f t="shared" si="19"/>
        <v>6</v>
      </c>
      <c r="J445" s="181">
        <f>IF(Input!J454=0, " ",Input!J454)</f>
        <v>78133.179999999993</v>
      </c>
      <c r="K445" s="182">
        <f>IF(Input!M454=0, " ",Input!M454)</f>
        <v>737.18000000000006</v>
      </c>
      <c r="L445" s="188">
        <f t="shared" si="21"/>
        <v>9.4349161265418879E-3</v>
      </c>
      <c r="M445" s="184">
        <f>IF(Input!N454=0," ",Input!N454)</f>
        <v>1</v>
      </c>
      <c r="N445" s="185">
        <f>IFERROR(IF(K445=0," ",SUM(K445*M445)*((Input!$D$10*$F$6)+(Input!$D$11*$F$7)))," ")</f>
        <v>821.21852000000001</v>
      </c>
      <c r="O445" s="186">
        <f>IFERROR(IF(K445=0," ",SUM(K445*M445)*((Input!$D$22*$F$6)+(Input!$D$23*$F$7)))," ")</f>
        <v>378.91052000000002</v>
      </c>
    </row>
    <row r="446" spans="1:15" s="15" customFormat="1" ht="16" thickBot="1" x14ac:dyDescent="0.4">
      <c r="A446" s="172"/>
      <c r="B446" s="172"/>
      <c r="C446" s="179" t="str">
        <f>Input!C455</f>
        <v>PP429</v>
      </c>
      <c r="D446" s="180">
        <f>IF(Input!D455=0," ",Input!D455)</f>
        <v>62</v>
      </c>
      <c r="E446" s="187" t="str">
        <f>IF([1]Input!E35=0," ",[1]Input!E35)</f>
        <v xml:space="preserve"> </v>
      </c>
      <c r="F446" s="180">
        <f t="shared" si="18"/>
        <v>62</v>
      </c>
      <c r="G446" s="180">
        <f>Input!G455</f>
        <v>0.18036812215907966</v>
      </c>
      <c r="H446" s="180">
        <f>IF(Input!H455=0," ",Input!H455)</f>
        <v>2012</v>
      </c>
      <c r="I446" s="180">
        <f t="shared" si="19"/>
        <v>11</v>
      </c>
      <c r="J446" s="181">
        <f>IF(Input!J455=0, " ",Input!J455)</f>
        <v>390594.88</v>
      </c>
      <c r="K446" s="182">
        <f>IF(Input!M455=0, " ",Input!M455)</f>
        <v>746.23</v>
      </c>
      <c r="L446" s="188">
        <f t="shared" si="21"/>
        <v>1.9104961130058848E-3</v>
      </c>
      <c r="M446" s="184">
        <f>IF(Input!N455=0," ",Input!N455)</f>
        <v>1</v>
      </c>
      <c r="N446" s="185">
        <f>IFERROR(IF(K446=0," ",SUM(K446*M446)*((Input!$D$10*$F$6)+(Input!$D$11*$F$7)))," ")</f>
        <v>831.30021999999997</v>
      </c>
      <c r="O446" s="186">
        <f>IFERROR(IF(K446=0," ",SUM(K446*M446)*((Input!$D$22*$F$6)+(Input!$D$23*$F$7)))," ")</f>
        <v>383.56222000000002</v>
      </c>
    </row>
    <row r="447" spans="1:15" s="15" customFormat="1" ht="16" thickBot="1" x14ac:dyDescent="0.4">
      <c r="A447" s="172"/>
      <c r="B447" s="172"/>
      <c r="C447" s="179" t="str">
        <f>Input!C456</f>
        <v>PP430</v>
      </c>
      <c r="D447" s="180">
        <f>IF(Input!D456=0," ",Input!D456)</f>
        <v>73</v>
      </c>
      <c r="E447" s="187" t="str">
        <f>IF([1]Input!E36=0," ",[1]Input!E36)</f>
        <v xml:space="preserve"> </v>
      </c>
      <c r="F447" s="180">
        <f t="shared" si="18"/>
        <v>73</v>
      </c>
      <c r="G447" s="180">
        <f>Input!G456</f>
        <v>0.17363887127879249</v>
      </c>
      <c r="H447" s="180">
        <f>IF(Input!H456=0," ",Input!H456)</f>
        <v>2008</v>
      </c>
      <c r="I447" s="180">
        <f t="shared" si="19"/>
        <v>15</v>
      </c>
      <c r="J447" s="181">
        <f>IF(Input!J456=0, " ",Input!J456)</f>
        <v>319361.49</v>
      </c>
      <c r="K447" s="182">
        <f>IF(Input!M456=0, " ",Input!M456)</f>
        <v>748.9</v>
      </c>
      <c r="L447" s="188">
        <f t="shared" si="21"/>
        <v>2.3449915642615518E-3</v>
      </c>
      <c r="M447" s="184">
        <f>IF(Input!N456=0," ",Input!N456)</f>
        <v>1</v>
      </c>
      <c r="N447" s="185">
        <f>IFERROR(IF(K447=0," ",SUM(K447*M447)*((Input!$D$10*$F$6)+(Input!$D$11*$F$7)))," ")</f>
        <v>834.27459999999985</v>
      </c>
      <c r="O447" s="186">
        <f>IFERROR(IF(K447=0," ",SUM(K447*M447)*((Input!$D$22*$F$6)+(Input!$D$23*$F$7)))," ")</f>
        <v>384.93459999999999</v>
      </c>
    </row>
    <row r="448" spans="1:15" s="15" customFormat="1" ht="16" thickBot="1" x14ac:dyDescent="0.4">
      <c r="A448" s="172"/>
      <c r="B448" s="172"/>
      <c r="C448" s="179" t="str">
        <f>Input!C457</f>
        <v>PP431</v>
      </c>
      <c r="D448" s="180">
        <f>IF(Input!D457=0," ",Input!D457)</f>
        <v>44</v>
      </c>
      <c r="E448" s="187" t="str">
        <f>IF([1]Input!E37=0," ",[1]Input!E37)</f>
        <v xml:space="preserve"> </v>
      </c>
      <c r="F448" s="180">
        <f t="shared" si="18"/>
        <v>44</v>
      </c>
      <c r="G448" s="180">
        <f>Input!G457</f>
        <v>9.58009782107761E-2</v>
      </c>
      <c r="H448" s="180">
        <f>IF(Input!H457=0," ",Input!H457)</f>
        <v>2014</v>
      </c>
      <c r="I448" s="180">
        <f t="shared" si="19"/>
        <v>9</v>
      </c>
      <c r="J448" s="181">
        <f>IF(Input!J457=0, " ",Input!J457)</f>
        <v>292331.57</v>
      </c>
      <c r="K448" s="182">
        <f>IF(Input!M457=0, " ",Input!M457)</f>
        <v>755.34</v>
      </c>
      <c r="L448" s="188">
        <f t="shared" si="21"/>
        <v>2.5838468284489426E-3</v>
      </c>
      <c r="M448" s="184">
        <f>IF(Input!N457=0," ",Input!N457)</f>
        <v>1</v>
      </c>
      <c r="N448" s="185">
        <f>IFERROR(IF(K448=0," ",SUM(K448*M448)*((Input!$D$10*$F$6)+(Input!$D$11*$F$7)))," ")</f>
        <v>841.44875999999999</v>
      </c>
      <c r="O448" s="186">
        <f>IFERROR(IF(K448=0," ",SUM(K448*M448)*((Input!$D$22*$F$6)+(Input!$D$23*$F$7)))," ")</f>
        <v>388.24476000000004</v>
      </c>
    </row>
    <row r="449" spans="1:15" s="15" customFormat="1" ht="16" thickBot="1" x14ac:dyDescent="0.4">
      <c r="A449" s="172"/>
      <c r="B449" s="172"/>
      <c r="C449" s="179" t="str">
        <f>Input!C458</f>
        <v>PP432</v>
      </c>
      <c r="D449" s="180">
        <f>IF(Input!D458=0," ",Input!D458)</f>
        <v>87</v>
      </c>
      <c r="E449" s="187" t="str">
        <f>IF([1]Input!E38=0," ",[1]Input!E38)</f>
        <v xml:space="preserve"> </v>
      </c>
      <c r="F449" s="180">
        <f t="shared" si="18"/>
        <v>87</v>
      </c>
      <c r="G449" s="180">
        <f>Input!G458</f>
        <v>0.68865789082530215</v>
      </c>
      <c r="H449" s="180">
        <f>IF(Input!H458=0," ",Input!H458)</f>
        <v>2010</v>
      </c>
      <c r="I449" s="180">
        <f t="shared" si="19"/>
        <v>13</v>
      </c>
      <c r="J449" s="181">
        <f>IF(Input!J458=0, " ",Input!J458)</f>
        <v>1062778.42</v>
      </c>
      <c r="K449" s="182">
        <f>IF(Input!M458=0, " ",Input!M458)</f>
        <v>756.6</v>
      </c>
      <c r="L449" s="188">
        <f t="shared" si="21"/>
        <v>7.1190756771293874E-4</v>
      </c>
      <c r="M449" s="184">
        <f>IF(Input!N458=0," ",Input!N458)</f>
        <v>1</v>
      </c>
      <c r="N449" s="185">
        <f>IFERROR(IF(K449=0," ",SUM(K449*M449)*((Input!$D$10*$F$6)+(Input!$D$11*$F$7)))," ")</f>
        <v>842.85239999999999</v>
      </c>
      <c r="O449" s="186">
        <f>IFERROR(IF(K449=0," ",SUM(K449*M449)*((Input!$D$22*$F$6)+(Input!$D$23*$F$7)))," ")</f>
        <v>388.89240000000001</v>
      </c>
    </row>
    <row r="450" spans="1:15" s="15" customFormat="1" ht="16" thickBot="1" x14ac:dyDescent="0.4">
      <c r="A450" s="172"/>
      <c r="B450" s="172"/>
      <c r="C450" s="179" t="str">
        <f>Input!C459</f>
        <v>PP433</v>
      </c>
      <c r="D450" s="180">
        <f>IF(Input!D459=0," ",Input!D459)</f>
        <v>56</v>
      </c>
      <c r="E450" s="187" t="str">
        <f>IF([1]Input!E39=0," ",[1]Input!E39)</f>
        <v xml:space="preserve"> </v>
      </c>
      <c r="F450" s="180">
        <f t="shared" si="18"/>
        <v>56</v>
      </c>
      <c r="G450" s="180">
        <f>Input!G459</f>
        <v>9.9961073343598189E-2</v>
      </c>
      <c r="H450" s="180">
        <f>IF(Input!H459=0," ",Input!H459)</f>
        <v>2000</v>
      </c>
      <c r="I450" s="180">
        <f t="shared" si="19"/>
        <v>23</v>
      </c>
      <c r="J450" s="181">
        <f>IF(Input!J459=0, " ",Input!J459)</f>
        <v>239663.19</v>
      </c>
      <c r="K450" s="182">
        <f>IF(Input!M459=0, " ",Input!M459)</f>
        <v>769.04</v>
      </c>
      <c r="L450" s="188">
        <f t="shared" si="21"/>
        <v>3.2088365343046631E-3</v>
      </c>
      <c r="M450" s="184">
        <f>IF(Input!N459=0," ",Input!N459)</f>
        <v>1</v>
      </c>
      <c r="N450" s="185">
        <f>IFERROR(IF(K450=0," ",SUM(K450*M450)*((Input!$D$10*$F$6)+(Input!$D$11*$F$7)))," ")</f>
        <v>856.71055999999987</v>
      </c>
      <c r="O450" s="186">
        <f>IFERROR(IF(K450=0," ",SUM(K450*M450)*((Input!$D$22*$F$6)+(Input!$D$23*$F$7)))," ")</f>
        <v>395.28656000000001</v>
      </c>
    </row>
    <row r="451" spans="1:15" s="15" customFormat="1" ht="16" thickBot="1" x14ac:dyDescent="0.4">
      <c r="A451" s="172"/>
      <c r="B451" s="172"/>
      <c r="C451" s="179" t="str">
        <f>Input!C460</f>
        <v>PP434</v>
      </c>
      <c r="D451" s="180">
        <f>IF(Input!D460=0," ",Input!D460)</f>
        <v>69</v>
      </c>
      <c r="E451" s="187" t="str">
        <f>IF([1]Input!E40=0," ",[1]Input!E40)</f>
        <v xml:space="preserve"> </v>
      </c>
      <c r="F451" s="180">
        <f t="shared" si="18"/>
        <v>69</v>
      </c>
      <c r="G451" s="180">
        <f>Input!G460</f>
        <v>0.19407432119150839</v>
      </c>
      <c r="H451" s="180">
        <f>IF(Input!H460=0," ",Input!H460)</f>
        <v>2014</v>
      </c>
      <c r="I451" s="180">
        <f t="shared" si="19"/>
        <v>9</v>
      </c>
      <c r="J451" s="181">
        <f>IF(Input!J460=0, " ",Input!J460)</f>
        <v>377639.52</v>
      </c>
      <c r="K451" s="182">
        <f>IF(Input!M460=0, " ",Input!M460)</f>
        <v>768.38</v>
      </c>
      <c r="L451" s="188">
        <f t="shared" si="21"/>
        <v>2.0346917081135998E-3</v>
      </c>
      <c r="M451" s="184">
        <f>IF(Input!N460=0," ",Input!N460)</f>
        <v>1</v>
      </c>
      <c r="N451" s="185">
        <f>IFERROR(IF(K451=0," ",SUM(K451*M451)*((Input!$D$10*$F$6)+(Input!$D$11*$F$7)))," ")</f>
        <v>855.9753199999999</v>
      </c>
      <c r="O451" s="186">
        <f>IFERROR(IF(K451=0," ",SUM(K451*M451)*((Input!$D$22*$F$6)+(Input!$D$23*$F$7)))," ")</f>
        <v>394.94731999999999</v>
      </c>
    </row>
    <row r="452" spans="1:15" s="15" customFormat="1" ht="16" thickBot="1" x14ac:dyDescent="0.4">
      <c r="A452" s="172"/>
      <c r="B452" s="172"/>
      <c r="C452" s="179" t="str">
        <f>Input!C461</f>
        <v>PP435</v>
      </c>
      <c r="D452" s="180">
        <f>IF(Input!D461=0," ",Input!D461)</f>
        <v>73</v>
      </c>
      <c r="E452" s="187" t="str">
        <f>IF([1]Input!E41=0," ",[1]Input!E41)</f>
        <v xml:space="preserve"> </v>
      </c>
      <c r="F452" s="180">
        <f t="shared" si="18"/>
        <v>73</v>
      </c>
      <c r="G452" s="180">
        <f>Input!G461</f>
        <v>0.10595590661011429</v>
      </c>
      <c r="H452" s="180">
        <f>IF(Input!H461=0," ",Input!H461)</f>
        <v>2018</v>
      </c>
      <c r="I452" s="180">
        <f t="shared" si="19"/>
        <v>5</v>
      </c>
      <c r="J452" s="181">
        <f>IF(Input!J461=0, " ",Input!J461)</f>
        <v>194877.08</v>
      </c>
      <c r="K452" s="182">
        <f>IF(Input!M461=0, " ",Input!M461)</f>
        <v>787.86</v>
      </c>
      <c r="L452" s="188">
        <f t="shared" si="21"/>
        <v>4.042856142959449E-3</v>
      </c>
      <c r="M452" s="184">
        <f>IF(Input!N461=0," ",Input!N461)</f>
        <v>1</v>
      </c>
      <c r="N452" s="185">
        <f>IFERROR(IF(K452=0," ",SUM(K452*M452)*((Input!$D$10*$F$6)+(Input!$D$11*$F$7)))," ")</f>
        <v>877.67603999999994</v>
      </c>
      <c r="O452" s="186">
        <f>IFERROR(IF(K452=0," ",SUM(K452*M452)*((Input!$D$22*$F$6)+(Input!$D$23*$F$7)))," ")</f>
        <v>404.96003999999999</v>
      </c>
    </row>
    <row r="453" spans="1:15" s="15" customFormat="1" ht="16" thickBot="1" x14ac:dyDescent="0.4">
      <c r="A453" s="172"/>
      <c r="B453" s="172"/>
      <c r="C453" s="179" t="str">
        <f>Input!C462</f>
        <v>PP436</v>
      </c>
      <c r="D453" s="180">
        <f>IF(Input!D462=0," ",Input!D462)</f>
        <v>70</v>
      </c>
      <c r="E453" s="187" t="str">
        <f>IF([1]Input!E42=0," ",[1]Input!E42)</f>
        <v xml:space="preserve"> </v>
      </c>
      <c r="F453" s="180">
        <f t="shared" si="18"/>
        <v>70</v>
      </c>
      <c r="G453" s="180">
        <f>Input!G462</f>
        <v>0.10459349065480407</v>
      </c>
      <c r="H453" s="180">
        <f>IF(Input!H462=0," ",Input!H462)</f>
        <v>2017</v>
      </c>
      <c r="I453" s="180">
        <f t="shared" si="19"/>
        <v>6</v>
      </c>
      <c r="J453" s="181">
        <f>IF(Input!J462=0, " ",Input!J462)</f>
        <v>200615.77</v>
      </c>
      <c r="K453" s="182">
        <f>IF(Input!M462=0, " ",Input!M462)</f>
        <v>788.5</v>
      </c>
      <c r="L453" s="188">
        <f t="shared" si="21"/>
        <v>3.9303988913732954E-3</v>
      </c>
      <c r="M453" s="184">
        <f>IF(Input!N462=0," ",Input!N462)</f>
        <v>1</v>
      </c>
      <c r="N453" s="185">
        <f>IFERROR(IF(K453=0," ",SUM(K453*M453)*((Input!$D$10*$F$6)+(Input!$D$11*$F$7)))," ")</f>
        <v>878.3889999999999</v>
      </c>
      <c r="O453" s="186">
        <f>IFERROR(IF(K453=0," ",SUM(K453*M453)*((Input!$D$22*$F$6)+(Input!$D$23*$F$7)))," ")</f>
        <v>405.28899999999999</v>
      </c>
    </row>
    <row r="454" spans="1:15" s="15" customFormat="1" ht="16" thickBot="1" x14ac:dyDescent="0.4">
      <c r="A454" s="172"/>
      <c r="B454" s="172"/>
      <c r="C454" s="179" t="str">
        <f>Input!C463</f>
        <v>PP437</v>
      </c>
      <c r="D454" s="180">
        <f>IF(Input!D463=0," ",Input!D463)</f>
        <v>60</v>
      </c>
      <c r="E454" s="187" t="str">
        <f>IF([1]Input!E43=0," ",[1]Input!E43)</f>
        <v xml:space="preserve"> </v>
      </c>
      <c r="F454" s="180">
        <f t="shared" si="18"/>
        <v>60</v>
      </c>
      <c r="G454" s="180">
        <f>Input!G463</f>
        <v>0.12793279271083727</v>
      </c>
      <c r="H454" s="180">
        <f>IF(Input!H463=0," ",Input!H463)</f>
        <v>2017</v>
      </c>
      <c r="I454" s="180">
        <f t="shared" si="19"/>
        <v>6</v>
      </c>
      <c r="J454" s="181">
        <f>IF(Input!J463=0, " ",Input!J463)</f>
        <v>286278.73</v>
      </c>
      <c r="K454" s="182">
        <f>IF(Input!M463=0, " ",Input!M463)</f>
        <v>824.92000000000007</v>
      </c>
      <c r="L454" s="188">
        <f t="shared" si="21"/>
        <v>2.8815273841685694E-3</v>
      </c>
      <c r="M454" s="184">
        <f>IF(Input!N463=0," ",Input!N463)</f>
        <v>1</v>
      </c>
      <c r="N454" s="185">
        <f>IFERROR(IF(K454=0," ",SUM(K454*M454)*((Input!$D$10*$F$6)+(Input!$D$11*$F$7)))," ")</f>
        <v>918.96087999999997</v>
      </c>
      <c r="O454" s="186">
        <f>IFERROR(IF(K454=0," ",SUM(K454*M454)*((Input!$D$22*$F$6)+(Input!$D$23*$F$7)))," ")</f>
        <v>424.00888000000003</v>
      </c>
    </row>
    <row r="455" spans="1:15" s="15" customFormat="1" ht="16" thickBot="1" x14ac:dyDescent="0.4">
      <c r="A455" s="172"/>
      <c r="B455" s="172"/>
      <c r="C455" s="179" t="str">
        <f>Input!C464</f>
        <v>PP438</v>
      </c>
      <c r="D455" s="180">
        <f>IF(Input!D464=0," ",Input!D464)</f>
        <v>63</v>
      </c>
      <c r="E455" s="187" t="str">
        <f>IF([1]Input!E44=0," ",[1]Input!E44)</f>
        <v xml:space="preserve"> </v>
      </c>
      <c r="F455" s="180">
        <f t="shared" si="18"/>
        <v>63</v>
      </c>
      <c r="G455" s="180">
        <f>Input!G464</f>
        <v>0.13329723830707027</v>
      </c>
      <c r="H455" s="180">
        <f>IF(Input!H464=0," ",Input!H464)</f>
        <v>2008</v>
      </c>
      <c r="I455" s="180">
        <f t="shared" si="19"/>
        <v>15</v>
      </c>
      <c r="J455" s="181">
        <f>IF(Input!J464=0, " ",Input!J464)</f>
        <v>284078.95</v>
      </c>
      <c r="K455" s="182">
        <f>IF(Input!M464=0, " ",Input!M464)</f>
        <v>801.36</v>
      </c>
      <c r="L455" s="188">
        <f t="shared" si="21"/>
        <v>2.8209059488568228E-3</v>
      </c>
      <c r="M455" s="184">
        <f>IF(Input!N464=0," ",Input!N464)</f>
        <v>1</v>
      </c>
      <c r="N455" s="185">
        <f>IFERROR(IF(K455=0," ",SUM(K455*M455)*((Input!$D$10*$F$6)+(Input!$D$11*$F$7)))," ")</f>
        <v>892.71503999999993</v>
      </c>
      <c r="O455" s="186">
        <f>IFERROR(IF(K455=0," ",SUM(K455*M455)*((Input!$D$22*$F$6)+(Input!$D$23*$F$7)))," ")</f>
        <v>411.89904000000001</v>
      </c>
    </row>
    <row r="456" spans="1:15" s="15" customFormat="1" ht="16" thickBot="1" x14ac:dyDescent="0.4">
      <c r="A456" s="172"/>
      <c r="B456" s="172"/>
      <c r="C456" s="179" t="str">
        <f>Input!C465</f>
        <v>PP439</v>
      </c>
      <c r="D456" s="180">
        <f>IF(Input!D465=0," ",Input!D465)</f>
        <v>81</v>
      </c>
      <c r="E456" s="187" t="str">
        <f>IF([1]Input!E45=0," ",[1]Input!E45)</f>
        <v xml:space="preserve"> </v>
      </c>
      <c r="F456" s="180">
        <f t="shared" si="18"/>
        <v>81</v>
      </c>
      <c r="G456" s="180">
        <f>Input!G465</f>
        <v>4.3242405055785374E-2</v>
      </c>
      <c r="H456" s="180">
        <f>IF(Input!H465=0," ",Input!H465)</f>
        <v>2003</v>
      </c>
      <c r="I456" s="180">
        <f t="shared" si="19"/>
        <v>20</v>
      </c>
      <c r="J456" s="181">
        <f>IF(Input!J465=0, " ",Input!J465)</f>
        <v>71677.570000000007</v>
      </c>
      <c r="K456" s="182">
        <f>IF(Input!M465=0, " ",Input!M465)</f>
        <v>859.75</v>
      </c>
      <c r="L456" s="188">
        <f t="shared" si="21"/>
        <v>1.1994686761841953E-2</v>
      </c>
      <c r="M456" s="184">
        <f>IF(Input!N465=0," ",Input!N465)</f>
        <v>1</v>
      </c>
      <c r="N456" s="185">
        <f>IFERROR(IF(K456=0," ",SUM(K456*M456)*((Input!$D$10*$F$6)+(Input!$D$11*$F$7)))," ")</f>
        <v>957.76149999999984</v>
      </c>
      <c r="O456" s="186">
        <f>IFERROR(IF(K456=0," ",SUM(K456*M456)*((Input!$D$22*$F$6)+(Input!$D$23*$F$7)))," ")</f>
        <v>441.91149999999999</v>
      </c>
    </row>
    <row r="457" spans="1:15" s="15" customFormat="1" ht="16" thickBot="1" x14ac:dyDescent="0.4">
      <c r="A457" s="172"/>
      <c r="B457" s="172"/>
      <c r="C457" s="179" t="str">
        <f>Input!C466</f>
        <v>PP440</v>
      </c>
      <c r="D457" s="180" t="str">
        <f>IF(Input!D466=0," ",Input!D466)</f>
        <v xml:space="preserve"> </v>
      </c>
      <c r="E457" s="187" t="str">
        <f>IF([1]Input!E46=0," ",[1]Input!E46)</f>
        <v xml:space="preserve"> </v>
      </c>
      <c r="F457" s="180" t="str">
        <f t="shared" si="18"/>
        <v xml:space="preserve"> </v>
      </c>
      <c r="G457" s="180">
        <f>Input!G466</f>
        <v>0</v>
      </c>
      <c r="H457" s="180">
        <f>IF(Input!H466=0," ",Input!H466)</f>
        <v>1996</v>
      </c>
      <c r="I457" s="180">
        <f t="shared" si="19"/>
        <v>27</v>
      </c>
      <c r="J457" s="181">
        <f>IF(Input!J466=0, " ",Input!J466)</f>
        <v>293845.59000000003</v>
      </c>
      <c r="K457" s="182">
        <f>IF(Input!M466=0, " ",Input!M466)</f>
        <v>811.48</v>
      </c>
      <c r="L457" s="188">
        <f t="shared" si="21"/>
        <v>2.7615864508975614E-3</v>
      </c>
      <c r="M457" s="184">
        <f>IF(Input!N466=0," ",Input!N466)</f>
        <v>1</v>
      </c>
      <c r="N457" s="185">
        <f>IFERROR(IF(K457=0," ",SUM(K457*M457)*((Input!$D$10*$F$6)+(Input!$D$11*$F$7)))," ")</f>
        <v>903.98871999999994</v>
      </c>
      <c r="O457" s="186">
        <f>IFERROR(IF(K457=0," ",SUM(K457*M457)*((Input!$D$22*$F$6)+(Input!$D$23*$F$7)))," ")</f>
        <v>417.10072000000002</v>
      </c>
    </row>
    <row r="458" spans="1:15" s="15" customFormat="1" ht="16" thickBot="1" x14ac:dyDescent="0.4">
      <c r="A458" s="172"/>
      <c r="B458" s="172"/>
      <c r="C458" s="179" t="str">
        <f>Input!C467</f>
        <v>PP441</v>
      </c>
      <c r="D458" s="180">
        <f>IF(Input!D467=0," ",Input!D467)</f>
        <v>69</v>
      </c>
      <c r="E458" s="187" t="str">
        <f>IF([1]Input!E47=0," ",[1]Input!E47)</f>
        <v xml:space="preserve"> </v>
      </c>
      <c r="F458" s="180">
        <f t="shared" si="18"/>
        <v>69</v>
      </c>
      <c r="G458" s="180">
        <f>Input!G467</f>
        <v>0.18311210422676524</v>
      </c>
      <c r="H458" s="180">
        <f>IF(Input!H467=0," ",Input!H467)</f>
        <v>2003</v>
      </c>
      <c r="I458" s="180">
        <f t="shared" si="19"/>
        <v>20</v>
      </c>
      <c r="J458" s="181">
        <f>IF(Input!J467=0, " ",Input!J467)</f>
        <v>356308.69</v>
      </c>
      <c r="K458" s="182">
        <f>IF(Input!M467=0, " ",Input!M467)</f>
        <v>814.03</v>
      </c>
      <c r="L458" s="188">
        <f t="shared" si="21"/>
        <v>2.2846201140926422E-3</v>
      </c>
      <c r="M458" s="184">
        <f>IF(Input!N467=0," ",Input!N467)</f>
        <v>1</v>
      </c>
      <c r="N458" s="185">
        <f>IFERROR(IF(K458=0," ",SUM(K458*M458)*((Input!$D$10*$F$6)+(Input!$D$11*$F$7)))," ")</f>
        <v>906.82941999999991</v>
      </c>
      <c r="O458" s="186">
        <f>IFERROR(IF(K458=0," ",SUM(K458*M458)*((Input!$D$22*$F$6)+(Input!$D$23*$F$7)))," ")</f>
        <v>418.41142000000002</v>
      </c>
    </row>
    <row r="459" spans="1:15" s="15" customFormat="1" ht="16" thickBot="1" x14ac:dyDescent="0.4">
      <c r="A459" s="172"/>
      <c r="B459" s="172"/>
      <c r="C459" s="179" t="str">
        <f>Input!C468</f>
        <v>PP442</v>
      </c>
      <c r="D459" s="180">
        <f>IF(Input!D468=0," ",Input!D468)</f>
        <v>69</v>
      </c>
      <c r="E459" s="187" t="str">
        <f>IF([1]Input!E48=0," ",[1]Input!E48)</f>
        <v xml:space="preserve"> </v>
      </c>
      <c r="F459" s="180">
        <f t="shared" si="18"/>
        <v>69</v>
      </c>
      <c r="G459" s="180">
        <f>Input!G468</f>
        <v>0.74191571392229561</v>
      </c>
      <c r="H459" s="180">
        <f>IF(Input!H468=0," ",Input!H468)</f>
        <v>2006</v>
      </c>
      <c r="I459" s="180">
        <f t="shared" si="19"/>
        <v>17</v>
      </c>
      <c r="J459" s="181">
        <f>IF(Input!J468=0, " ",Input!J468)</f>
        <v>1443656.7</v>
      </c>
      <c r="K459" s="182">
        <f>IF(Input!M468=0, " ",Input!M468)</f>
        <v>975.04</v>
      </c>
      <c r="L459" s="188">
        <f t="shared" si="21"/>
        <v>6.7539602732422468E-4</v>
      </c>
      <c r="M459" s="184">
        <f>IF(Input!N468=0," ",Input!N468)</f>
        <v>1</v>
      </c>
      <c r="N459" s="185">
        <f>IFERROR(IF(K459=0," ",SUM(K459*M459)*((Input!$D$10*$F$6)+(Input!$D$11*$F$7)))," ")</f>
        <v>1086.1945599999999</v>
      </c>
      <c r="O459" s="186">
        <f>IFERROR(IF(K459=0," ",SUM(K459*M459)*((Input!$D$22*$F$6)+(Input!$D$23*$F$7)))," ")</f>
        <v>501.17055999999997</v>
      </c>
    </row>
    <row r="460" spans="1:15" s="15" customFormat="1" ht="16" thickBot="1" x14ac:dyDescent="0.4">
      <c r="A460" s="172"/>
      <c r="B460" s="172"/>
      <c r="C460" s="179" t="str">
        <f>Input!C469</f>
        <v>PP443</v>
      </c>
      <c r="D460" s="180">
        <f>IF(Input!D469=0," ",Input!D469)</f>
        <v>67</v>
      </c>
      <c r="E460" s="187" t="str">
        <f>IF([1]Input!E49=0," ",[1]Input!E49)</f>
        <v xml:space="preserve"> </v>
      </c>
      <c r="F460" s="180">
        <f t="shared" si="18"/>
        <v>67</v>
      </c>
      <c r="G460" s="180">
        <f>Input!G469</f>
        <v>7.4784059154595878E-2</v>
      </c>
      <c r="H460" s="180">
        <f>IF(Input!H469=0," ",Input!H469)</f>
        <v>2022</v>
      </c>
      <c r="I460" s="180">
        <f t="shared" si="19"/>
        <v>1</v>
      </c>
      <c r="J460" s="181">
        <f>IF(Input!J469=0, " ",Input!J469)</f>
        <v>149862.39999999999</v>
      </c>
      <c r="K460" s="182">
        <f>IF(Input!M469=0, " ",Input!M469)</f>
        <v>903.62</v>
      </c>
      <c r="L460" s="188">
        <f t="shared" si="21"/>
        <v>6.02966454560984E-3</v>
      </c>
      <c r="M460" s="184">
        <f>IF(Input!N469=0," ",Input!N469)</f>
        <v>1</v>
      </c>
      <c r="N460" s="185">
        <f>IFERROR(IF(K460=0," ",SUM(K460*M460)*((Input!$D$10*$F$6)+(Input!$D$11*$F$7)))," ")</f>
        <v>1006.6326799999999</v>
      </c>
      <c r="O460" s="186">
        <f>IFERROR(IF(K460=0," ",SUM(K460*M460)*((Input!$D$22*$F$6)+(Input!$D$23*$F$7)))," ")</f>
        <v>464.46068000000002</v>
      </c>
    </row>
    <row r="461" spans="1:15" s="15" customFormat="1" ht="16" thickBot="1" x14ac:dyDescent="0.4">
      <c r="A461" s="172"/>
      <c r="B461" s="172"/>
      <c r="C461" s="179" t="str">
        <f>Input!C470</f>
        <v>PP444</v>
      </c>
      <c r="D461" s="180">
        <f>IF(Input!D470=0," ",Input!D470)</f>
        <v>73</v>
      </c>
      <c r="E461" s="187" t="str">
        <f>IF([1]Input!E50=0," ",[1]Input!E50)</f>
        <v xml:space="preserve"> </v>
      </c>
      <c r="F461" s="180">
        <f t="shared" si="18"/>
        <v>73</v>
      </c>
      <c r="G461" s="180">
        <f>Input!G470</f>
        <v>0.21507024148902046</v>
      </c>
      <c r="H461" s="180">
        <f>IF(Input!H470=0," ",Input!H470)</f>
        <v>2012</v>
      </c>
      <c r="I461" s="180">
        <f t="shared" si="19"/>
        <v>11</v>
      </c>
      <c r="J461" s="181">
        <f>IF(Input!J470=0, " ",Input!J470)</f>
        <v>395563.23</v>
      </c>
      <c r="K461" s="182">
        <f>IF(Input!M470=0, " ",Input!M470)</f>
        <v>836.22</v>
      </c>
      <c r="L461" s="188">
        <f t="shared" si="21"/>
        <v>2.1139983107125505E-3</v>
      </c>
      <c r="M461" s="184">
        <f>IF(Input!N470=0," ",Input!N470)</f>
        <v>1</v>
      </c>
      <c r="N461" s="185">
        <f>IFERROR(IF(K461=0," ",SUM(K461*M461)*((Input!$D$10*$F$6)+(Input!$D$11*$F$7)))," ")</f>
        <v>931.54907999999989</v>
      </c>
      <c r="O461" s="186">
        <f>IFERROR(IF(K461=0," ",SUM(K461*M461)*((Input!$D$22*$F$6)+(Input!$D$23*$F$7)))," ")</f>
        <v>429.81708000000003</v>
      </c>
    </row>
    <row r="462" spans="1:15" s="15" customFormat="1" ht="16" thickBot="1" x14ac:dyDescent="0.4">
      <c r="A462" s="172"/>
      <c r="B462" s="172"/>
      <c r="C462" s="179" t="str">
        <f>Input!C471</f>
        <v>PP445</v>
      </c>
      <c r="D462" s="180" t="str">
        <f>IF(Input!D471=0," ",Input!D471)</f>
        <v xml:space="preserve"> </v>
      </c>
      <c r="E462" s="187" t="str">
        <f>IF([1]Input!E51=0," ",[1]Input!E51)</f>
        <v xml:space="preserve"> </v>
      </c>
      <c r="F462" s="180" t="str">
        <f t="shared" si="18"/>
        <v xml:space="preserve"> </v>
      </c>
      <c r="G462" s="180">
        <f>Input!G471</f>
        <v>0</v>
      </c>
      <c r="H462" s="180" t="str">
        <f>IF(Input!H471=0," ",Input!H471)</f>
        <v xml:space="preserve"> </v>
      </c>
      <c r="I462" s="180" t="str">
        <f t="shared" si="19"/>
        <v xml:space="preserve"> </v>
      </c>
      <c r="J462" s="181">
        <f>IF(Input!J471=0, " ",Input!J471)</f>
        <v>278659.27</v>
      </c>
      <c r="K462" s="182">
        <f>IF(Input!M471=0, " ",Input!M471)</f>
        <v>841.48</v>
      </c>
      <c r="L462" s="188">
        <f t="shared" si="21"/>
        <v>3.0197452250556745E-3</v>
      </c>
      <c r="M462" s="184">
        <f>IF(Input!N471=0," ",Input!N471)</f>
        <v>1</v>
      </c>
      <c r="N462" s="185">
        <f>IFERROR(IF(K462=0," ",SUM(K462*M462)*((Input!$D$10*$F$6)+(Input!$D$11*$F$7)))," ")</f>
        <v>937.4087199999999</v>
      </c>
      <c r="O462" s="186">
        <f>IFERROR(IF(K462=0," ",SUM(K462*M462)*((Input!$D$22*$F$6)+(Input!$D$23*$F$7)))," ")</f>
        <v>432.52072000000004</v>
      </c>
    </row>
    <row r="463" spans="1:15" s="15" customFormat="1" ht="16" thickBot="1" x14ac:dyDescent="0.4">
      <c r="A463" s="172"/>
      <c r="B463" s="172"/>
      <c r="C463" s="179" t="str">
        <f>Input!C472</f>
        <v>PP446</v>
      </c>
      <c r="D463" s="180">
        <f>IF(Input!D472=0," ",Input!D472)</f>
        <v>50</v>
      </c>
      <c r="E463" s="187" t="str">
        <f>IF([1]Input!E52=0," ",[1]Input!E52)</f>
        <v xml:space="preserve"> </v>
      </c>
      <c r="F463" s="180">
        <f t="shared" si="18"/>
        <v>50</v>
      </c>
      <c r="G463" s="180">
        <f>Input!G472</f>
        <v>0.13243676081107902</v>
      </c>
      <c r="H463" s="180">
        <f>IF(Input!H472=0," ",Input!H472)</f>
        <v>2007</v>
      </c>
      <c r="I463" s="180">
        <f t="shared" si="19"/>
        <v>16</v>
      </c>
      <c r="J463" s="181">
        <f>IF(Input!J472=0, " ",Input!J472)</f>
        <v>355628.86</v>
      </c>
      <c r="K463" s="182">
        <f>IF(Input!M472=0, " ",Input!M472)</f>
        <v>857.34</v>
      </c>
      <c r="L463" s="188">
        <f t="shared" si="21"/>
        <v>2.4107717242070853E-3</v>
      </c>
      <c r="M463" s="184">
        <f>IF(Input!N472=0," ",Input!N472)</f>
        <v>1</v>
      </c>
      <c r="N463" s="185">
        <f>IFERROR(IF(K463=0," ",SUM(K463*M463)*((Input!$D$10*$F$6)+(Input!$D$11*$F$7)))," ")</f>
        <v>955.07675999999992</v>
      </c>
      <c r="O463" s="186">
        <f>IFERROR(IF(K463=0," ",SUM(K463*M463)*((Input!$D$22*$F$6)+(Input!$D$23*$F$7)))," ")</f>
        <v>440.67276000000004</v>
      </c>
    </row>
    <row r="464" spans="1:15" s="15" customFormat="1" ht="16" thickBot="1" x14ac:dyDescent="0.4">
      <c r="A464" s="172"/>
      <c r="B464" s="172"/>
      <c r="C464" s="179" t="str">
        <f>Input!C473</f>
        <v>PP447</v>
      </c>
      <c r="D464" s="180">
        <f>IF(Input!D473=0," ",Input!D473)</f>
        <v>75</v>
      </c>
      <c r="E464" s="187" t="str">
        <f>IF([1]Input!E53=0," ",[1]Input!E53)</f>
        <v xml:space="preserve"> </v>
      </c>
      <c r="F464" s="180">
        <f t="shared" si="18"/>
        <v>75</v>
      </c>
      <c r="G464" s="180">
        <f>Input!G473</f>
        <v>0.58207421043182095</v>
      </c>
      <c r="H464" s="180">
        <f>IF(Input!H473=0," ",Input!H473)</f>
        <v>2008</v>
      </c>
      <c r="I464" s="180">
        <f t="shared" si="19"/>
        <v>15</v>
      </c>
      <c r="J464" s="181">
        <f>IF(Input!J473=0, " ",Input!J473)</f>
        <v>1042018.78</v>
      </c>
      <c r="K464" s="182">
        <f>IF(Input!M473=0, " ",Input!M473)</f>
        <v>882.26</v>
      </c>
      <c r="L464" s="188">
        <f t="shared" si="21"/>
        <v>8.4668339662745807E-4</v>
      </c>
      <c r="M464" s="184">
        <f>IF(Input!N473=0," ",Input!N473)</f>
        <v>1</v>
      </c>
      <c r="N464" s="185">
        <f>IFERROR(IF(K464=0," ",SUM(K464*M464)*((Input!$D$10*$F$6)+(Input!$D$11*$F$7)))," ")</f>
        <v>982.83763999999985</v>
      </c>
      <c r="O464" s="186">
        <f>IFERROR(IF(K464=0," ",SUM(K464*M464)*((Input!$D$22*$F$6)+(Input!$D$23*$F$7)))," ")</f>
        <v>453.48164000000003</v>
      </c>
    </row>
    <row r="465" spans="1:15" s="15" customFormat="1" ht="16" thickBot="1" x14ac:dyDescent="0.4">
      <c r="A465" s="172"/>
      <c r="B465" s="172"/>
      <c r="C465" s="179" t="str">
        <f>Input!C474</f>
        <v>PP448</v>
      </c>
      <c r="D465" s="180" t="str">
        <f>IF(Input!D474=0," ",Input!D474)</f>
        <v xml:space="preserve"> </v>
      </c>
      <c r="E465" s="187" t="str">
        <f>IF([1]Input!E54=0," ",[1]Input!E54)</f>
        <v xml:space="preserve"> </v>
      </c>
      <c r="F465" s="180" t="str">
        <f t="shared" si="18"/>
        <v xml:space="preserve"> </v>
      </c>
      <c r="G465" s="180">
        <f>Input!G474</f>
        <v>0</v>
      </c>
      <c r="H465" s="180">
        <f>IF(Input!H474=0," ",Input!H474)</f>
        <v>2017</v>
      </c>
      <c r="I465" s="180">
        <f t="shared" si="19"/>
        <v>6</v>
      </c>
      <c r="J465" s="181">
        <f>IF(Input!J474=0, " ",Input!J474)</f>
        <v>3277605.54</v>
      </c>
      <c r="K465" s="182">
        <f>IF(Input!M474=0, " ",Input!M474)</f>
        <v>1583.82</v>
      </c>
      <c r="L465" s="188">
        <f t="shared" si="21"/>
        <v>4.8322471410028187E-4</v>
      </c>
      <c r="M465" s="184">
        <f>IF(Input!N474=0," ",Input!N474)</f>
        <v>1</v>
      </c>
      <c r="N465" s="185">
        <f>IFERROR(IF(K465=0," ",SUM(K465*M465)*((Input!$D$10*$F$6)+(Input!$D$11*$F$7)))," ")</f>
        <v>1764.3754799999997</v>
      </c>
      <c r="O465" s="186">
        <f>IFERROR(IF(K465=0," ",SUM(K465*M465)*((Input!$D$22*$F$6)+(Input!$D$23*$F$7)))," ")</f>
        <v>814.08348000000001</v>
      </c>
    </row>
    <row r="466" spans="1:15" s="15" customFormat="1" ht="16" thickBot="1" x14ac:dyDescent="0.4">
      <c r="A466" s="172"/>
      <c r="B466" s="172"/>
      <c r="C466" s="179" t="str">
        <f>Input!C475</f>
        <v>PP449</v>
      </c>
      <c r="D466" s="180">
        <f>IF(Input!D475=0," ",Input!D475)</f>
        <v>68</v>
      </c>
      <c r="E466" s="187" t="str">
        <f>IF([1]Input!E55=0," ",[1]Input!E55)</f>
        <v xml:space="preserve"> </v>
      </c>
      <c r="F466" s="180">
        <f t="shared" ref="F466:F529" si="22">IF(D466=" "," ",AVERAGE(D466:E466))</f>
        <v>68</v>
      </c>
      <c r="G466" s="180">
        <f>Input!G475</f>
        <v>0.12647287382061601</v>
      </c>
      <c r="H466" s="180">
        <f>IF(Input!H475=0," ",Input!H475)</f>
        <v>2005</v>
      </c>
      <c r="I466" s="180">
        <f t="shared" ref="I466:I529" si="23">(IF(H466=" "," ",SUM(2023-H466)))</f>
        <v>18</v>
      </c>
      <c r="J466" s="181">
        <f>IF(Input!J475=0, " ",Input!J475)</f>
        <v>249716.32</v>
      </c>
      <c r="K466" s="182">
        <f>IF(Input!M475=0, " ",Input!M475)</f>
        <v>893.12</v>
      </c>
      <c r="L466" s="188">
        <f t="shared" si="21"/>
        <v>3.5765383696187737E-3</v>
      </c>
      <c r="M466" s="184">
        <f>IF(Input!N475=0," ",Input!N475)</f>
        <v>1</v>
      </c>
      <c r="N466" s="185">
        <f>IFERROR(IF(K466=0," ",SUM(K466*M466)*((Input!$D$10*$F$6)+(Input!$D$11*$F$7)))," ")</f>
        <v>994.93567999999993</v>
      </c>
      <c r="O466" s="186">
        <f>IFERROR(IF(K466=0," ",SUM(K466*M466)*((Input!$D$22*$F$6)+(Input!$D$23*$F$7)))," ")</f>
        <v>459.06368000000003</v>
      </c>
    </row>
    <row r="467" spans="1:15" s="15" customFormat="1" ht="16" thickBot="1" x14ac:dyDescent="0.4">
      <c r="A467" s="172"/>
      <c r="B467" s="172"/>
      <c r="C467" s="179" t="str">
        <f>Input!C476</f>
        <v>PP450</v>
      </c>
      <c r="D467" s="180">
        <f>IF(Input!D476=0," ",Input!D476)</f>
        <v>69</v>
      </c>
      <c r="E467" s="187" t="str">
        <f>IF([1]Input!E56=0," ",[1]Input!E56)</f>
        <v xml:space="preserve"> </v>
      </c>
      <c r="F467" s="180">
        <f t="shared" si="22"/>
        <v>69</v>
      </c>
      <c r="G467" s="180">
        <f>Input!G476</f>
        <v>0.13113149450094186</v>
      </c>
      <c r="H467" s="180">
        <f>IF(Input!H476=0," ",Input!H476)</f>
        <v>2011</v>
      </c>
      <c r="I467" s="180">
        <f t="shared" si="23"/>
        <v>12</v>
      </c>
      <c r="J467" s="181">
        <f>IF(Input!J476=0, " ",Input!J476)</f>
        <v>255162.22</v>
      </c>
      <c r="K467" s="182">
        <f>IF(Input!M476=0, " ",Input!M476)</f>
        <v>938.81999999999994</v>
      </c>
      <c r="L467" s="188">
        <f t="shared" si="21"/>
        <v>3.6793064427798126E-3</v>
      </c>
      <c r="M467" s="184">
        <f>IF(Input!N476=0," ",Input!N476)</f>
        <v>1</v>
      </c>
      <c r="N467" s="185">
        <f>IFERROR(IF(K467=0," ",SUM(K467*M467)*((Input!$D$10*$F$6)+(Input!$D$11*$F$7)))," ")</f>
        <v>1045.8454799999997</v>
      </c>
      <c r="O467" s="186">
        <f>IFERROR(IF(K467=0," ",SUM(K467*M467)*((Input!$D$22*$F$6)+(Input!$D$23*$F$7)))," ")</f>
        <v>482.55347999999998</v>
      </c>
    </row>
    <row r="468" spans="1:15" s="15" customFormat="1" ht="16" thickBot="1" x14ac:dyDescent="0.4">
      <c r="A468" s="172"/>
      <c r="B468" s="172"/>
      <c r="C468" s="179" t="str">
        <f>Input!C477</f>
        <v>PP451</v>
      </c>
      <c r="D468" s="180">
        <f>IF(Input!D477=0," ",Input!D477)</f>
        <v>76</v>
      </c>
      <c r="E468" s="187" t="str">
        <f>IF([1]Input!E57=0," ",[1]Input!E57)</f>
        <v xml:space="preserve"> </v>
      </c>
      <c r="F468" s="180">
        <f t="shared" si="22"/>
        <v>76</v>
      </c>
      <c r="G468" s="180">
        <f>Input!G477</f>
        <v>0.17298297990753841</v>
      </c>
      <c r="H468" s="180">
        <f>IF(Input!H477=0," ",Input!H477)</f>
        <v>2005</v>
      </c>
      <c r="I468" s="180">
        <f t="shared" si="23"/>
        <v>18</v>
      </c>
      <c r="J468" s="181">
        <f>IF(Input!J477=0, " ",Input!J477)</f>
        <v>305596.40000000002</v>
      </c>
      <c r="K468" s="182">
        <f>IF(Input!M477=0, " ",Input!M477)</f>
        <v>909.15</v>
      </c>
      <c r="L468" s="188">
        <f t="shared" si="21"/>
        <v>2.975002323325798E-3</v>
      </c>
      <c r="M468" s="184">
        <f>IF(Input!N477=0," ",Input!N477)</f>
        <v>1</v>
      </c>
      <c r="N468" s="185">
        <f>IFERROR(IF(K468=0," ",SUM(K468*M468)*((Input!$D$10*$F$6)+(Input!$D$11*$F$7)))," ")</f>
        <v>1012.7930999999999</v>
      </c>
      <c r="O468" s="186">
        <f>IFERROR(IF(K468=0," ",SUM(K468*M468)*((Input!$D$22*$F$6)+(Input!$D$23*$F$7)))," ")</f>
        <v>467.30309999999997</v>
      </c>
    </row>
    <row r="469" spans="1:15" s="15" customFormat="1" ht="16" thickBot="1" x14ac:dyDescent="0.4">
      <c r="A469" s="172"/>
      <c r="B469" s="172"/>
      <c r="C469" s="179" t="str">
        <f>Input!C478</f>
        <v>PP452</v>
      </c>
      <c r="D469" s="180">
        <f>IF(Input!D478=0," ",Input!D478)</f>
        <v>40</v>
      </c>
      <c r="E469" s="187" t="str">
        <f>IF([1]Input!E58=0," ",[1]Input!E58)</f>
        <v xml:space="preserve"> </v>
      </c>
      <c r="F469" s="180">
        <f t="shared" si="22"/>
        <v>40</v>
      </c>
      <c r="G469" s="180">
        <f>Input!G478</f>
        <v>6.9962063056742865E-2</v>
      </c>
      <c r="H469" s="180">
        <f>IF(Input!H478=0," ",Input!H478)</f>
        <v>2020</v>
      </c>
      <c r="I469" s="180">
        <f t="shared" si="23"/>
        <v>3</v>
      </c>
      <c r="J469" s="181">
        <f>IF(Input!J478=0, " ",Input!J478)</f>
        <v>234834.05</v>
      </c>
      <c r="K469" s="182">
        <f>IF(Input!M478=0, " ",Input!M478)</f>
        <v>940.96</v>
      </c>
      <c r="L469" s="188">
        <f t="shared" si="21"/>
        <v>4.006914670168147E-3</v>
      </c>
      <c r="M469" s="184">
        <f>IF(Input!N478=0," ",Input!N478)</f>
        <v>1</v>
      </c>
      <c r="N469" s="185">
        <f>IFERROR(IF(K469=0," ",SUM(K469*M469)*((Input!$D$10*$F$6)+(Input!$D$11*$F$7)))," ")</f>
        <v>1048.2294399999998</v>
      </c>
      <c r="O469" s="186">
        <f>IFERROR(IF(K469=0," ",SUM(K469*M469)*((Input!$D$22*$F$6)+(Input!$D$23*$F$7)))," ")</f>
        <v>483.65344000000005</v>
      </c>
    </row>
    <row r="470" spans="1:15" s="15" customFormat="1" ht="16" thickBot="1" x14ac:dyDescent="0.4">
      <c r="A470" s="172"/>
      <c r="B470" s="172"/>
      <c r="C470" s="179" t="str">
        <f>Input!C479</f>
        <v>PP453</v>
      </c>
      <c r="D470" s="180">
        <f>IF(Input!D479=0," ",Input!D479)</f>
        <v>80</v>
      </c>
      <c r="E470" s="187" t="str">
        <f>IF([1]Input!E59=0," ",[1]Input!E59)</f>
        <v xml:space="preserve"> </v>
      </c>
      <c r="F470" s="180">
        <f t="shared" si="22"/>
        <v>80</v>
      </c>
      <c r="G470" s="180">
        <f>Input!G479</f>
        <v>0.25805399902698539</v>
      </c>
      <c r="H470" s="180">
        <f>IF(Input!H479=0," ",Input!H479)</f>
        <v>1998</v>
      </c>
      <c r="I470" s="180">
        <f t="shared" si="23"/>
        <v>25</v>
      </c>
      <c r="J470" s="181">
        <f>IF(Input!J479=0, " ",Input!J479)</f>
        <v>433090.9</v>
      </c>
      <c r="K470" s="182">
        <f>IF(Input!M479=0, " ",Input!M479)</f>
        <v>947.07</v>
      </c>
      <c r="L470" s="188">
        <f t="shared" si="21"/>
        <v>2.1867695673125436E-3</v>
      </c>
      <c r="M470" s="184">
        <f>IF(Input!N479=0," ",Input!N479)</f>
        <v>1</v>
      </c>
      <c r="N470" s="185">
        <f>IFERROR(IF(K470=0," ",SUM(K470*M470)*((Input!$D$10*$F$6)+(Input!$D$11*$F$7)))," ")</f>
        <v>1055.0359799999999</v>
      </c>
      <c r="O470" s="186">
        <f>IFERROR(IF(K470=0," ",SUM(K470*M470)*((Input!$D$22*$F$6)+(Input!$D$23*$F$7)))," ")</f>
        <v>486.79398000000003</v>
      </c>
    </row>
    <row r="471" spans="1:15" s="15" customFormat="1" ht="16" thickBot="1" x14ac:dyDescent="0.4">
      <c r="A471" s="172"/>
      <c r="B471" s="172"/>
      <c r="C471" s="179" t="str">
        <f>Input!C480</f>
        <v>PP454</v>
      </c>
      <c r="D471" s="180">
        <f>IF(Input!D480=0," ",Input!D480)</f>
        <v>59</v>
      </c>
      <c r="E471" s="187" t="str">
        <f>IF([1]Input!E60=0," ",[1]Input!E60)</f>
        <v xml:space="preserve"> </v>
      </c>
      <c r="F471" s="180">
        <f t="shared" si="22"/>
        <v>59</v>
      </c>
      <c r="G471" s="180">
        <f>Input!G480</f>
        <v>0.13272032318844126</v>
      </c>
      <c r="H471" s="180">
        <f>IF(Input!H480=0," ",Input!H480)</f>
        <v>2006</v>
      </c>
      <c r="I471" s="180">
        <f t="shared" si="23"/>
        <v>17</v>
      </c>
      <c r="J471" s="181">
        <f>IF(Input!J480=0, " ",Input!J480)</f>
        <v>302025.68</v>
      </c>
      <c r="K471" s="182">
        <f>IF(Input!M480=0, " ",Input!M480)</f>
        <v>939.72</v>
      </c>
      <c r="L471" s="188">
        <f t="shared" si="21"/>
        <v>3.1113910578729597E-3</v>
      </c>
      <c r="M471" s="184">
        <f>IF(Input!N480=0," ",Input!N480)</f>
        <v>1</v>
      </c>
      <c r="N471" s="185">
        <f>IFERROR(IF(K471=0," ",SUM(K471*M471)*((Input!$D$10*$F$6)+(Input!$D$11*$F$7)))," ")</f>
        <v>1046.84808</v>
      </c>
      <c r="O471" s="186">
        <f>IFERROR(IF(K471=0," ",SUM(K471*M471)*((Input!$D$22*$F$6)+(Input!$D$23*$F$7)))," ")</f>
        <v>483.01608000000004</v>
      </c>
    </row>
    <row r="472" spans="1:15" s="15" customFormat="1" ht="16" thickBot="1" x14ac:dyDescent="0.4">
      <c r="A472" s="172"/>
      <c r="B472" s="172"/>
      <c r="C472" s="179" t="str">
        <f>Input!C481</f>
        <v>PP455</v>
      </c>
      <c r="D472" s="180">
        <f>IF(Input!D481=0," ",Input!D481)</f>
        <v>68</v>
      </c>
      <c r="E472" s="187" t="str">
        <f>IF([1]Input!E61=0," ",[1]Input!E61)</f>
        <v xml:space="preserve"> </v>
      </c>
      <c r="F472" s="180">
        <f t="shared" si="22"/>
        <v>68</v>
      </c>
      <c r="G472" s="180">
        <f>Input!G481</f>
        <v>0.36085186965616611</v>
      </c>
      <c r="H472" s="180">
        <f>IF(Input!H481=0," ",Input!H481)</f>
        <v>2012</v>
      </c>
      <c r="I472" s="180">
        <f t="shared" si="23"/>
        <v>11</v>
      </c>
      <c r="J472" s="181">
        <f>IF(Input!J481=0, " ",Input!J481)</f>
        <v>712489.55</v>
      </c>
      <c r="K472" s="182">
        <f>IF(Input!M481=0, " ",Input!M481)</f>
        <v>1186.76</v>
      </c>
      <c r="L472" s="188">
        <f t="shared" si="21"/>
        <v>1.6656524997454348E-3</v>
      </c>
      <c r="M472" s="184">
        <f>IF(Input!N481=0," ",Input!N481)</f>
        <v>1</v>
      </c>
      <c r="N472" s="185">
        <f>IFERROR(IF(K472=0," ",SUM(K472*M472)*((Input!$D$10*$F$6)+(Input!$D$11*$F$7)))," ")</f>
        <v>1322.0506399999999</v>
      </c>
      <c r="O472" s="186">
        <f>IFERROR(IF(K472=0," ",SUM(K472*M472)*((Input!$D$22*$F$6)+(Input!$D$23*$F$7)))," ")</f>
        <v>609.99464</v>
      </c>
    </row>
    <row r="473" spans="1:15" s="15" customFormat="1" ht="16" thickBot="1" x14ac:dyDescent="0.4">
      <c r="A473" s="172"/>
      <c r="B473" s="172"/>
      <c r="C473" s="179" t="str">
        <f>Input!C482</f>
        <v>PP456</v>
      </c>
      <c r="D473" s="180" t="str">
        <f>IF(Input!D482=0," ",Input!D482)</f>
        <v xml:space="preserve"> </v>
      </c>
      <c r="E473" s="187" t="str">
        <f>IF([1]Input!E62=0," ",[1]Input!E62)</f>
        <v xml:space="preserve"> </v>
      </c>
      <c r="F473" s="180" t="str">
        <f t="shared" si="22"/>
        <v xml:space="preserve"> </v>
      </c>
      <c r="G473" s="180">
        <f>Input!G482</f>
        <v>0</v>
      </c>
      <c r="H473" s="180">
        <f>IF(Input!H482=0," ",Input!H482)</f>
        <v>1900</v>
      </c>
      <c r="I473" s="180">
        <f t="shared" si="23"/>
        <v>123</v>
      </c>
      <c r="J473" s="181">
        <f>IF(Input!J482=0, " ",Input!J482)</f>
        <v>354401.2</v>
      </c>
      <c r="K473" s="182">
        <f>IF(Input!M482=0, " ",Input!M482)</f>
        <v>1037.98</v>
      </c>
      <c r="L473" s="188">
        <f t="shared" si="21"/>
        <v>2.9288275547599725E-3</v>
      </c>
      <c r="M473" s="184">
        <f>IF(Input!N482=0," ",Input!N482)</f>
        <v>1</v>
      </c>
      <c r="N473" s="185">
        <f>IFERROR(IF(K473=0," ",SUM(K473*M473)*((Input!$D$10*$F$6)+(Input!$D$11*$F$7)))," ")</f>
        <v>1156.30972</v>
      </c>
      <c r="O473" s="186">
        <f>IFERROR(IF(K473=0," ",SUM(K473*M473)*((Input!$D$22*$F$6)+(Input!$D$23*$F$7)))," ")</f>
        <v>533.52172000000007</v>
      </c>
    </row>
    <row r="474" spans="1:15" s="15" customFormat="1" ht="16" thickBot="1" x14ac:dyDescent="0.4">
      <c r="A474" s="172"/>
      <c r="B474" s="172"/>
      <c r="C474" s="179" t="str">
        <f>Input!C483</f>
        <v>PP457</v>
      </c>
      <c r="D474" s="180">
        <f>IF(Input!D483=0," ",Input!D483)</f>
        <v>60</v>
      </c>
      <c r="E474" s="187" t="str">
        <f>IF([1]Input!E63=0," ",[1]Input!E63)</f>
        <v xml:space="preserve"> </v>
      </c>
      <c r="F474" s="180">
        <f t="shared" si="22"/>
        <v>60</v>
      </c>
      <c r="G474" s="180">
        <f>Input!G483</f>
        <v>0.14011582207777862</v>
      </c>
      <c r="H474" s="180">
        <f>IF(Input!H483=0," ",Input!H483)</f>
        <v>2017</v>
      </c>
      <c r="I474" s="180">
        <f t="shared" si="23"/>
        <v>6</v>
      </c>
      <c r="J474" s="181">
        <f>IF(Input!J483=0, " ",Input!J483)</f>
        <v>313541.03000000003</v>
      </c>
      <c r="K474" s="182">
        <f>IF(Input!M483=0, " ",Input!M483)</f>
        <v>1038.75</v>
      </c>
      <c r="L474" s="188">
        <f t="shared" si="21"/>
        <v>3.3129635378183198E-3</v>
      </c>
      <c r="M474" s="184">
        <f>IF(Input!N483=0," ",Input!N483)</f>
        <v>1</v>
      </c>
      <c r="N474" s="185">
        <f>IFERROR(IF(K474=0," ",SUM(K474*M474)*((Input!$D$10*$F$6)+(Input!$D$11*$F$7)))," ")</f>
        <v>1157.1674999999998</v>
      </c>
      <c r="O474" s="186">
        <f>IFERROR(IF(K474=0," ",SUM(K474*M474)*((Input!$D$22*$F$6)+(Input!$D$23*$F$7)))," ")</f>
        <v>533.91750000000002</v>
      </c>
    </row>
    <row r="475" spans="1:15" s="15" customFormat="1" ht="16" thickBot="1" x14ac:dyDescent="0.4">
      <c r="A475" s="172"/>
      <c r="B475" s="172"/>
      <c r="C475" s="179" t="str">
        <f>Input!C484</f>
        <v>PP458</v>
      </c>
      <c r="D475" s="180">
        <f>IF(Input!D484=0," ",Input!D484)</f>
        <v>68</v>
      </c>
      <c r="E475" s="187" t="str">
        <f>IF([1]Input!E64=0," ",[1]Input!E64)</f>
        <v xml:space="preserve"> </v>
      </c>
      <c r="F475" s="180">
        <f t="shared" si="22"/>
        <v>68</v>
      </c>
      <c r="G475" s="180">
        <f>Input!G484</f>
        <v>0.27728136209643478</v>
      </c>
      <c r="H475" s="180">
        <f>IF(Input!H484=0," ",Input!H484)</f>
        <v>2009</v>
      </c>
      <c r="I475" s="180">
        <f t="shared" si="23"/>
        <v>14</v>
      </c>
      <c r="J475" s="181">
        <f>IF(Input!J484=0, " ",Input!J484)</f>
        <v>547482.47</v>
      </c>
      <c r="K475" s="182">
        <f>IF(Input!M484=0, " ",Input!M484)</f>
        <v>1047.5</v>
      </c>
      <c r="L475" s="188">
        <f t="shared" si="21"/>
        <v>1.9133032697832317E-3</v>
      </c>
      <c r="M475" s="184">
        <f>IF(Input!N484=0," ",Input!N484)</f>
        <v>1</v>
      </c>
      <c r="N475" s="185">
        <f>IFERROR(IF(K475=0," ",SUM(K475*M475)*((Input!$D$10*$F$6)+(Input!$D$11*$F$7)))," ")</f>
        <v>1166.915</v>
      </c>
      <c r="O475" s="186">
        <f>IFERROR(IF(K475=0," ",SUM(K475*M475)*((Input!$D$22*$F$6)+(Input!$D$23*$F$7)))," ")</f>
        <v>538.41499999999996</v>
      </c>
    </row>
    <row r="476" spans="1:15" s="15" customFormat="1" ht="16" thickBot="1" x14ac:dyDescent="0.4">
      <c r="A476" s="172"/>
      <c r="B476" s="172"/>
      <c r="C476" s="179" t="str">
        <f>Input!C485</f>
        <v>PP459</v>
      </c>
      <c r="D476" s="180">
        <f>IF(Input!D485=0," ",Input!D485)</f>
        <v>70</v>
      </c>
      <c r="E476" s="187" t="str">
        <f>IF([1]Input!E65=0," ",[1]Input!E65)</f>
        <v xml:space="preserve"> </v>
      </c>
      <c r="F476" s="180">
        <f t="shared" si="22"/>
        <v>70</v>
      </c>
      <c r="G476" s="180">
        <f>Input!G485</f>
        <v>0.12235707958358197</v>
      </c>
      <c r="H476" s="180">
        <f>IF(Input!H485=0," ",Input!H485)</f>
        <v>2012</v>
      </c>
      <c r="I476" s="180">
        <f t="shared" si="23"/>
        <v>11</v>
      </c>
      <c r="J476" s="181">
        <f>IF(Input!J485=0, " ",Input!J485)</f>
        <v>234687.26</v>
      </c>
      <c r="K476" s="182">
        <f>IF(Input!M485=0, " ",Input!M485)</f>
        <v>1058.44</v>
      </c>
      <c r="L476" s="188">
        <f t="shared" si="21"/>
        <v>4.5100019489766937E-3</v>
      </c>
      <c r="M476" s="184">
        <f>IF(Input!N485=0," ",Input!N485)</f>
        <v>1</v>
      </c>
      <c r="N476" s="185">
        <f>IFERROR(IF(K476=0," ",SUM(K476*M476)*((Input!$D$10*$F$6)+(Input!$D$11*$F$7)))," ")</f>
        <v>1179.1021599999999</v>
      </c>
      <c r="O476" s="186">
        <f>IFERROR(IF(K476=0," ",SUM(K476*M476)*((Input!$D$22*$F$6)+(Input!$D$23*$F$7)))," ")</f>
        <v>544.03816000000006</v>
      </c>
    </row>
    <row r="477" spans="1:15" s="15" customFormat="1" ht="16" thickBot="1" x14ac:dyDescent="0.4">
      <c r="A477" s="172"/>
      <c r="B477" s="172"/>
      <c r="C477" s="179" t="str">
        <f>Input!C486</f>
        <v>PP460</v>
      </c>
      <c r="D477" s="180">
        <f>IF(Input!D486=0," ",Input!D486)</f>
        <v>70</v>
      </c>
      <c r="E477" s="187" t="str">
        <f>IF([1]Input!E66=0," ",[1]Input!E66)</f>
        <v xml:space="preserve"> </v>
      </c>
      <c r="F477" s="180">
        <f t="shared" si="22"/>
        <v>70</v>
      </c>
      <c r="G477" s="180">
        <f>Input!G486</f>
        <v>0.21708229321330297</v>
      </c>
      <c r="H477" s="180">
        <f>IF(Input!H486=0," ",Input!H486)</f>
        <v>2016</v>
      </c>
      <c r="I477" s="180">
        <f t="shared" si="23"/>
        <v>7</v>
      </c>
      <c r="J477" s="181">
        <f>IF(Input!J486=0, " ",Input!J486)</f>
        <v>416375.16</v>
      </c>
      <c r="K477" s="182">
        <f>IF(Input!M486=0, " ",Input!M486)</f>
        <v>1059.3599999999999</v>
      </c>
      <c r="L477" s="188">
        <f t="shared" si="21"/>
        <v>2.5442439938059705E-3</v>
      </c>
      <c r="M477" s="184">
        <f>IF(Input!N486=0," ",Input!N486)</f>
        <v>1</v>
      </c>
      <c r="N477" s="185">
        <f>IFERROR(IF(K477=0," ",SUM(K477*M477)*((Input!$D$10*$F$6)+(Input!$D$11*$F$7)))," ")</f>
        <v>1180.1270399999999</v>
      </c>
      <c r="O477" s="186">
        <f>IFERROR(IF(K477=0," ",SUM(K477*M477)*((Input!$D$22*$F$6)+(Input!$D$23*$F$7)))," ")</f>
        <v>544.51103999999998</v>
      </c>
    </row>
    <row r="478" spans="1:15" s="15" customFormat="1" ht="16" thickBot="1" x14ac:dyDescent="0.4">
      <c r="A478" s="172"/>
      <c r="B478" s="172"/>
      <c r="C478" s="179" t="str">
        <f>Input!C487</f>
        <v>PP461</v>
      </c>
      <c r="D478" s="180">
        <f>IF(Input!D487=0," ",Input!D487)</f>
        <v>64</v>
      </c>
      <c r="E478" s="187" t="str">
        <f>IF([1]Input!E67=0," ",[1]Input!E67)</f>
        <v xml:space="preserve"> </v>
      </c>
      <c r="F478" s="180">
        <f t="shared" si="22"/>
        <v>64</v>
      </c>
      <c r="G478" s="180">
        <f>Input!G487</f>
        <v>0.15281693805722771</v>
      </c>
      <c r="H478" s="180">
        <f>IF(Input!H487=0," ",Input!H487)</f>
        <v>2011</v>
      </c>
      <c r="I478" s="180">
        <f t="shared" si="23"/>
        <v>12</v>
      </c>
      <c r="J478" s="181">
        <f>IF(Input!J487=0, " ",Input!J487)</f>
        <v>320590</v>
      </c>
      <c r="K478" s="182">
        <f>IF(Input!M487=0, " ",Input!M487)</f>
        <v>1070.4000000000001</v>
      </c>
      <c r="L478" s="188">
        <f t="shared" si="21"/>
        <v>3.3388440063632681E-3</v>
      </c>
      <c r="M478" s="184">
        <f>IF(Input!N487=0," ",Input!N487)</f>
        <v>1</v>
      </c>
      <c r="N478" s="185">
        <f>IFERROR(IF(K478=0," ",SUM(K478*M478)*((Input!$D$10*$F$6)+(Input!$D$11*$F$7)))," ")</f>
        <v>1192.4256</v>
      </c>
      <c r="O478" s="186">
        <f>IFERROR(IF(K478=0," ",SUM(K478*M478)*((Input!$D$22*$F$6)+(Input!$D$23*$F$7)))," ")</f>
        <v>550.18560000000002</v>
      </c>
    </row>
    <row r="479" spans="1:15" s="15" customFormat="1" ht="16" thickBot="1" x14ac:dyDescent="0.4">
      <c r="A479" s="172"/>
      <c r="B479" s="172"/>
      <c r="C479" s="179" t="str">
        <f>Input!C488</f>
        <v>PP462</v>
      </c>
      <c r="D479" s="180">
        <f>IF(Input!D488=0," ",Input!D488)</f>
        <v>43</v>
      </c>
      <c r="E479" s="187" t="str">
        <f>IF([1]Input!E68=0," ",[1]Input!E68)</f>
        <v xml:space="preserve"> </v>
      </c>
      <c r="F479" s="180">
        <f t="shared" si="22"/>
        <v>43</v>
      </c>
      <c r="G479" s="180">
        <f>Input!G488</f>
        <v>4.3273756206871211E-2</v>
      </c>
      <c r="H479" s="180">
        <f>IF(Input!H488=0," ",Input!H488)</f>
        <v>2017</v>
      </c>
      <c r="I479" s="180">
        <f t="shared" si="23"/>
        <v>6</v>
      </c>
      <c r="J479" s="181">
        <f>IF(Input!J488=0, " ",Input!J488)</f>
        <v>135118.43</v>
      </c>
      <c r="K479" s="182">
        <f>IF(Input!M488=0, " ",Input!M488)</f>
        <v>1076.3200000000002</v>
      </c>
      <c r="L479" s="188">
        <f t="shared" si="21"/>
        <v>7.9657527104185586E-3</v>
      </c>
      <c r="M479" s="184">
        <f>IF(Input!N488=0," ",Input!N488)</f>
        <v>1</v>
      </c>
      <c r="N479" s="185">
        <f>IFERROR(IF(K479=0," ",SUM(K479*M479)*((Input!$D$10*$F$6)+(Input!$D$11*$F$7)))," ")</f>
        <v>1199.0204800000001</v>
      </c>
      <c r="O479" s="186">
        <f>IFERROR(IF(K479=0," ",SUM(K479*M479)*((Input!$D$22*$F$6)+(Input!$D$23*$F$7)))," ")</f>
        <v>553.2284800000001</v>
      </c>
    </row>
    <row r="480" spans="1:15" s="15" customFormat="1" ht="16" thickBot="1" x14ac:dyDescent="0.4">
      <c r="A480" s="172"/>
      <c r="B480" s="172"/>
      <c r="C480" s="179" t="str">
        <f>Input!C489</f>
        <v>PP463</v>
      </c>
      <c r="D480" s="180">
        <f>IF(Input!D489=0," ",Input!D489)</f>
        <v>83</v>
      </c>
      <c r="E480" s="187" t="str">
        <f>IF([1]Input!E69=0," ",[1]Input!E69)</f>
        <v xml:space="preserve"> </v>
      </c>
      <c r="F480" s="180">
        <f t="shared" si="22"/>
        <v>83</v>
      </c>
      <c r="G480" s="180">
        <f>Input!G489</f>
        <v>7.7420704054555894E-2</v>
      </c>
      <c r="H480" s="180">
        <f>IF(Input!H489=0," ",Input!H489)</f>
        <v>2009</v>
      </c>
      <c r="I480" s="180">
        <f t="shared" si="23"/>
        <v>14</v>
      </c>
      <c r="J480" s="181">
        <f>IF(Input!J489=0, " ",Input!J489)</f>
        <v>125238.39</v>
      </c>
      <c r="K480" s="182">
        <f>IF(Input!M489=0, " ",Input!M489)</f>
        <v>1091.56</v>
      </c>
      <c r="L480" s="188">
        <f t="shared" si="21"/>
        <v>8.7158578132471992E-3</v>
      </c>
      <c r="M480" s="184">
        <f>IF(Input!N489=0," ",Input!N489)</f>
        <v>1</v>
      </c>
      <c r="N480" s="185">
        <f>IFERROR(IF(K480=0," ",SUM(K480*M480)*((Input!$D$10*$F$6)+(Input!$D$11*$F$7)))," ")</f>
        <v>1215.9978399999998</v>
      </c>
      <c r="O480" s="186">
        <f>IFERROR(IF(K480=0," ",SUM(K480*M480)*((Input!$D$22*$F$6)+(Input!$D$23*$F$7)))," ")</f>
        <v>561.06183999999996</v>
      </c>
    </row>
    <row r="481" spans="1:15" s="15" customFormat="1" ht="16" thickBot="1" x14ac:dyDescent="0.4">
      <c r="A481" s="172"/>
      <c r="B481" s="172"/>
      <c r="C481" s="179" t="str">
        <f>Input!C490</f>
        <v>PP464</v>
      </c>
      <c r="D481" s="180">
        <f>IF(Input!D490=0," ",Input!D490)</f>
        <v>38</v>
      </c>
      <c r="E481" s="187" t="str">
        <f>IF([1]Input!E70=0," ",[1]Input!E70)</f>
        <v xml:space="preserve"> </v>
      </c>
      <c r="F481" s="180">
        <f t="shared" si="22"/>
        <v>38</v>
      </c>
      <c r="G481" s="180">
        <f>Input!G490</f>
        <v>0.10086143065791768</v>
      </c>
      <c r="H481" s="180">
        <f>IF(Input!H490=0," ",Input!H490)</f>
        <v>2012</v>
      </c>
      <c r="I481" s="180">
        <f t="shared" si="23"/>
        <v>11</v>
      </c>
      <c r="J481" s="181">
        <f>IF(Input!J490=0, " ",Input!J490)</f>
        <v>356369.05</v>
      </c>
      <c r="K481" s="182">
        <f>IF(Input!M490=0, " ",Input!M490)</f>
        <v>1095.42</v>
      </c>
      <c r="L481" s="188">
        <f t="shared" si="21"/>
        <v>3.0738359574154941E-3</v>
      </c>
      <c r="M481" s="184">
        <f>IF(Input!N490=0," ",Input!N490)</f>
        <v>1</v>
      </c>
      <c r="N481" s="185">
        <f>IFERROR(IF(K481=0," ",SUM(K481*M481)*((Input!$D$10*$F$6)+(Input!$D$11*$F$7)))," ")</f>
        <v>1220.2978799999999</v>
      </c>
      <c r="O481" s="186">
        <f>IFERROR(IF(K481=0," ",SUM(K481*M481)*((Input!$D$22*$F$6)+(Input!$D$23*$F$7)))," ")</f>
        <v>563.04588000000001</v>
      </c>
    </row>
    <row r="482" spans="1:15" s="15" customFormat="1" ht="16" thickBot="1" x14ac:dyDescent="0.4">
      <c r="A482" s="172"/>
      <c r="B482" s="172"/>
      <c r="C482" s="179" t="str">
        <f>Input!C491</f>
        <v>PP465</v>
      </c>
      <c r="D482" s="180">
        <f>IF(Input!D491=0," ",Input!D491)</f>
        <v>60</v>
      </c>
      <c r="E482" s="187" t="str">
        <f>IF([1]Input!E71=0," ",[1]Input!E71)</f>
        <v xml:space="preserve"> </v>
      </c>
      <c r="F482" s="180">
        <f t="shared" si="22"/>
        <v>60</v>
      </c>
      <c r="G482" s="180">
        <f>Input!G491</f>
        <v>0.20831199392960051</v>
      </c>
      <c r="H482" s="180">
        <f>IF(Input!H491=0," ",Input!H491)</f>
        <v>2017</v>
      </c>
      <c r="I482" s="180">
        <f t="shared" si="23"/>
        <v>6</v>
      </c>
      <c r="J482" s="181">
        <f>IF(Input!J491=0, " ",Input!J491)</f>
        <v>466145.48</v>
      </c>
      <c r="K482" s="182">
        <f>IF(Input!M491=0, " ",Input!M491)</f>
        <v>1096.33</v>
      </c>
      <c r="L482" s="188">
        <f t="shared" si="21"/>
        <v>2.3519052464050492E-3</v>
      </c>
      <c r="M482" s="184">
        <f>IF(Input!N491=0," ",Input!N491)</f>
        <v>1</v>
      </c>
      <c r="N482" s="185">
        <f>IFERROR(IF(K482=0," ",SUM(K482*M482)*((Input!$D$10*$F$6)+(Input!$D$11*$F$7)))," ")</f>
        <v>1221.3116199999997</v>
      </c>
      <c r="O482" s="186">
        <f>IFERROR(IF(K482=0," ",SUM(K482*M482)*((Input!$D$22*$F$6)+(Input!$D$23*$F$7)))," ")</f>
        <v>563.51361999999995</v>
      </c>
    </row>
    <row r="483" spans="1:15" s="15" customFormat="1" ht="16" thickBot="1" x14ac:dyDescent="0.4">
      <c r="A483" s="172"/>
      <c r="B483" s="172"/>
      <c r="C483" s="179" t="str">
        <f>Input!C492</f>
        <v>PP466</v>
      </c>
      <c r="D483" s="180">
        <f>IF(Input!D492=0," ",Input!D492)</f>
        <v>68</v>
      </c>
      <c r="E483" s="187" t="str">
        <f>IF([1]Input!E72=0," ",[1]Input!E72)</f>
        <v xml:space="preserve"> </v>
      </c>
      <c r="F483" s="180">
        <f t="shared" si="22"/>
        <v>68</v>
      </c>
      <c r="G483" s="180">
        <f>Input!G492</f>
        <v>0.1493133798166143</v>
      </c>
      <c r="H483" s="180">
        <f>IF(Input!H492=0," ",Input!H492)</f>
        <v>2005</v>
      </c>
      <c r="I483" s="180">
        <f t="shared" si="23"/>
        <v>18</v>
      </c>
      <c r="J483" s="181">
        <f>IF(Input!J492=0, " ",Input!J492)</f>
        <v>294814.11</v>
      </c>
      <c r="K483" s="182">
        <f>IF(Input!M492=0, " ",Input!M492)</f>
        <v>1116.6600000000001</v>
      </c>
      <c r="L483" s="188">
        <f t="shared" si="21"/>
        <v>3.7876748843533987E-3</v>
      </c>
      <c r="M483" s="184">
        <f>IF(Input!N492=0," ",Input!N492)</f>
        <v>1</v>
      </c>
      <c r="N483" s="185">
        <f>IFERROR(IF(K483=0," ",SUM(K483*M483)*((Input!$D$10*$F$6)+(Input!$D$11*$F$7)))," ")</f>
        <v>1243.9592399999999</v>
      </c>
      <c r="O483" s="186">
        <f>IFERROR(IF(K483=0," ",SUM(K483*M483)*((Input!$D$22*$F$6)+(Input!$D$23*$F$7)))," ")</f>
        <v>573.96324000000004</v>
      </c>
    </row>
    <row r="484" spans="1:15" s="15" customFormat="1" ht="16" thickBot="1" x14ac:dyDescent="0.4">
      <c r="A484" s="172"/>
      <c r="B484" s="172"/>
      <c r="C484" s="179" t="str">
        <f>Input!C493</f>
        <v>PP467</v>
      </c>
      <c r="D484" s="180">
        <f>IF(Input!D493=0," ",Input!D493)</f>
        <v>67</v>
      </c>
      <c r="E484" s="187" t="str">
        <f>IF([1]Input!E73=0," ",[1]Input!E73)</f>
        <v xml:space="preserve"> </v>
      </c>
      <c r="F484" s="180">
        <f t="shared" si="22"/>
        <v>67</v>
      </c>
      <c r="G484" s="180">
        <f>Input!G493</f>
        <v>0.40052178619908424</v>
      </c>
      <c r="H484" s="180">
        <f>IF(Input!H493=0," ",Input!H493)</f>
        <v>2017</v>
      </c>
      <c r="I484" s="180">
        <f t="shared" si="23"/>
        <v>6</v>
      </c>
      <c r="J484" s="181">
        <f>IF(Input!J493=0, " ",Input!J493)</f>
        <v>802619.66</v>
      </c>
      <c r="K484" s="182">
        <f>IF(Input!M493=0, " ",Input!M493)</f>
        <v>1315.66</v>
      </c>
      <c r="L484" s="188">
        <f t="shared" si="21"/>
        <v>1.6392072927792474E-3</v>
      </c>
      <c r="M484" s="184">
        <f>IF(Input!N493=0," ",Input!N493)</f>
        <v>1</v>
      </c>
      <c r="N484" s="185">
        <f>IFERROR(IF(K484=0," ",SUM(K484*M484)*((Input!$D$10*$F$6)+(Input!$D$11*$F$7)))," ")</f>
        <v>1465.6452399999998</v>
      </c>
      <c r="O484" s="186">
        <f>IFERROR(IF(K484=0," ",SUM(K484*M484)*((Input!$D$22*$F$6)+(Input!$D$23*$F$7)))," ")</f>
        <v>676.2492400000001</v>
      </c>
    </row>
    <row r="485" spans="1:15" s="15" customFormat="1" ht="16" thickBot="1" x14ac:dyDescent="0.4">
      <c r="A485" s="172"/>
      <c r="B485" s="172"/>
      <c r="C485" s="179" t="str">
        <f>Input!C494</f>
        <v>PP468</v>
      </c>
      <c r="D485" s="180">
        <f>IF(Input!D494=0," ",Input!D494)</f>
        <v>71</v>
      </c>
      <c r="E485" s="187" t="str">
        <f>IF([1]Input!E74=0," ",[1]Input!E74)</f>
        <v xml:space="preserve"> </v>
      </c>
      <c r="F485" s="180">
        <f t="shared" si="22"/>
        <v>71</v>
      </c>
      <c r="G485" s="180">
        <f>Input!G494</f>
        <v>0.35643980565603689</v>
      </c>
      <c r="H485" s="180">
        <f>IF(Input!H494=0," ",Input!H494)</f>
        <v>2011</v>
      </c>
      <c r="I485" s="180">
        <f t="shared" si="23"/>
        <v>12</v>
      </c>
      <c r="J485" s="181">
        <f>IF(Input!J494=0, " ",Input!J494)</f>
        <v>674040.98</v>
      </c>
      <c r="K485" s="182">
        <f>IF(Input!M494=0, " ",Input!M494)</f>
        <v>1193.03</v>
      </c>
      <c r="L485" s="188">
        <f t="shared" si="21"/>
        <v>1.7699665679080819E-3</v>
      </c>
      <c r="M485" s="184">
        <f>IF(Input!N494=0," ",Input!N494)</f>
        <v>1</v>
      </c>
      <c r="N485" s="185">
        <f>IFERROR(IF(K485=0," ",SUM(K485*M485)*((Input!$D$10*$F$6)+(Input!$D$11*$F$7)))," ")</f>
        <v>1329.0354199999999</v>
      </c>
      <c r="O485" s="186">
        <f>IFERROR(IF(K485=0," ",SUM(K485*M485)*((Input!$D$22*$F$6)+(Input!$D$23*$F$7)))," ")</f>
        <v>613.21741999999995</v>
      </c>
    </row>
    <row r="486" spans="1:15" s="15" customFormat="1" ht="16" thickBot="1" x14ac:dyDescent="0.4">
      <c r="A486" s="172"/>
      <c r="B486" s="172"/>
      <c r="C486" s="179" t="str">
        <f>Input!C495</f>
        <v>PP469</v>
      </c>
      <c r="D486" s="180" t="str">
        <f>IF(Input!D495=0," ",Input!D495)</f>
        <v xml:space="preserve"> </v>
      </c>
      <c r="E486" s="187" t="str">
        <f>IF([1]Input!E75=0," ",[1]Input!E75)</f>
        <v xml:space="preserve"> </v>
      </c>
      <c r="F486" s="180" t="str">
        <f t="shared" si="22"/>
        <v xml:space="preserve"> </v>
      </c>
      <c r="G486" s="180">
        <f>Input!G495</f>
        <v>0</v>
      </c>
      <c r="H486" s="180" t="str">
        <f>IF(Input!H495=0," ",Input!H495)</f>
        <v xml:space="preserve"> </v>
      </c>
      <c r="I486" s="180" t="str">
        <f t="shared" si="23"/>
        <v xml:space="preserve"> </v>
      </c>
      <c r="J486" s="181">
        <f>IF(Input!J495=0, " ",Input!J495)</f>
        <v>471323.18</v>
      </c>
      <c r="K486" s="182">
        <f>IF(Input!M495=0, " ",Input!M495)</f>
        <v>1173.42</v>
      </c>
      <c r="L486" s="188">
        <f t="shared" si="21"/>
        <v>2.4896293027641884E-3</v>
      </c>
      <c r="M486" s="184">
        <f>IF(Input!N495=0," ",Input!N495)</f>
        <v>1</v>
      </c>
      <c r="N486" s="185">
        <f>IFERROR(IF(K486=0," ",SUM(K486*M486)*((Input!$D$10*$F$6)+(Input!$D$11*$F$7)))," ")</f>
        <v>1307.1898799999999</v>
      </c>
      <c r="O486" s="186">
        <f>IFERROR(IF(K486=0," ",SUM(K486*M486)*((Input!$D$22*$F$6)+(Input!$D$23*$F$7)))," ")</f>
        <v>603.13788</v>
      </c>
    </row>
    <row r="487" spans="1:15" s="15" customFormat="1" ht="16" thickBot="1" x14ac:dyDescent="0.4">
      <c r="A487" s="172"/>
      <c r="B487" s="172"/>
      <c r="C487" s="179" t="str">
        <f>Input!C496</f>
        <v>PP470</v>
      </c>
      <c r="D487" s="180">
        <f>IF(Input!D496=0," ",Input!D496)</f>
        <v>62</v>
      </c>
      <c r="E487" s="187" t="str">
        <f>IF([1]Input!E76=0," ",[1]Input!E76)</f>
        <v xml:space="preserve"> </v>
      </c>
      <c r="F487" s="180">
        <f t="shared" si="22"/>
        <v>62</v>
      </c>
      <c r="G487" s="180">
        <f>Input!G496</f>
        <v>0.2173852486280618</v>
      </c>
      <c r="H487" s="180">
        <f>IF(Input!H496=0," ",Input!H496)</f>
        <v>2019</v>
      </c>
      <c r="I487" s="180">
        <f t="shared" si="23"/>
        <v>4</v>
      </c>
      <c r="J487" s="181">
        <f>IF(Input!J496=0, " ",Input!J496)</f>
        <v>470757.05</v>
      </c>
      <c r="K487" s="182">
        <f>IF(Input!M496=0, " ",Input!M496)</f>
        <v>1197.02</v>
      </c>
      <c r="L487" s="188">
        <f t="shared" si="21"/>
        <v>2.5427553342005182E-3</v>
      </c>
      <c r="M487" s="184">
        <f>IF(Input!N496=0," ",Input!N496)</f>
        <v>1</v>
      </c>
      <c r="N487" s="185">
        <f>IFERROR(IF(K487=0," ",SUM(K487*M487)*((Input!$D$10*$F$6)+(Input!$D$11*$F$7)))," ")</f>
        <v>1333.4802799999998</v>
      </c>
      <c r="O487" s="186">
        <f>IFERROR(IF(K487=0," ",SUM(K487*M487)*((Input!$D$22*$F$6)+(Input!$D$23*$F$7)))," ")</f>
        <v>615.26828</v>
      </c>
    </row>
    <row r="488" spans="1:15" s="15" customFormat="1" ht="16" thickBot="1" x14ac:dyDescent="0.4">
      <c r="A488" s="172"/>
      <c r="B488" s="172"/>
      <c r="C488" s="179" t="str">
        <f>Input!C497</f>
        <v>PP471</v>
      </c>
      <c r="D488" s="180">
        <f>IF(Input!D497=0," ",Input!D497)</f>
        <v>64</v>
      </c>
      <c r="E488" s="187" t="str">
        <f>IF([1]Input!E77=0," ",[1]Input!E77)</f>
        <v xml:space="preserve"> </v>
      </c>
      <c r="F488" s="180">
        <f t="shared" si="22"/>
        <v>64</v>
      </c>
      <c r="G488" s="180">
        <f>Input!G497</f>
        <v>0.11372656645864371</v>
      </c>
      <c r="H488" s="180">
        <f>IF(Input!H497=0," ",Input!H497)</f>
        <v>2014</v>
      </c>
      <c r="I488" s="180">
        <f t="shared" si="23"/>
        <v>9</v>
      </c>
      <c r="J488" s="181">
        <f>IF(Input!J497=0, " ",Input!J497)</f>
        <v>238583.5</v>
      </c>
      <c r="K488" s="182">
        <f>IF(Input!M497=0, " ",Input!M497)</f>
        <v>1219.5999999999999</v>
      </c>
      <c r="L488" s="188">
        <f t="shared" si="21"/>
        <v>5.1118371555451229E-3</v>
      </c>
      <c r="M488" s="184">
        <f>IF(Input!N497=0," ",Input!N497)</f>
        <v>1</v>
      </c>
      <c r="N488" s="185">
        <f>IFERROR(IF(K488=0," ",SUM(K488*M488)*((Input!$D$10*$F$6)+(Input!$D$11*$F$7)))," ")</f>
        <v>1358.6343999999997</v>
      </c>
      <c r="O488" s="186">
        <f>IFERROR(IF(K488=0," ",SUM(K488*M488)*((Input!$D$22*$F$6)+(Input!$D$23*$F$7)))," ")</f>
        <v>626.87439999999992</v>
      </c>
    </row>
    <row r="489" spans="1:15" s="15" customFormat="1" ht="16" thickBot="1" x14ac:dyDescent="0.4">
      <c r="A489" s="172"/>
      <c r="B489" s="172"/>
      <c r="C489" s="179" t="str">
        <f>Input!C498</f>
        <v>PP472</v>
      </c>
      <c r="D489" s="180">
        <f>IF(Input!D498=0," ",Input!D498)</f>
        <v>68</v>
      </c>
      <c r="E489" s="187" t="str">
        <f>IF([1]Input!E78=0," ",[1]Input!E78)</f>
        <v xml:space="preserve"> </v>
      </c>
      <c r="F489" s="180">
        <f t="shared" si="22"/>
        <v>68</v>
      </c>
      <c r="G489" s="180">
        <f>Input!G498</f>
        <v>0.10326412638530168</v>
      </c>
      <c r="H489" s="180">
        <f>IF(Input!H498=0," ",Input!H498)</f>
        <v>2018</v>
      </c>
      <c r="I489" s="180">
        <f t="shared" si="23"/>
        <v>5</v>
      </c>
      <c r="J489" s="181">
        <f>IF(Input!J498=0, " ",Input!J498)</f>
        <v>203891.45</v>
      </c>
      <c r="K489" s="182">
        <f>IF(Input!M498=0, " ",Input!M498)</f>
        <v>1238.05</v>
      </c>
      <c r="L489" s="188">
        <f t="shared" si="21"/>
        <v>6.0721035629497941E-3</v>
      </c>
      <c r="M489" s="184">
        <f>IF(Input!N498=0," ",Input!N498)</f>
        <v>1</v>
      </c>
      <c r="N489" s="185">
        <f>IFERROR(IF(K489=0," ",SUM(K489*M489)*((Input!$D$10*$F$6)+(Input!$D$11*$F$7)))," ")</f>
        <v>1379.1876999999997</v>
      </c>
      <c r="O489" s="186">
        <f>IFERROR(IF(K489=0," ",SUM(K489*M489)*((Input!$D$22*$F$6)+(Input!$D$23*$F$7)))," ")</f>
        <v>636.35770000000002</v>
      </c>
    </row>
    <row r="490" spans="1:15" s="15" customFormat="1" ht="16" thickBot="1" x14ac:dyDescent="0.4">
      <c r="A490" s="172"/>
      <c r="B490" s="172"/>
      <c r="C490" s="179" t="str">
        <f>Input!C499</f>
        <v>PP473</v>
      </c>
      <c r="D490" s="180">
        <f>IF(Input!D499=0," ",Input!D499)</f>
        <v>56</v>
      </c>
      <c r="E490" s="187" t="str">
        <f>IF([1]Input!E79=0," ",[1]Input!E79)</f>
        <v xml:space="preserve"> </v>
      </c>
      <c r="F490" s="180">
        <f t="shared" si="22"/>
        <v>56</v>
      </c>
      <c r="G490" s="180">
        <f>Input!G499</f>
        <v>0.225441114932591</v>
      </c>
      <c r="H490" s="180">
        <f>IF(Input!H499=0," ",Input!H499)</f>
        <v>2002</v>
      </c>
      <c r="I490" s="180">
        <f t="shared" si="23"/>
        <v>21</v>
      </c>
      <c r="J490" s="181">
        <f>IF(Input!J499=0, " ",Input!J499)</f>
        <v>540509.77</v>
      </c>
      <c r="K490" s="182">
        <f>IF(Input!M499=0, " ",Input!M499)</f>
        <v>1282.44</v>
      </c>
      <c r="L490" s="188">
        <f t="shared" si="21"/>
        <v>2.3726490642343059E-3</v>
      </c>
      <c r="M490" s="184">
        <f>IF(Input!N499=0," ",Input!N499)</f>
        <v>1</v>
      </c>
      <c r="N490" s="185">
        <f>IFERROR(IF(K490=0," ",SUM(K490*M490)*((Input!$D$10*$F$6)+(Input!$D$11*$F$7)))," ")</f>
        <v>1428.63816</v>
      </c>
      <c r="O490" s="186">
        <f>IFERROR(IF(K490=0," ",SUM(K490*M490)*((Input!$D$22*$F$6)+(Input!$D$23*$F$7)))," ")</f>
        <v>659.17416000000003</v>
      </c>
    </row>
    <row r="491" spans="1:15" s="15" customFormat="1" ht="16" thickBot="1" x14ac:dyDescent="0.4">
      <c r="A491" s="172"/>
      <c r="B491" s="172"/>
      <c r="C491" s="179" t="str">
        <f>Input!C500</f>
        <v>PP474</v>
      </c>
      <c r="D491" s="180">
        <f>IF(Input!D500=0," ",Input!D500)</f>
        <v>81</v>
      </c>
      <c r="E491" s="187" t="str">
        <f>IF([1]Input!E80=0," ",[1]Input!E80)</f>
        <v xml:space="preserve"> </v>
      </c>
      <c r="F491" s="180">
        <f t="shared" si="22"/>
        <v>81</v>
      </c>
      <c r="G491" s="180">
        <f>Input!G500</f>
        <v>0.30434403594526127</v>
      </c>
      <c r="H491" s="180">
        <f>IF(Input!H500=0," ",Input!H500)</f>
        <v>2017</v>
      </c>
      <c r="I491" s="180">
        <f t="shared" si="23"/>
        <v>6</v>
      </c>
      <c r="J491" s="181">
        <f>IF(Input!J500=0, " ",Input!J500)</f>
        <v>504473.35</v>
      </c>
      <c r="K491" s="182">
        <f>IF(Input!M500=0, " ",Input!M500)</f>
        <v>1289.9000000000001</v>
      </c>
      <c r="L491" s="188">
        <f t="shared" si="21"/>
        <v>2.5569239683325196E-3</v>
      </c>
      <c r="M491" s="184">
        <f>IF(Input!N500=0," ",Input!N500)</f>
        <v>1</v>
      </c>
      <c r="N491" s="185">
        <f>IFERROR(IF(K491=0," ",SUM(K491*M491)*((Input!$D$10*$F$6)+(Input!$D$11*$F$7)))," ")</f>
        <v>1436.9485999999999</v>
      </c>
      <c r="O491" s="186">
        <f>IFERROR(IF(K491=0," ",SUM(K491*M491)*((Input!$D$22*$F$6)+(Input!$D$23*$F$7)))," ")</f>
        <v>663.00860000000011</v>
      </c>
    </row>
    <row r="492" spans="1:15" s="15" customFormat="1" ht="16" thickBot="1" x14ac:dyDescent="0.4">
      <c r="A492" s="172"/>
      <c r="B492" s="172"/>
      <c r="C492" s="179" t="str">
        <f>Input!C501</f>
        <v>PP475</v>
      </c>
      <c r="D492" s="180">
        <f>IF(Input!D501=0," ",Input!D501)</f>
        <v>72</v>
      </c>
      <c r="E492" s="187" t="str">
        <f>IF([1]Input!E81=0," ",[1]Input!E81)</f>
        <v xml:space="preserve"> </v>
      </c>
      <c r="F492" s="180">
        <f t="shared" si="22"/>
        <v>72</v>
      </c>
      <c r="G492" s="180">
        <f>Input!G501</f>
        <v>0.31911607110832274</v>
      </c>
      <c r="H492" s="180">
        <f>IF(Input!H501=0," ",Input!H501)</f>
        <v>2011</v>
      </c>
      <c r="I492" s="180">
        <f t="shared" si="23"/>
        <v>12</v>
      </c>
      <c r="J492" s="181">
        <f>IF(Input!J501=0, " ",Input!J501)</f>
        <v>595079.01</v>
      </c>
      <c r="K492" s="182">
        <f>IF(Input!M501=0, " ",Input!M501)</f>
        <v>1339.3400000000001</v>
      </c>
      <c r="L492" s="188">
        <f t="shared" si="21"/>
        <v>2.2506927273405258E-3</v>
      </c>
      <c r="M492" s="184">
        <f>IF(Input!N501=0," ",Input!N501)</f>
        <v>1</v>
      </c>
      <c r="N492" s="185">
        <f>IFERROR(IF(K492=0," ",SUM(K492*M492)*((Input!$D$10*$F$6)+(Input!$D$11*$F$7)))," ")</f>
        <v>1492.02476</v>
      </c>
      <c r="O492" s="186">
        <f>IFERROR(IF(K492=0," ",SUM(K492*M492)*((Input!$D$22*$F$6)+(Input!$D$23*$F$7)))," ")</f>
        <v>688.42076000000009</v>
      </c>
    </row>
    <row r="493" spans="1:15" s="15" customFormat="1" ht="16" thickBot="1" x14ac:dyDescent="0.4">
      <c r="A493" s="172"/>
      <c r="B493" s="172"/>
      <c r="C493" s="179" t="str">
        <f>Input!C502</f>
        <v>PP476</v>
      </c>
      <c r="D493" s="180">
        <f>IF(Input!D502=0," ",Input!D502)</f>
        <v>74</v>
      </c>
      <c r="E493" s="187" t="str">
        <f>IF([1]Input!E82=0," ",[1]Input!E82)</f>
        <v xml:space="preserve"> </v>
      </c>
      <c r="F493" s="180">
        <f t="shared" si="22"/>
        <v>74</v>
      </c>
      <c r="G493" s="180">
        <f>Input!G502</f>
        <v>0.11531354579973688</v>
      </c>
      <c r="H493" s="180">
        <f>IF(Input!H502=0," ",Input!H502)</f>
        <v>2017</v>
      </c>
      <c r="I493" s="180">
        <f t="shared" si="23"/>
        <v>6</v>
      </c>
      <c r="J493" s="181">
        <f>IF(Input!J502=0, " ",Input!J502)</f>
        <v>209221.86</v>
      </c>
      <c r="K493" s="182">
        <f>IF(Input!M502=0, " ",Input!M502)</f>
        <v>1344.1</v>
      </c>
      <c r="L493" s="188">
        <f t="shared" si="21"/>
        <v>6.4242809044905728E-3</v>
      </c>
      <c r="M493" s="184">
        <f>IF(Input!N502=0," ",Input!N502)</f>
        <v>1</v>
      </c>
      <c r="N493" s="185">
        <f>IFERROR(IF(K493=0," ",SUM(K493*M493)*((Input!$D$10*$F$6)+(Input!$D$11*$F$7)))," ")</f>
        <v>1497.3273999999997</v>
      </c>
      <c r="O493" s="186">
        <f>IFERROR(IF(K493=0," ",SUM(K493*M493)*((Input!$D$22*$F$6)+(Input!$D$23*$F$7)))," ")</f>
        <v>690.86739999999998</v>
      </c>
    </row>
    <row r="494" spans="1:15" s="15" customFormat="1" ht="16" thickBot="1" x14ac:dyDescent="0.4">
      <c r="A494" s="172"/>
      <c r="B494" s="172"/>
      <c r="C494" s="179" t="str">
        <f>Input!C503</f>
        <v>PP477</v>
      </c>
      <c r="D494" s="180" t="str">
        <f>IF(Input!D503=0," ",Input!D503)</f>
        <v xml:space="preserve"> </v>
      </c>
      <c r="E494" s="187" t="str">
        <f>IF([1]Input!E83=0," ",[1]Input!E83)</f>
        <v xml:space="preserve"> </v>
      </c>
      <c r="F494" s="180" t="str">
        <f t="shared" si="22"/>
        <v xml:space="preserve"> </v>
      </c>
      <c r="G494" s="180">
        <f>Input!G503</f>
        <v>0</v>
      </c>
      <c r="H494" s="180">
        <f>IF(Input!H503=0," ",Input!H503)</f>
        <v>2019</v>
      </c>
      <c r="I494" s="180">
        <f t="shared" si="23"/>
        <v>4</v>
      </c>
      <c r="J494" s="181">
        <f>IF(Input!J503=0, " ",Input!J503)</f>
        <v>246678.54</v>
      </c>
      <c r="K494" s="182">
        <f>IF(Input!M503=0, " ",Input!M503)</f>
        <v>1354.18</v>
      </c>
      <c r="L494" s="188">
        <f t="shared" si="21"/>
        <v>5.4896546736493577E-3</v>
      </c>
      <c r="M494" s="184">
        <f>IF(Input!N503=0," ",Input!N503)</f>
        <v>1</v>
      </c>
      <c r="N494" s="185">
        <f>IFERROR(IF(K494=0," ",SUM(K494*M494)*((Input!$D$10*$F$6)+(Input!$D$11*$F$7)))," ")</f>
        <v>1508.5565199999999</v>
      </c>
      <c r="O494" s="186">
        <f>IFERROR(IF(K494=0," ",SUM(K494*M494)*((Input!$D$22*$F$6)+(Input!$D$23*$F$7)))," ")</f>
        <v>696.04852000000005</v>
      </c>
    </row>
    <row r="495" spans="1:15" s="15" customFormat="1" ht="16" thickBot="1" x14ac:dyDescent="0.4">
      <c r="A495" s="172"/>
      <c r="B495" s="172"/>
      <c r="C495" s="179" t="str">
        <f>Input!C504</f>
        <v>PP478</v>
      </c>
      <c r="D495" s="180">
        <f>IF(Input!D504=0," ",Input!D504)</f>
        <v>72</v>
      </c>
      <c r="E495" s="187" t="str">
        <f>IF([1]Input!E84=0," ",[1]Input!E84)</f>
        <v xml:space="preserve"> </v>
      </c>
      <c r="F495" s="180">
        <f t="shared" si="22"/>
        <v>72</v>
      </c>
      <c r="G495" s="180">
        <f>Input!G504</f>
        <v>0.16631461959557958</v>
      </c>
      <c r="H495" s="180">
        <f>IF(Input!H504=0," ",Input!H504)</f>
        <v>2005</v>
      </c>
      <c r="I495" s="180">
        <f t="shared" si="23"/>
        <v>18</v>
      </c>
      <c r="J495" s="181">
        <f>IF(Input!J504=0, " ",Input!J504)</f>
        <v>310139</v>
      </c>
      <c r="K495" s="182">
        <f>IF(Input!M504=0, " ",Input!M504)</f>
        <v>1360.96</v>
      </c>
      <c r="L495" s="188">
        <f t="shared" si="21"/>
        <v>4.388225924504819E-3</v>
      </c>
      <c r="M495" s="184">
        <f>IF(Input!N504=0," ",Input!N504)</f>
        <v>1</v>
      </c>
      <c r="N495" s="185">
        <f>IFERROR(IF(K495=0," ",SUM(K495*M495)*((Input!$D$10*$F$6)+(Input!$D$11*$F$7)))," ")</f>
        <v>1516.1094399999999</v>
      </c>
      <c r="O495" s="186">
        <f>IFERROR(IF(K495=0," ",SUM(K495*M495)*((Input!$D$22*$F$6)+(Input!$D$23*$F$7)))," ")</f>
        <v>699.53344000000004</v>
      </c>
    </row>
    <row r="496" spans="1:15" s="15" customFormat="1" ht="16" thickBot="1" x14ac:dyDescent="0.4">
      <c r="A496" s="172"/>
      <c r="B496" s="172"/>
      <c r="C496" s="179" t="str">
        <f>Input!C505</f>
        <v>PP479</v>
      </c>
      <c r="D496" s="180">
        <f>IF(Input!D505=0," ",Input!D505)</f>
        <v>73</v>
      </c>
      <c r="E496" s="187" t="str">
        <f>IF([1]Input!E85=0," ",[1]Input!E85)</f>
        <v xml:space="preserve"> </v>
      </c>
      <c r="F496" s="180">
        <f t="shared" si="22"/>
        <v>73</v>
      </c>
      <c r="G496" s="180">
        <f>Input!G505</f>
        <v>2.9641989606036399E-2</v>
      </c>
      <c r="H496" s="180">
        <f>IF(Input!H505=0," ",Input!H505)</f>
        <v>2017</v>
      </c>
      <c r="I496" s="180">
        <f t="shared" si="23"/>
        <v>6</v>
      </c>
      <c r="J496" s="181">
        <f>IF(Input!J505=0, " ",Input!J505)</f>
        <v>54518.38</v>
      </c>
      <c r="K496" s="182">
        <f>IF(Input!M505=0, " ",Input!M505)</f>
        <v>1409.46</v>
      </c>
      <c r="L496" s="188">
        <f t="shared" si="21"/>
        <v>2.5852932533945435E-2</v>
      </c>
      <c r="M496" s="184">
        <f>IF(Input!N505=0," ",Input!N505)</f>
        <v>1</v>
      </c>
      <c r="N496" s="185">
        <f>IFERROR(IF(K496=0," ",SUM(K496*M496)*((Input!$D$10*$F$6)+(Input!$D$11*$F$7)))," ")</f>
        <v>1570.1384399999999</v>
      </c>
      <c r="O496" s="186">
        <f>IFERROR(IF(K496=0," ",SUM(K496*M496)*((Input!$D$22*$F$6)+(Input!$D$23*$F$7)))," ")</f>
        <v>724.46244000000002</v>
      </c>
    </row>
    <row r="497" spans="1:15" s="15" customFormat="1" ht="16" thickBot="1" x14ac:dyDescent="0.4">
      <c r="A497" s="172"/>
      <c r="B497" s="172"/>
      <c r="C497" s="179" t="str">
        <f>Input!C506</f>
        <v>PP480</v>
      </c>
      <c r="D497" s="180">
        <f>IF(Input!D506=0," ",Input!D506)</f>
        <v>52</v>
      </c>
      <c r="E497" s="187" t="str">
        <f>IF([1]Input!E86=0," ",[1]Input!E86)</f>
        <v xml:space="preserve"> </v>
      </c>
      <c r="F497" s="180">
        <f t="shared" si="22"/>
        <v>52</v>
      </c>
      <c r="G497" s="180">
        <f>Input!G506</f>
        <v>0.13801275249474029</v>
      </c>
      <c r="H497" s="180">
        <f>IF(Input!H506=0," ",Input!H506)</f>
        <v>2013</v>
      </c>
      <c r="I497" s="180">
        <f t="shared" si="23"/>
        <v>10</v>
      </c>
      <c r="J497" s="181">
        <f>IF(Input!J506=0, " ",Input!J506)</f>
        <v>356348</v>
      </c>
      <c r="K497" s="182">
        <f>IF(Input!M506=0, " ",Input!M506)</f>
        <v>1409.8200000000002</v>
      </c>
      <c r="L497" s="188">
        <f t="shared" si="21"/>
        <v>3.9563011438256994E-3</v>
      </c>
      <c r="M497" s="184">
        <f>IF(Input!N506=0," ",Input!N506)</f>
        <v>1</v>
      </c>
      <c r="N497" s="185">
        <f>IFERROR(IF(K497=0," ",SUM(K497*M497)*((Input!$D$10*$F$6)+(Input!$D$11*$F$7)))," ")</f>
        <v>1570.5394799999999</v>
      </c>
      <c r="O497" s="186">
        <f>IFERROR(IF(K497=0," ",SUM(K497*M497)*((Input!$D$22*$F$6)+(Input!$D$23*$F$7)))," ")</f>
        <v>724.64748000000009</v>
      </c>
    </row>
    <row r="498" spans="1:15" s="15" customFormat="1" ht="16" thickBot="1" x14ac:dyDescent="0.4">
      <c r="A498" s="172"/>
      <c r="B498" s="172"/>
      <c r="C498" s="179" t="str">
        <f>Input!C507</f>
        <v>PP481</v>
      </c>
      <c r="D498" s="180">
        <f>IF(Input!D507=0," ",Input!D507)</f>
        <v>64</v>
      </c>
      <c r="E498" s="187" t="str">
        <f>IF([1]Input!E87=0," ",[1]Input!E87)</f>
        <v xml:space="preserve"> </v>
      </c>
      <c r="F498" s="180">
        <f t="shared" si="22"/>
        <v>64</v>
      </c>
      <c r="G498" s="180">
        <f>Input!G507</f>
        <v>5.774011086913635E-2</v>
      </c>
      <c r="H498" s="180">
        <f>IF(Input!H507=0," ",Input!H507)</f>
        <v>2013</v>
      </c>
      <c r="I498" s="180">
        <f t="shared" si="23"/>
        <v>10</v>
      </c>
      <c r="J498" s="181">
        <f>IF(Input!J507=0, " ",Input!J507)</f>
        <v>121131.22</v>
      </c>
      <c r="K498" s="182">
        <f>IF(Input!M507=0, " ",Input!M507)</f>
        <v>1439.88</v>
      </c>
      <c r="L498" s="188">
        <f t="shared" si="21"/>
        <v>1.1886943762309999E-2</v>
      </c>
      <c r="M498" s="184">
        <f>IF(Input!N507=0," ",Input!N507)</f>
        <v>1</v>
      </c>
      <c r="N498" s="185">
        <f>IFERROR(IF(K498=0," ",SUM(K498*M498)*((Input!$D$10*$F$6)+(Input!$D$11*$F$7)))," ")</f>
        <v>1604.0263199999999</v>
      </c>
      <c r="O498" s="186">
        <f>IFERROR(IF(K498=0," ",SUM(K498*M498)*((Input!$D$22*$F$6)+(Input!$D$23*$F$7)))," ")</f>
        <v>740.09832000000006</v>
      </c>
    </row>
    <row r="499" spans="1:15" s="15" customFormat="1" ht="16" thickBot="1" x14ac:dyDescent="0.4">
      <c r="A499" s="172"/>
      <c r="B499" s="172"/>
      <c r="C499" s="179" t="str">
        <f>Input!C508</f>
        <v>PP482</v>
      </c>
      <c r="D499" s="180">
        <f>IF(Input!D508=0," ",Input!D508)</f>
        <v>89</v>
      </c>
      <c r="E499" s="187" t="str">
        <f>IF([1]Input!E88=0," ",[1]Input!E88)</f>
        <v xml:space="preserve"> </v>
      </c>
      <c r="F499" s="180">
        <f t="shared" si="22"/>
        <v>89</v>
      </c>
      <c r="G499" s="180">
        <f>Input!G508</f>
        <v>0.28198427830996547</v>
      </c>
      <c r="H499" s="180">
        <f>IF(Input!H508=0," ",Input!H508)</f>
        <v>1995</v>
      </c>
      <c r="I499" s="180">
        <f t="shared" si="23"/>
        <v>28</v>
      </c>
      <c r="J499" s="181">
        <f>IF(Input!J508=0, " ",Input!J508)</f>
        <v>425395.94</v>
      </c>
      <c r="K499" s="182">
        <f>IF(Input!M508=0, " ",Input!M508)</f>
        <v>1434.72</v>
      </c>
      <c r="L499" s="188">
        <f t="shared" si="21"/>
        <v>3.3726697062506049E-3</v>
      </c>
      <c r="M499" s="184">
        <f>IF(Input!N508=0," ",Input!N508)</f>
        <v>1</v>
      </c>
      <c r="N499" s="185">
        <f>IFERROR(IF(K499=0," ",SUM(K499*M499)*((Input!$D$10*$F$6)+(Input!$D$11*$F$7)))," ")</f>
        <v>1598.2780799999998</v>
      </c>
      <c r="O499" s="186">
        <f>IFERROR(IF(K499=0," ",SUM(K499*M499)*((Input!$D$22*$F$6)+(Input!$D$23*$F$7)))," ")</f>
        <v>737.44608000000005</v>
      </c>
    </row>
    <row r="500" spans="1:15" s="15" customFormat="1" ht="16" thickBot="1" x14ac:dyDescent="0.4">
      <c r="A500" s="172"/>
      <c r="B500" s="172"/>
      <c r="C500" s="179" t="str">
        <f>Input!C509</f>
        <v>PP483</v>
      </c>
      <c r="D500" s="180">
        <f>IF(Input!D509=0," ",Input!D509)</f>
        <v>43</v>
      </c>
      <c r="E500" s="187" t="str">
        <f>IF([1]Input!E89=0," ",[1]Input!E89)</f>
        <v xml:space="preserve"> </v>
      </c>
      <c r="F500" s="180">
        <f t="shared" si="22"/>
        <v>43</v>
      </c>
      <c r="G500" s="180">
        <f>Input!G509</f>
        <v>0.10417485203082789</v>
      </c>
      <c r="H500" s="180">
        <f>IF(Input!H509=0," ",Input!H509)</f>
        <v>2014</v>
      </c>
      <c r="I500" s="180">
        <f t="shared" si="23"/>
        <v>9</v>
      </c>
      <c r="J500" s="181">
        <f>IF(Input!J509=0, " ",Input!J509)</f>
        <v>325276.65000000002</v>
      </c>
      <c r="K500" s="182">
        <f>IF(Input!M509=0, " ",Input!M509)</f>
        <v>1419.03</v>
      </c>
      <c r="L500" s="188">
        <f t="shared" si="21"/>
        <v>4.3625326318381596E-3</v>
      </c>
      <c r="M500" s="184">
        <f>IF(Input!N509=0," ",Input!N509)</f>
        <v>1</v>
      </c>
      <c r="N500" s="185">
        <f>IFERROR(IF(K500=0," ",SUM(K500*M500)*((Input!$D$10*$F$6)+(Input!$D$11*$F$7)))," ")</f>
        <v>1580.7994199999998</v>
      </c>
      <c r="O500" s="186">
        <f>IFERROR(IF(K500=0," ",SUM(K500*M500)*((Input!$D$22*$F$6)+(Input!$D$23*$F$7)))," ")</f>
        <v>729.38142000000005</v>
      </c>
    </row>
    <row r="501" spans="1:15" s="15" customFormat="1" ht="16" thickBot="1" x14ac:dyDescent="0.4">
      <c r="A501" s="172"/>
      <c r="B501" s="172"/>
      <c r="C501" s="179" t="str">
        <f>Input!C510</f>
        <v>PP484</v>
      </c>
      <c r="D501" s="180">
        <f>IF(Input!D510=0," ",Input!D510)</f>
        <v>90</v>
      </c>
      <c r="E501" s="187" t="str">
        <f>IF([1]Input!E90=0," ",[1]Input!E90)</f>
        <v xml:space="preserve"> </v>
      </c>
      <c r="F501" s="180">
        <f t="shared" si="22"/>
        <v>90</v>
      </c>
      <c r="G501" s="180">
        <f>Input!G510</f>
        <v>0.59873584139078695</v>
      </c>
      <c r="H501" s="180">
        <f>IF(Input!H510=0," ",Input!H510)</f>
        <v>1999</v>
      </c>
      <c r="I501" s="180">
        <f t="shared" si="23"/>
        <v>24</v>
      </c>
      <c r="J501" s="181">
        <f>IF(Input!J510=0, " ",Input!J510)</f>
        <v>893205.11</v>
      </c>
      <c r="K501" s="182">
        <f>IF(Input!M510=0, " ",Input!M510)</f>
        <v>1480.37</v>
      </c>
      <c r="L501" s="188">
        <f t="shared" si="21"/>
        <v>1.6573684850504269E-3</v>
      </c>
      <c r="M501" s="184">
        <f>IF(Input!N510=0," ",Input!N510)</f>
        <v>1</v>
      </c>
      <c r="N501" s="185">
        <f>IFERROR(IF(K501=0," ",SUM(K501*M501)*((Input!$D$10*$F$6)+(Input!$D$11*$F$7)))," ")</f>
        <v>1649.1321799999996</v>
      </c>
      <c r="O501" s="186">
        <f>IFERROR(IF(K501=0," ",SUM(K501*M501)*((Input!$D$22*$F$6)+(Input!$D$23*$F$7)))," ")</f>
        <v>760.91017999999997</v>
      </c>
    </row>
    <row r="502" spans="1:15" s="15" customFormat="1" ht="16" thickBot="1" x14ac:dyDescent="0.4">
      <c r="A502" s="172"/>
      <c r="B502" s="172"/>
      <c r="C502" s="179" t="str">
        <f>Input!C511</f>
        <v>PP485</v>
      </c>
      <c r="D502" s="180">
        <f>IF(Input!D511=0," ",Input!D511)</f>
        <v>72</v>
      </c>
      <c r="E502" s="187" t="str">
        <f>IF([1]Input!E91=0," ",[1]Input!E91)</f>
        <v xml:space="preserve"> </v>
      </c>
      <c r="F502" s="180">
        <f t="shared" si="22"/>
        <v>72</v>
      </c>
      <c r="G502" s="180">
        <f>Input!G511</f>
        <v>0.13711682333351125</v>
      </c>
      <c r="H502" s="180">
        <f>IF(Input!H511=0," ",Input!H511)</f>
        <v>2010</v>
      </c>
      <c r="I502" s="180">
        <f t="shared" si="23"/>
        <v>13</v>
      </c>
      <c r="J502" s="181">
        <f>IF(Input!J511=0, " ",Input!J511)</f>
        <v>255691.74</v>
      </c>
      <c r="K502" s="182">
        <f>IF(Input!M511=0, " ",Input!M511)</f>
        <v>1469.41</v>
      </c>
      <c r="L502" s="188">
        <f t="shared" si="21"/>
        <v>5.7468027711806416E-3</v>
      </c>
      <c r="M502" s="184">
        <f>IF(Input!N511=0," ",Input!N511)</f>
        <v>1</v>
      </c>
      <c r="N502" s="185">
        <f>IFERROR(IF(K502=0," ",SUM(K502*M502)*((Input!$D$10*$F$6)+(Input!$D$11*$F$7)))," ")</f>
        <v>1636.92274</v>
      </c>
      <c r="O502" s="186">
        <f>IFERROR(IF(K502=0," ",SUM(K502*M502)*((Input!$D$22*$F$6)+(Input!$D$23*$F$7)))," ")</f>
        <v>755.27674000000002</v>
      </c>
    </row>
    <row r="503" spans="1:15" s="15" customFormat="1" ht="16" thickBot="1" x14ac:dyDescent="0.4">
      <c r="A503" s="172"/>
      <c r="B503" s="172"/>
      <c r="C503" s="179" t="str">
        <f>Input!C512</f>
        <v>PP486</v>
      </c>
      <c r="D503" s="180">
        <f>IF(Input!D512=0," ",Input!D512)</f>
        <v>57</v>
      </c>
      <c r="E503" s="187" t="str">
        <f>IF([1]Input!E92=0," ",[1]Input!E92)</f>
        <v xml:space="preserve"> </v>
      </c>
      <c r="F503" s="180">
        <f t="shared" si="22"/>
        <v>57</v>
      </c>
      <c r="G503" s="180">
        <f>Input!G512</f>
        <v>0.19865397351412334</v>
      </c>
      <c r="H503" s="180">
        <f>IF(Input!H512=0," ",Input!H512)</f>
        <v>2017</v>
      </c>
      <c r="I503" s="180">
        <f t="shared" si="23"/>
        <v>6</v>
      </c>
      <c r="J503" s="181">
        <f>IF(Input!J512=0, " ",Input!J512)</f>
        <v>467929.96</v>
      </c>
      <c r="K503" s="182">
        <f>IF(Input!M512=0, " ",Input!M512)</f>
        <v>1495.16</v>
      </c>
      <c r="L503" s="188">
        <f t="shared" ref="L503:L563" si="24">IFERROR(K503/J503," ")</f>
        <v>3.1952645220665074E-3</v>
      </c>
      <c r="M503" s="184">
        <f>IF(Input!N512=0," ",Input!N512)</f>
        <v>1</v>
      </c>
      <c r="N503" s="185">
        <f>IFERROR(IF(K503=0," ",SUM(K503*M503)*((Input!$D$10*$F$6)+(Input!$D$11*$F$7)))," ")</f>
        <v>1665.60824</v>
      </c>
      <c r="O503" s="186">
        <f>IFERROR(IF(K503=0," ",SUM(K503*M503)*((Input!$D$22*$F$6)+(Input!$D$23*$F$7)))," ")</f>
        <v>768.51224000000002</v>
      </c>
    </row>
    <row r="504" spans="1:15" s="15" customFormat="1" ht="16" thickBot="1" x14ac:dyDescent="0.4">
      <c r="A504" s="172"/>
      <c r="B504" s="172"/>
      <c r="C504" s="179" t="str">
        <f>Input!C513</f>
        <v>PP487</v>
      </c>
      <c r="D504" s="180">
        <f>IF(Input!D513=0," ",Input!D513)</f>
        <v>83</v>
      </c>
      <c r="E504" s="187" t="str">
        <f>IF([1]Input!E93=0," ",[1]Input!E93)</f>
        <v xml:space="preserve"> </v>
      </c>
      <c r="F504" s="180">
        <f t="shared" si="22"/>
        <v>83</v>
      </c>
      <c r="G504" s="180">
        <f>Input!G513</f>
        <v>0.21660601531051404</v>
      </c>
      <c r="H504" s="180">
        <f>IF(Input!H513=0," ",Input!H513)</f>
        <v>2021</v>
      </c>
      <c r="I504" s="180">
        <f t="shared" si="23"/>
        <v>2</v>
      </c>
      <c r="J504" s="181">
        <f>IF(Input!J513=0, " ",Input!J513)</f>
        <v>350389.33</v>
      </c>
      <c r="K504" s="182">
        <f>IF(Input!M513=0, " ",Input!M513)</f>
        <v>1515.44</v>
      </c>
      <c r="L504" s="188">
        <f t="shared" si="24"/>
        <v>4.3250175454829058E-3</v>
      </c>
      <c r="M504" s="184">
        <f>IF(Input!N513=0," ",Input!N513)</f>
        <v>1</v>
      </c>
      <c r="N504" s="185">
        <f>IFERROR(IF(K504=0," ",SUM(K504*M504)*((Input!$D$10*$F$6)+(Input!$D$11*$F$7)))," ")</f>
        <v>1688.2001599999999</v>
      </c>
      <c r="O504" s="186">
        <f>IFERROR(IF(K504=0," ",SUM(K504*M504)*((Input!$D$22*$F$6)+(Input!$D$23*$F$7)))," ")</f>
        <v>778.93616000000009</v>
      </c>
    </row>
    <row r="505" spans="1:15" s="15" customFormat="1" ht="16" thickBot="1" x14ac:dyDescent="0.4">
      <c r="A505" s="172"/>
      <c r="B505" s="172"/>
      <c r="C505" s="179" t="str">
        <f>Input!C514</f>
        <v>PP488</v>
      </c>
      <c r="D505" s="180">
        <f>IF(Input!D514=0," ",Input!D514)</f>
        <v>61</v>
      </c>
      <c r="E505" s="187" t="str">
        <f>IF([1]Input!E94=0," ",[1]Input!E94)</f>
        <v xml:space="preserve"> </v>
      </c>
      <c r="F505" s="180">
        <f t="shared" si="22"/>
        <v>61</v>
      </c>
      <c r="G505" s="180">
        <f>Input!G514</f>
        <v>0.61742054068196872</v>
      </c>
      <c r="H505" s="180">
        <f>IF(Input!H514=0," ",Input!H514)</f>
        <v>2017</v>
      </c>
      <c r="I505" s="180">
        <f t="shared" si="23"/>
        <v>6</v>
      </c>
      <c r="J505" s="181">
        <f>IF(Input!J514=0, " ",Input!J514)</f>
        <v>1358969.44</v>
      </c>
      <c r="K505" s="182">
        <f>IF(Input!M514=0, " ",Input!M514)</f>
        <v>1516.08</v>
      </c>
      <c r="L505" s="188">
        <f t="shared" si="24"/>
        <v>1.1156100758233387E-3</v>
      </c>
      <c r="M505" s="184">
        <f>IF(Input!N514=0," ",Input!N514)</f>
        <v>1</v>
      </c>
      <c r="N505" s="185">
        <f>IFERROR(IF(K505=0," ",SUM(K505*M505)*((Input!$D$10*$F$6)+(Input!$D$11*$F$7)))," ")</f>
        <v>1688.9131199999997</v>
      </c>
      <c r="O505" s="186">
        <f>IFERROR(IF(K505=0," ",SUM(K505*M505)*((Input!$D$22*$F$6)+(Input!$D$23*$F$7)))," ")</f>
        <v>779.26512000000002</v>
      </c>
    </row>
    <row r="506" spans="1:15" s="15" customFormat="1" ht="16" thickBot="1" x14ac:dyDescent="0.4">
      <c r="A506" s="172"/>
      <c r="B506" s="172"/>
      <c r="C506" s="179" t="str">
        <f>Input!C515</f>
        <v>PP489</v>
      </c>
      <c r="D506" s="180">
        <f>IF(Input!D515=0," ",Input!D515)</f>
        <v>70</v>
      </c>
      <c r="E506" s="187" t="str">
        <f>IF([1]Input!E95=0," ",[1]Input!E95)</f>
        <v xml:space="preserve"> </v>
      </c>
      <c r="F506" s="180">
        <f t="shared" si="22"/>
        <v>70</v>
      </c>
      <c r="G506" s="180">
        <f>Input!G515</f>
        <v>0.39624466341274439</v>
      </c>
      <c r="H506" s="180">
        <f>IF(Input!H515=0," ",Input!H515)</f>
        <v>2015</v>
      </c>
      <c r="I506" s="180">
        <f t="shared" si="23"/>
        <v>8</v>
      </c>
      <c r="J506" s="181">
        <f>IF(Input!J515=0, " ",Input!J515)</f>
        <v>760017.93</v>
      </c>
      <c r="K506" s="182">
        <f>IF(Input!M515=0, " ",Input!M515)</f>
        <v>1539.16</v>
      </c>
      <c r="L506" s="188">
        <f t="shared" si="24"/>
        <v>2.0251627484630529E-3</v>
      </c>
      <c r="M506" s="184">
        <f>IF(Input!N515=0," ",Input!N515)</f>
        <v>1</v>
      </c>
      <c r="N506" s="185">
        <f>IFERROR(IF(K506=0," ",SUM(K506*M506)*((Input!$D$10*$F$6)+(Input!$D$11*$F$7)))," ")</f>
        <v>1714.6242399999999</v>
      </c>
      <c r="O506" s="186">
        <f>IFERROR(IF(K506=0," ",SUM(K506*M506)*((Input!$D$22*$F$6)+(Input!$D$23*$F$7)))," ")</f>
        <v>791.12824000000001</v>
      </c>
    </row>
    <row r="507" spans="1:15" s="15" customFormat="1" ht="16" thickBot="1" x14ac:dyDescent="0.4">
      <c r="A507" s="172"/>
      <c r="B507" s="172"/>
      <c r="C507" s="179" t="str">
        <f>Input!C516</f>
        <v>PP490</v>
      </c>
      <c r="D507" s="180">
        <f>IF(Input!D516=0," ",Input!D516)</f>
        <v>63</v>
      </c>
      <c r="E507" s="187" t="str">
        <f>IF([1]Input!E96=0," ",[1]Input!E96)</f>
        <v xml:space="preserve"> </v>
      </c>
      <c r="F507" s="180">
        <f t="shared" si="22"/>
        <v>63</v>
      </c>
      <c r="G507" s="180">
        <f>Input!G516</f>
        <v>0.10298721212152057</v>
      </c>
      <c r="H507" s="180">
        <f>IF(Input!H516=0," ",Input!H516)</f>
        <v>2007</v>
      </c>
      <c r="I507" s="180">
        <f t="shared" si="23"/>
        <v>16</v>
      </c>
      <c r="J507" s="181">
        <f>IF(Input!J516=0, " ",Input!J516)</f>
        <v>219483.16</v>
      </c>
      <c r="K507" s="182">
        <f>IF(Input!M516=0, " ",Input!M516)</f>
        <v>1527.24</v>
      </c>
      <c r="L507" s="188">
        <f t="shared" si="24"/>
        <v>6.9583470549631236E-3</v>
      </c>
      <c r="M507" s="184">
        <f>IF(Input!N516=0," ",Input!N516)</f>
        <v>1</v>
      </c>
      <c r="N507" s="185">
        <f>IFERROR(IF(K507=0," ",SUM(K507*M507)*((Input!$D$10*$F$6)+(Input!$D$11*$F$7)))," ")</f>
        <v>1701.3453599999998</v>
      </c>
      <c r="O507" s="186">
        <f>IFERROR(IF(K507=0," ",SUM(K507*M507)*((Input!$D$22*$F$6)+(Input!$D$23*$F$7)))," ")</f>
        <v>785.00135999999998</v>
      </c>
    </row>
    <row r="508" spans="1:15" s="15" customFormat="1" ht="16" thickBot="1" x14ac:dyDescent="0.4">
      <c r="A508" s="172"/>
      <c r="B508" s="172"/>
      <c r="C508" s="179" t="str">
        <f>Input!C517</f>
        <v>PP491</v>
      </c>
      <c r="D508" s="180">
        <f>IF(Input!D517=0," ",Input!D517)</f>
        <v>69</v>
      </c>
      <c r="E508" s="187" t="str">
        <f>IF([1]Input!E97=0," ",[1]Input!E97)</f>
        <v xml:space="preserve"> </v>
      </c>
      <c r="F508" s="180">
        <f t="shared" si="22"/>
        <v>69</v>
      </c>
      <c r="G508" s="180">
        <f>Input!G517</f>
        <v>0.23345359481073105</v>
      </c>
      <c r="H508" s="180">
        <f>IF(Input!H517=0," ",Input!H517)</f>
        <v>2000</v>
      </c>
      <c r="I508" s="180">
        <f t="shared" si="23"/>
        <v>23</v>
      </c>
      <c r="J508" s="181">
        <f>IF(Input!J517=0, " ",Input!J517)</f>
        <v>454265.68</v>
      </c>
      <c r="K508" s="182">
        <f>IF(Input!M517=0, " ",Input!M517)</f>
        <v>1594</v>
      </c>
      <c r="L508" s="188">
        <f t="shared" si="24"/>
        <v>3.5089597787796782E-3</v>
      </c>
      <c r="M508" s="184">
        <f>IF(Input!N517=0," ",Input!N517)</f>
        <v>1</v>
      </c>
      <c r="N508" s="185">
        <f>IFERROR(IF(K508=0," ",SUM(K508*M508)*((Input!$D$10*$F$6)+(Input!$D$11*$F$7)))," ")</f>
        <v>1775.7159999999999</v>
      </c>
      <c r="O508" s="186">
        <f>IFERROR(IF(K508=0," ",SUM(K508*M508)*((Input!$D$22*$F$6)+(Input!$D$23*$F$7)))," ")</f>
        <v>819.31600000000003</v>
      </c>
    </row>
    <row r="509" spans="1:15" s="15" customFormat="1" ht="16" thickBot="1" x14ac:dyDescent="0.4">
      <c r="A509" s="172"/>
      <c r="B509" s="172"/>
      <c r="C509" s="179" t="str">
        <f>Input!C518</f>
        <v>PP492</v>
      </c>
      <c r="D509" s="180">
        <f>IF(Input!D518=0," ",Input!D518)</f>
        <v>77</v>
      </c>
      <c r="E509" s="187" t="str">
        <f>IF([1]Input!E98=0," ",[1]Input!E98)</f>
        <v xml:space="preserve"> </v>
      </c>
      <c r="F509" s="180">
        <f t="shared" si="22"/>
        <v>77</v>
      </c>
      <c r="G509" s="180">
        <f>Input!G518</f>
        <v>0.4322963317009314</v>
      </c>
      <c r="H509" s="180">
        <f>IF(Input!H518=0," ",Input!H518)</f>
        <v>2004</v>
      </c>
      <c r="I509" s="180">
        <f t="shared" si="23"/>
        <v>19</v>
      </c>
      <c r="J509" s="181">
        <f>IF(Input!J518=0, " ",Input!J518)</f>
        <v>753788.1</v>
      </c>
      <c r="K509" s="182">
        <f>IF(Input!M518=0, " ",Input!M518)</f>
        <v>1593.9099999999999</v>
      </c>
      <c r="L509" s="188">
        <f t="shared" si="24"/>
        <v>2.1145332488002925E-3</v>
      </c>
      <c r="M509" s="184">
        <f>IF(Input!N518=0," ",Input!N518)</f>
        <v>1</v>
      </c>
      <c r="N509" s="185">
        <f>IFERROR(IF(K509=0," ",SUM(K509*M509)*((Input!$D$10*$F$6)+(Input!$D$11*$F$7)))," ")</f>
        <v>1775.6157399999997</v>
      </c>
      <c r="O509" s="186">
        <f>IFERROR(IF(K509=0," ",SUM(K509*M509)*((Input!$D$22*$F$6)+(Input!$D$23*$F$7)))," ")</f>
        <v>819.26973999999996</v>
      </c>
    </row>
    <row r="510" spans="1:15" s="15" customFormat="1" ht="16" thickBot="1" x14ac:dyDescent="0.4">
      <c r="A510" s="172"/>
      <c r="B510" s="172"/>
      <c r="C510" s="179" t="str">
        <f>Input!C519</f>
        <v>PP493</v>
      </c>
      <c r="D510" s="180">
        <f>IF(Input!D519=0," ",Input!D519)</f>
        <v>87</v>
      </c>
      <c r="E510" s="187" t="str">
        <f>IF([1]Input!E99=0," ",[1]Input!E99)</f>
        <v xml:space="preserve"> </v>
      </c>
      <c r="F510" s="180">
        <f t="shared" si="22"/>
        <v>87</v>
      </c>
      <c r="G510" s="180">
        <f>Input!G519</f>
        <v>0.3635850611636971</v>
      </c>
      <c r="H510" s="180">
        <f>IF(Input!H519=0," ",Input!H519)</f>
        <v>2014</v>
      </c>
      <c r="I510" s="180">
        <f t="shared" si="23"/>
        <v>9</v>
      </c>
      <c r="J510" s="181">
        <f>IF(Input!J519=0, " ",Input!J519)</f>
        <v>561106.41</v>
      </c>
      <c r="K510" s="182">
        <f>IF(Input!M519=0, " ",Input!M519)</f>
        <v>1792.42</v>
      </c>
      <c r="L510" s="188">
        <f t="shared" si="24"/>
        <v>3.1944386448909041E-3</v>
      </c>
      <c r="M510" s="184">
        <f>IF(Input!N519=0," ",Input!N519)</f>
        <v>1</v>
      </c>
      <c r="N510" s="185">
        <f>IFERROR(IF(K510=0," ",SUM(K510*M510)*((Input!$D$10*$F$6)+(Input!$D$11*$F$7)))," ")</f>
        <v>1996.7558799999999</v>
      </c>
      <c r="O510" s="186">
        <f>IFERROR(IF(K510=0," ",SUM(K510*M510)*((Input!$D$22*$F$6)+(Input!$D$23*$F$7)))," ")</f>
        <v>921.30388000000005</v>
      </c>
    </row>
    <row r="511" spans="1:15" s="15" customFormat="1" ht="16" thickBot="1" x14ac:dyDescent="0.4">
      <c r="A511" s="172"/>
      <c r="B511" s="172"/>
      <c r="C511" s="179" t="str">
        <f>Input!C520</f>
        <v>PP494</v>
      </c>
      <c r="D511" s="180">
        <f>IF(Input!D520=0," ",Input!D520)</f>
        <v>71</v>
      </c>
      <c r="E511" s="187" t="str">
        <f>IF([1]Input!E100=0," ",[1]Input!E100)</f>
        <v xml:space="preserve"> </v>
      </c>
      <c r="F511" s="180">
        <f t="shared" si="22"/>
        <v>71</v>
      </c>
      <c r="G511" s="180">
        <f>Input!G520</f>
        <v>9.4505283813757779E-2</v>
      </c>
      <c r="H511" s="180">
        <f>IF(Input!H520=0," ",Input!H520)</f>
        <v>2017</v>
      </c>
      <c r="I511" s="180">
        <f t="shared" si="23"/>
        <v>6</v>
      </c>
      <c r="J511" s="181">
        <f>IF(Input!J520=0, " ",Input!J520)</f>
        <v>178713.02</v>
      </c>
      <c r="K511" s="182">
        <f>IF(Input!M520=0, " ",Input!M520)</f>
        <v>1646.9</v>
      </c>
      <c r="L511" s="188">
        <f t="shared" si="24"/>
        <v>9.2153330518392005E-3</v>
      </c>
      <c r="M511" s="184">
        <f>IF(Input!N520=0," ",Input!N520)</f>
        <v>1</v>
      </c>
      <c r="N511" s="185">
        <f>IFERROR(IF(K511=0," ",SUM(K511*M511)*((Input!$D$10*$F$6)+(Input!$D$11*$F$7)))," ")</f>
        <v>1834.6465999999998</v>
      </c>
      <c r="O511" s="186">
        <f>IFERROR(IF(K511=0," ",SUM(K511*M511)*((Input!$D$22*$F$6)+(Input!$D$23*$F$7)))," ")</f>
        <v>846.50660000000005</v>
      </c>
    </row>
    <row r="512" spans="1:15" s="15" customFormat="1" ht="16" thickBot="1" x14ac:dyDescent="0.4">
      <c r="A512" s="172"/>
      <c r="B512" s="172"/>
      <c r="C512" s="179" t="str">
        <f>Input!C521</f>
        <v>PP495</v>
      </c>
      <c r="D512" s="180">
        <f>IF(Input!D521=0," ",Input!D521)</f>
        <v>73</v>
      </c>
      <c r="E512" s="187" t="str">
        <f>IF([1]Input!E101=0," ",[1]Input!E101)</f>
        <v xml:space="preserve"> </v>
      </c>
      <c r="F512" s="180">
        <f t="shared" si="22"/>
        <v>73</v>
      </c>
      <c r="G512" s="180">
        <f>Input!G521</f>
        <v>0.3638656960175054</v>
      </c>
      <c r="H512" s="180">
        <f>IF(Input!H521=0," ",Input!H521)</f>
        <v>2014</v>
      </c>
      <c r="I512" s="180">
        <f t="shared" si="23"/>
        <v>9</v>
      </c>
      <c r="J512" s="181">
        <f>IF(Input!J521=0, " ",Input!J521)</f>
        <v>669232.01</v>
      </c>
      <c r="K512" s="182">
        <f>IF(Input!M521=0, " ",Input!M521)</f>
        <v>1792.3700000000001</v>
      </c>
      <c r="L512" s="188">
        <f t="shared" si="24"/>
        <v>2.6782490574531843E-3</v>
      </c>
      <c r="M512" s="184">
        <f>IF(Input!N521=0," ",Input!N521)</f>
        <v>1</v>
      </c>
      <c r="N512" s="185">
        <f>IFERROR(IF(K512=0," ",SUM(K512*M512)*((Input!$D$10*$F$6)+(Input!$D$11*$F$7)))," ")</f>
        <v>1996.7001799999998</v>
      </c>
      <c r="O512" s="186">
        <f>IFERROR(IF(K512=0," ",SUM(K512*M512)*((Input!$D$22*$F$6)+(Input!$D$23*$F$7)))," ")</f>
        <v>921.27818000000013</v>
      </c>
    </row>
    <row r="513" spans="1:15" s="15" customFormat="1" ht="16" thickBot="1" x14ac:dyDescent="0.4">
      <c r="A513" s="172"/>
      <c r="B513" s="172"/>
      <c r="C513" s="179" t="str">
        <f>Input!C522</f>
        <v>PP496</v>
      </c>
      <c r="D513" s="180">
        <f>IF(Input!D522=0," ",Input!D522)</f>
        <v>80</v>
      </c>
      <c r="E513" s="187" t="str">
        <f>IF([1]Input!E102=0," ",[1]Input!E102)</f>
        <v xml:space="preserve"> </v>
      </c>
      <c r="F513" s="180">
        <f t="shared" si="22"/>
        <v>80</v>
      </c>
      <c r="G513" s="180">
        <f>Input!G522</f>
        <v>0.58017109146721169</v>
      </c>
      <c r="H513" s="180">
        <f>IF(Input!H522=0," ",Input!H522)</f>
        <v>1996</v>
      </c>
      <c r="I513" s="180">
        <f t="shared" si="23"/>
        <v>27</v>
      </c>
      <c r="J513" s="181">
        <f>IF(Input!J522=0, " ",Input!J522)</f>
        <v>973698.61</v>
      </c>
      <c r="K513" s="182">
        <f>IF(Input!M522=0, " ",Input!M522)</f>
        <v>1794.74</v>
      </c>
      <c r="L513" s="188">
        <f t="shared" si="24"/>
        <v>1.8432192277649446E-3</v>
      </c>
      <c r="M513" s="184">
        <f>IF(Input!N522=0," ",Input!N522)</f>
        <v>1</v>
      </c>
      <c r="N513" s="185">
        <f>IFERROR(IF(K513=0," ",SUM(K513*M513)*((Input!$D$10*$F$6)+(Input!$D$11*$F$7)))," ")</f>
        <v>1999.3403599999997</v>
      </c>
      <c r="O513" s="186">
        <f>IFERROR(IF(K513=0," ",SUM(K513*M513)*((Input!$D$22*$F$6)+(Input!$D$23*$F$7)))," ")</f>
        <v>922.49635999999998</v>
      </c>
    </row>
    <row r="514" spans="1:15" s="15" customFormat="1" ht="16" thickBot="1" x14ac:dyDescent="0.4">
      <c r="A514" s="172"/>
      <c r="B514" s="172"/>
      <c r="C514" s="179" t="str">
        <f>Input!C523</f>
        <v>PP497</v>
      </c>
      <c r="D514" s="180">
        <f>IF(Input!D523=0," ",Input!D523)</f>
        <v>76</v>
      </c>
      <c r="E514" s="187" t="str">
        <f>IF([1]Input!E103=0," ",[1]Input!E103)</f>
        <v xml:space="preserve"> </v>
      </c>
      <c r="F514" s="180">
        <f t="shared" si="22"/>
        <v>76</v>
      </c>
      <c r="G514" s="180">
        <f>Input!G523</f>
        <v>0.42467437494432952</v>
      </c>
      <c r="H514" s="180">
        <f>IF(Input!H523=0," ",Input!H523)</f>
        <v>2017</v>
      </c>
      <c r="I514" s="180">
        <f t="shared" si="23"/>
        <v>6</v>
      </c>
      <c r="J514" s="181">
        <f>IF(Input!J523=0, " ",Input!J523)</f>
        <v>750241.21</v>
      </c>
      <c r="K514" s="182">
        <f>IF(Input!M523=0, " ",Input!M523)</f>
        <v>1786.29</v>
      </c>
      <c r="L514" s="188">
        <f t="shared" si="24"/>
        <v>2.380954253366061E-3</v>
      </c>
      <c r="M514" s="184">
        <f>IF(Input!N523=0," ",Input!N523)</f>
        <v>1</v>
      </c>
      <c r="N514" s="185">
        <f>IFERROR(IF(K514=0," ",SUM(K514*M514)*((Input!$D$10*$F$6)+(Input!$D$11*$F$7)))," ")</f>
        <v>1989.9270599999998</v>
      </c>
      <c r="O514" s="186">
        <f>IFERROR(IF(K514=0," ",SUM(K514*M514)*((Input!$D$22*$F$6)+(Input!$D$23*$F$7)))," ")</f>
        <v>918.15305999999998</v>
      </c>
    </row>
    <row r="515" spans="1:15" s="15" customFormat="1" ht="16" thickBot="1" x14ac:dyDescent="0.4">
      <c r="A515" s="172"/>
      <c r="B515" s="172"/>
      <c r="C515" s="179" t="str">
        <f>Input!C524</f>
        <v>PP498</v>
      </c>
      <c r="D515" s="180">
        <f>IF(Input!D524=0," ",Input!D524)</f>
        <v>63</v>
      </c>
      <c r="E515" s="187" t="str">
        <f>IF([1]Input!E104=0," ",[1]Input!E104)</f>
        <v xml:space="preserve"> </v>
      </c>
      <c r="F515" s="180">
        <f t="shared" si="22"/>
        <v>63</v>
      </c>
      <c r="G515" s="180">
        <f>Input!G524</f>
        <v>0.25432048085434622</v>
      </c>
      <c r="H515" s="180">
        <f>IF(Input!H524=0," ",Input!H524)</f>
        <v>2018</v>
      </c>
      <c r="I515" s="180">
        <f t="shared" si="23"/>
        <v>5</v>
      </c>
      <c r="J515" s="181">
        <f>IF(Input!J524=0, " ",Input!J524)</f>
        <v>541999.93999999994</v>
      </c>
      <c r="K515" s="182">
        <f>IF(Input!M524=0, " ",Input!M524)</f>
        <v>1898.83</v>
      </c>
      <c r="L515" s="188">
        <f t="shared" si="24"/>
        <v>3.5033767715915249E-3</v>
      </c>
      <c r="M515" s="184">
        <f>IF(Input!N524=0," ",Input!N524)</f>
        <v>1</v>
      </c>
      <c r="N515" s="185">
        <f>IFERROR(IF(K515=0," ",SUM(K515*M515)*((Input!$D$10*$F$6)+(Input!$D$11*$F$7)))," ")</f>
        <v>2115.2966199999996</v>
      </c>
      <c r="O515" s="186">
        <f>IFERROR(IF(K515=0," ",SUM(K515*M515)*((Input!$D$22*$F$6)+(Input!$D$23*$F$7)))," ")</f>
        <v>975.99861999999996</v>
      </c>
    </row>
    <row r="516" spans="1:15" s="15" customFormat="1" ht="16" thickBot="1" x14ac:dyDescent="0.4">
      <c r="A516" s="172"/>
      <c r="B516" s="172"/>
      <c r="C516" s="179" t="str">
        <f>Input!C525</f>
        <v>PP499</v>
      </c>
      <c r="D516" s="180">
        <f>IF(Input!D525=0," ",Input!D525)</f>
        <v>66</v>
      </c>
      <c r="E516" s="187" t="str">
        <f>IF([1]Input!E105=0," ",[1]Input!E105)</f>
        <v xml:space="preserve"> </v>
      </c>
      <c r="F516" s="180">
        <f t="shared" si="22"/>
        <v>66</v>
      </c>
      <c r="G516" s="180">
        <f>Input!G525</f>
        <v>0.12991116048585474</v>
      </c>
      <c r="H516" s="180">
        <f>IF(Input!H525=0," ",Input!H525)</f>
        <v>2006</v>
      </c>
      <c r="I516" s="180">
        <f t="shared" si="23"/>
        <v>17</v>
      </c>
      <c r="J516" s="181">
        <f>IF(Input!J525=0, " ",Input!J525)</f>
        <v>264277.98</v>
      </c>
      <c r="K516" s="182">
        <f>IF(Input!M525=0, " ",Input!M525)</f>
        <v>1905.3600000000001</v>
      </c>
      <c r="L516" s="188">
        <f t="shared" si="24"/>
        <v>7.2096812606180817E-3</v>
      </c>
      <c r="M516" s="184">
        <f>IF(Input!N525=0," ",Input!N525)</f>
        <v>1</v>
      </c>
      <c r="N516" s="185">
        <f>IFERROR(IF(K516=0," ",SUM(K516*M516)*((Input!$D$10*$F$6)+(Input!$D$11*$F$7)))," ")</f>
        <v>2122.5710399999998</v>
      </c>
      <c r="O516" s="186">
        <f>IFERROR(IF(K516=0," ",SUM(K516*M516)*((Input!$D$22*$F$6)+(Input!$D$23*$F$7)))," ")</f>
        <v>979.35504000000014</v>
      </c>
    </row>
    <row r="517" spans="1:15" s="15" customFormat="1" ht="16" thickBot="1" x14ac:dyDescent="0.4">
      <c r="A517" s="172"/>
      <c r="B517" s="172"/>
      <c r="C517" s="179" t="str">
        <f>Input!C526</f>
        <v>PP500</v>
      </c>
      <c r="D517" s="180">
        <f>IF(Input!D526=0," ",Input!D526)</f>
        <v>76</v>
      </c>
      <c r="E517" s="187" t="str">
        <f>IF([1]Input!E106=0," ",[1]Input!E106)</f>
        <v xml:space="preserve"> </v>
      </c>
      <c r="F517" s="180">
        <f t="shared" si="22"/>
        <v>76</v>
      </c>
      <c r="G517" s="180">
        <f>Input!G526</f>
        <v>0.10405405425786847</v>
      </c>
      <c r="H517" s="180">
        <f>IF(Input!H526=0," ",Input!H526)</f>
        <v>2004</v>
      </c>
      <c r="I517" s="180">
        <f t="shared" si="23"/>
        <v>19</v>
      </c>
      <c r="J517" s="181">
        <f>IF(Input!J526=0, " ",Input!J526)</f>
        <v>183824.7</v>
      </c>
      <c r="K517" s="182">
        <f>IF(Input!M526=0, " ",Input!M526)</f>
        <v>1914.78</v>
      </c>
      <c r="L517" s="188">
        <f t="shared" si="24"/>
        <v>1.0416336868766819E-2</v>
      </c>
      <c r="M517" s="184">
        <f>IF(Input!N526=0," ",Input!N526)</f>
        <v>1</v>
      </c>
      <c r="N517" s="185">
        <f>IFERROR(IF(K517=0," ",SUM(K517*M517)*((Input!$D$10*$F$6)+(Input!$D$11*$F$7)))," ")</f>
        <v>2133.0649199999998</v>
      </c>
      <c r="O517" s="186">
        <f>IFERROR(IF(K517=0," ",SUM(K517*M517)*((Input!$D$22*$F$6)+(Input!$D$23*$F$7)))," ")</f>
        <v>984.19691999999998</v>
      </c>
    </row>
    <row r="518" spans="1:15" s="15" customFormat="1" ht="16" thickBot="1" x14ac:dyDescent="0.4">
      <c r="A518" s="172"/>
      <c r="B518" s="172"/>
      <c r="C518" s="179" t="str">
        <f>Input!C527</f>
        <v>PP501</v>
      </c>
      <c r="D518" s="180">
        <f>IF(Input!D527=0," ",Input!D527)</f>
        <v>85</v>
      </c>
      <c r="E518" s="187" t="str">
        <f>IF([1]Input!E107=0," ",[1]Input!E107)</f>
        <v xml:space="preserve"> </v>
      </c>
      <c r="F518" s="180">
        <f t="shared" si="22"/>
        <v>85</v>
      </c>
      <c r="G518" s="180">
        <f>Input!G527</f>
        <v>0.34463020066508959</v>
      </c>
      <c r="H518" s="180">
        <f>IF(Input!H527=0," ",Input!H527)</f>
        <v>2016</v>
      </c>
      <c r="I518" s="180">
        <f t="shared" si="23"/>
        <v>7</v>
      </c>
      <c r="J518" s="181">
        <f>IF(Input!J527=0, " ",Input!J527)</f>
        <v>544368.34</v>
      </c>
      <c r="K518" s="182">
        <f>IF(Input!M527=0, " ",Input!M527)</f>
        <v>1956.52</v>
      </c>
      <c r="L518" s="188">
        <f t="shared" si="24"/>
        <v>3.5941105612424121E-3</v>
      </c>
      <c r="M518" s="184">
        <f>IF(Input!N527=0," ",Input!N527)</f>
        <v>1</v>
      </c>
      <c r="N518" s="185">
        <f>IFERROR(IF(K518=0," ",SUM(K518*M518)*((Input!$D$10*$F$6)+(Input!$D$11*$F$7)))," ")</f>
        <v>2179.5632799999998</v>
      </c>
      <c r="O518" s="186">
        <f>IFERROR(IF(K518=0," ",SUM(K518*M518)*((Input!$D$22*$F$6)+(Input!$D$23*$F$7)))," ")</f>
        <v>1005.65128</v>
      </c>
    </row>
    <row r="519" spans="1:15" s="15" customFormat="1" ht="16" thickBot="1" x14ac:dyDescent="0.4">
      <c r="A519" s="172"/>
      <c r="B519" s="172"/>
      <c r="C519" s="179" t="str">
        <f>Input!C528</f>
        <v>PP502</v>
      </c>
      <c r="D519" s="180">
        <f>IF(Input!D528=0," ",Input!D528)</f>
        <v>64</v>
      </c>
      <c r="E519" s="187" t="str">
        <f>IF([1]Input!E108=0," ",[1]Input!E108)</f>
        <v xml:space="preserve"> </v>
      </c>
      <c r="F519" s="180">
        <f t="shared" si="22"/>
        <v>64</v>
      </c>
      <c r="G519" s="180">
        <f>Input!G528</f>
        <v>0.35708516886131231</v>
      </c>
      <c r="H519" s="180">
        <f>IF(Input!H528=0," ",Input!H528)</f>
        <v>2014</v>
      </c>
      <c r="I519" s="180">
        <f t="shared" si="23"/>
        <v>9</v>
      </c>
      <c r="J519" s="181">
        <f>IF(Input!J528=0, " ",Input!J528)</f>
        <v>749118.1</v>
      </c>
      <c r="K519" s="182">
        <f>IF(Input!M528=0, " ",Input!M528)</f>
        <v>1960.98</v>
      </c>
      <c r="L519" s="188">
        <f t="shared" si="24"/>
        <v>2.6177180874417533E-3</v>
      </c>
      <c r="M519" s="184">
        <f>IF(Input!N528=0," ",Input!N528)</f>
        <v>1</v>
      </c>
      <c r="N519" s="185">
        <f>IFERROR(IF(K519=0," ",SUM(K519*M519)*((Input!$D$10*$F$6)+(Input!$D$11*$F$7)))," ")</f>
        <v>2184.53172</v>
      </c>
      <c r="O519" s="186">
        <f>IFERROR(IF(K519=0," ",SUM(K519*M519)*((Input!$D$22*$F$6)+(Input!$D$23*$F$7)))," ")</f>
        <v>1007.94372</v>
      </c>
    </row>
    <row r="520" spans="1:15" s="15" customFormat="1" ht="16" thickBot="1" x14ac:dyDescent="0.4">
      <c r="A520" s="172"/>
      <c r="B520" s="172"/>
      <c r="C520" s="179" t="str">
        <f>Input!C529</f>
        <v>PP503</v>
      </c>
      <c r="D520" s="180">
        <f>IF(Input!D529=0," ",Input!D529)</f>
        <v>66</v>
      </c>
      <c r="E520" s="187" t="str">
        <f>IF([1]Input!E109=0," ",[1]Input!E109)</f>
        <v xml:space="preserve"> </v>
      </c>
      <c r="F520" s="180">
        <f t="shared" si="22"/>
        <v>66</v>
      </c>
      <c r="G520" s="180">
        <f>Input!G529</f>
        <v>0.26306719505018378</v>
      </c>
      <c r="H520" s="180">
        <f>IF(Input!H529=0," ",Input!H529)</f>
        <v>2005</v>
      </c>
      <c r="I520" s="180">
        <f t="shared" si="23"/>
        <v>18</v>
      </c>
      <c r="J520" s="181">
        <f>IF(Input!J529=0, " ",Input!J529)</f>
        <v>535157</v>
      </c>
      <c r="K520" s="182">
        <f>IF(Input!M529=0, " ",Input!M529)</f>
        <v>2042.94</v>
      </c>
      <c r="L520" s="188">
        <f t="shared" si="24"/>
        <v>3.8174591755316665E-3</v>
      </c>
      <c r="M520" s="184">
        <f>IF(Input!N529=0," ",Input!N529)</f>
        <v>1</v>
      </c>
      <c r="N520" s="185">
        <f>IFERROR(IF(K520=0," ",SUM(K520*M520)*((Input!$D$10*$F$6)+(Input!$D$11*$F$7)))," ")</f>
        <v>2275.8351599999996</v>
      </c>
      <c r="O520" s="186">
        <f>IFERROR(IF(K520=0," ",SUM(K520*M520)*((Input!$D$22*$F$6)+(Input!$D$23*$F$7)))," ")</f>
        <v>1050.07116</v>
      </c>
    </row>
    <row r="521" spans="1:15" s="15" customFormat="1" ht="16" thickBot="1" x14ac:dyDescent="0.4">
      <c r="A521" s="172"/>
      <c r="B521" s="172"/>
      <c r="C521" s="179" t="str">
        <f>Input!C530</f>
        <v>PP504</v>
      </c>
      <c r="D521" s="180">
        <f>IF(Input!D530=0," ",Input!D530)</f>
        <v>65</v>
      </c>
      <c r="E521" s="187" t="str">
        <f>IF([1]Input!E110=0," ",[1]Input!E110)</f>
        <v xml:space="preserve"> </v>
      </c>
      <c r="F521" s="180">
        <f t="shared" si="22"/>
        <v>65</v>
      </c>
      <c r="G521" s="180">
        <f>Input!G530</f>
        <v>0.18410896070469024</v>
      </c>
      <c r="H521" s="180">
        <f>IF(Input!H530=0," ",Input!H530)</f>
        <v>2017</v>
      </c>
      <c r="I521" s="180">
        <f t="shared" si="23"/>
        <v>6</v>
      </c>
      <c r="J521" s="181">
        <f>IF(Input!J530=0, " ",Input!J530)</f>
        <v>380294.48</v>
      </c>
      <c r="K521" s="182">
        <f>IF(Input!M530=0, " ",Input!M530)</f>
        <v>2052.2600000000002</v>
      </c>
      <c r="L521" s="188">
        <f t="shared" si="24"/>
        <v>5.3965022053436068E-3</v>
      </c>
      <c r="M521" s="184">
        <f>IF(Input!N530=0," ",Input!N530)</f>
        <v>1</v>
      </c>
      <c r="N521" s="185">
        <f>IFERROR(IF(K521=0," ",SUM(K521*M521)*((Input!$D$10*$F$6)+(Input!$D$11*$F$7)))," ")</f>
        <v>2286.2176399999998</v>
      </c>
      <c r="O521" s="186">
        <f>IFERROR(IF(K521=0," ",SUM(K521*M521)*((Input!$D$22*$F$6)+(Input!$D$23*$F$7)))," ")</f>
        <v>1054.8616400000001</v>
      </c>
    </row>
    <row r="522" spans="1:15" s="15" customFormat="1" ht="16" thickBot="1" x14ac:dyDescent="0.4">
      <c r="A522" s="172"/>
      <c r="B522" s="172"/>
      <c r="C522" s="179" t="str">
        <f>Input!C531</f>
        <v>PP505</v>
      </c>
      <c r="D522" s="180">
        <f>IF(Input!D531=0," ",Input!D531)</f>
        <v>79</v>
      </c>
      <c r="E522" s="187" t="str">
        <f>IF([1]Input!E111=0," ",[1]Input!E111)</f>
        <v xml:space="preserve"> </v>
      </c>
      <c r="F522" s="180">
        <f t="shared" si="22"/>
        <v>79</v>
      </c>
      <c r="G522" s="180">
        <f>Input!G531</f>
        <v>0.2204638112746983</v>
      </c>
      <c r="H522" s="180">
        <f>IF(Input!H531=0," ",Input!H531)</f>
        <v>2017</v>
      </c>
      <c r="I522" s="180">
        <f t="shared" si="23"/>
        <v>6</v>
      </c>
      <c r="J522" s="181">
        <f>IF(Input!J531=0, " ",Input!J531)</f>
        <v>374687.04</v>
      </c>
      <c r="K522" s="182">
        <f>IF(Input!M531=0, " ",Input!M531)</f>
        <v>2174.08</v>
      </c>
      <c r="L522" s="188">
        <f t="shared" si="24"/>
        <v>5.8023891085210739E-3</v>
      </c>
      <c r="M522" s="184">
        <f>IF(Input!N531=0," ",Input!N531)</f>
        <v>1</v>
      </c>
      <c r="N522" s="185">
        <f>IFERROR(IF(K522=0," ",SUM(K522*M522)*((Input!$D$10*$F$6)+(Input!$D$11*$F$7)))," ")</f>
        <v>2421.9251199999999</v>
      </c>
      <c r="O522" s="186">
        <f>IFERROR(IF(K522=0," ",SUM(K522*M522)*((Input!$D$22*$F$6)+(Input!$D$23*$F$7)))," ")</f>
        <v>1117.47712</v>
      </c>
    </row>
    <row r="523" spans="1:15" s="15" customFormat="1" ht="16" thickBot="1" x14ac:dyDescent="0.4">
      <c r="A523" s="172"/>
      <c r="B523" s="172"/>
      <c r="C523" s="179" t="str">
        <f>Input!C532</f>
        <v>PP506</v>
      </c>
      <c r="D523" s="180">
        <f>IF(Input!D532=0," ",Input!D532)</f>
        <v>46</v>
      </c>
      <c r="E523" s="187" t="str">
        <f>IF([1]Input!E112=0," ",[1]Input!E112)</f>
        <v xml:space="preserve"> </v>
      </c>
      <c r="F523" s="180">
        <f t="shared" si="22"/>
        <v>46</v>
      </c>
      <c r="G523" s="180">
        <f>Input!G532</f>
        <v>0.30847807897849827</v>
      </c>
      <c r="H523" s="180">
        <f>IF(Input!H532=0," ",Input!H532)</f>
        <v>2008</v>
      </c>
      <c r="I523" s="180">
        <f t="shared" si="23"/>
        <v>15</v>
      </c>
      <c r="J523" s="181">
        <f>IF(Input!J532=0, " ",Input!J532)</f>
        <v>900378.11</v>
      </c>
      <c r="K523" s="182">
        <f>IF(Input!M532=0, " ",Input!M532)</f>
        <v>2293.6499999999996</v>
      </c>
      <c r="L523" s="188">
        <f t="shared" si="24"/>
        <v>2.5474297681448515E-3</v>
      </c>
      <c r="M523" s="184">
        <f>IF(Input!N532=0," ",Input!N532)</f>
        <v>1</v>
      </c>
      <c r="N523" s="185">
        <f>IFERROR(IF(K523=0," ",SUM(K523*M523)*((Input!$D$10*$F$6)+(Input!$D$11*$F$7)))," ")</f>
        <v>2555.1260999999995</v>
      </c>
      <c r="O523" s="186">
        <f>IFERROR(IF(K523=0," ",SUM(K523*M523)*((Input!$D$22*$F$6)+(Input!$D$23*$F$7)))," ")</f>
        <v>1178.9360999999999</v>
      </c>
    </row>
    <row r="524" spans="1:15" s="15" customFormat="1" ht="16" thickBot="1" x14ac:dyDescent="0.4">
      <c r="A524" s="172"/>
      <c r="B524" s="172"/>
      <c r="C524" s="179" t="str">
        <f>Input!C533</f>
        <v>PP507</v>
      </c>
      <c r="D524" s="180">
        <f>IF(Input!D533=0," ",Input!D533)</f>
        <v>61</v>
      </c>
      <c r="E524" s="187" t="str">
        <f>IF([1]Input!E113=0," ",[1]Input!E113)</f>
        <v xml:space="preserve"> </v>
      </c>
      <c r="F524" s="180">
        <f t="shared" si="22"/>
        <v>61</v>
      </c>
      <c r="G524" s="180">
        <f>Input!G533</f>
        <v>0.20217554951297945</v>
      </c>
      <c r="H524" s="180">
        <f>IF(Input!H533=0," ",Input!H533)</f>
        <v>2006</v>
      </c>
      <c r="I524" s="180">
        <f t="shared" si="23"/>
        <v>17</v>
      </c>
      <c r="J524" s="181">
        <f>IF(Input!J533=0, " ",Input!J533)</f>
        <v>444997.17</v>
      </c>
      <c r="K524" s="182">
        <f>IF(Input!M533=0, " ",Input!M533)</f>
        <v>2532.23</v>
      </c>
      <c r="L524" s="188">
        <f t="shared" si="24"/>
        <v>5.6904406830272656E-3</v>
      </c>
      <c r="M524" s="184">
        <f>IF(Input!N533=0," ",Input!N533)</f>
        <v>1</v>
      </c>
      <c r="N524" s="185">
        <f>IFERROR(IF(K524=0," ",SUM(K524*M524)*((Input!$D$10*$F$6)+(Input!$D$11*$F$7)))," ")</f>
        <v>2820.9042199999999</v>
      </c>
      <c r="O524" s="186">
        <f>IFERROR(IF(K524=0," ",SUM(K524*M524)*((Input!$D$22*$F$6)+(Input!$D$23*$F$7)))," ")</f>
        <v>1301.5662199999999</v>
      </c>
    </row>
    <row r="525" spans="1:15" s="15" customFormat="1" ht="16" thickBot="1" x14ac:dyDescent="0.4">
      <c r="A525" s="172"/>
      <c r="B525" s="172"/>
      <c r="C525" s="179" t="str">
        <f>Input!C534</f>
        <v>PP508</v>
      </c>
      <c r="D525" s="180" t="str">
        <f>IF(Input!D534=0," ",Input!D534)</f>
        <v xml:space="preserve"> </v>
      </c>
      <c r="E525" s="187" t="str">
        <f>IF([1]Input!E114=0," ",[1]Input!E114)</f>
        <v xml:space="preserve"> </v>
      </c>
      <c r="F525" s="180" t="str">
        <f t="shared" si="22"/>
        <v xml:space="preserve"> </v>
      </c>
      <c r="G525" s="180">
        <f>Input!G534</f>
        <v>0</v>
      </c>
      <c r="H525" s="180">
        <f>IF(Input!H534=0," ",Input!H534)</f>
        <v>2002</v>
      </c>
      <c r="I525" s="180">
        <f t="shared" si="23"/>
        <v>21</v>
      </c>
      <c r="J525" s="181">
        <f>IF(Input!J534=0, " ",Input!J534)</f>
        <v>598830.68999999994</v>
      </c>
      <c r="K525" s="182">
        <f>IF(Input!M534=0, " ",Input!M534)</f>
        <v>2475.8500000000004</v>
      </c>
      <c r="L525" s="188">
        <f t="shared" si="24"/>
        <v>4.1344741365877567E-3</v>
      </c>
      <c r="M525" s="184">
        <f>IF(Input!N534=0," ",Input!N534)</f>
        <v>1</v>
      </c>
      <c r="N525" s="185">
        <f>IFERROR(IF(K525=0," ",SUM(K525*M525)*((Input!$D$10*$F$6)+(Input!$D$11*$F$7)))," ")</f>
        <v>2758.0969</v>
      </c>
      <c r="O525" s="186">
        <f>IFERROR(IF(K525=0," ",SUM(K525*M525)*((Input!$D$22*$F$6)+(Input!$D$23*$F$7)))," ")</f>
        <v>1272.5869000000002</v>
      </c>
    </row>
    <row r="526" spans="1:15" s="15" customFormat="1" ht="16" thickBot="1" x14ac:dyDescent="0.4">
      <c r="A526" s="172"/>
      <c r="B526" s="172"/>
      <c r="C526" s="179" t="str">
        <f>Input!C535</f>
        <v>PP509</v>
      </c>
      <c r="D526" s="180">
        <f>IF(Input!D535=0," ",Input!D535)</f>
        <v>71</v>
      </c>
      <c r="E526" s="187" t="str">
        <f>IF([1]Input!E115=0," ",[1]Input!E115)</f>
        <v xml:space="preserve"> </v>
      </c>
      <c r="F526" s="180">
        <f t="shared" si="22"/>
        <v>71</v>
      </c>
      <c r="G526" s="180">
        <f>Input!G535</f>
        <v>0.13229264987791198</v>
      </c>
      <c r="H526" s="180">
        <f>IF(Input!H535=0," ",Input!H535)</f>
        <v>1999</v>
      </c>
      <c r="I526" s="180">
        <f t="shared" si="23"/>
        <v>24</v>
      </c>
      <c r="J526" s="181">
        <f>IF(Input!J535=0, " ",Input!J535)</f>
        <v>250170.34</v>
      </c>
      <c r="K526" s="182">
        <f>IF(Input!M535=0, " ",Input!M535)</f>
        <v>2500</v>
      </c>
      <c r="L526" s="188">
        <f t="shared" si="24"/>
        <v>9.993191039353427E-3</v>
      </c>
      <c r="M526" s="184">
        <f>IF(Input!N535=0," ",Input!N535)</f>
        <v>1</v>
      </c>
      <c r="N526" s="185">
        <f>IFERROR(IF(K526=0," ",SUM(K526*M526)*((Input!$D$10*$F$6)+(Input!$D$11*$F$7)))," ")</f>
        <v>2784.9999999999995</v>
      </c>
      <c r="O526" s="186">
        <f>IFERROR(IF(K526=0," ",SUM(K526*M526)*((Input!$D$22*$F$6)+(Input!$D$23*$F$7)))," ")</f>
        <v>1285</v>
      </c>
    </row>
    <row r="527" spans="1:15" s="15" customFormat="1" ht="16" thickBot="1" x14ac:dyDescent="0.4">
      <c r="A527" s="172"/>
      <c r="B527" s="172"/>
      <c r="C527" s="179" t="str">
        <f>Input!C536</f>
        <v>PP510</v>
      </c>
      <c r="D527" s="180">
        <f>IF(Input!D536=0," ",Input!D536)</f>
        <v>67</v>
      </c>
      <c r="E527" s="187" t="str">
        <f>IF([1]Input!E116=0," ",[1]Input!E116)</f>
        <v xml:space="preserve"> </v>
      </c>
      <c r="F527" s="180">
        <f t="shared" si="22"/>
        <v>67</v>
      </c>
      <c r="G527" s="180">
        <f>Input!G536</f>
        <v>1.1446744988051059</v>
      </c>
      <c r="H527" s="180">
        <f>IF(Input!H536=0," ",Input!H536)</f>
        <v>1999</v>
      </c>
      <c r="I527" s="180">
        <f t="shared" si="23"/>
        <v>24</v>
      </c>
      <c r="J527" s="181">
        <f>IF(Input!J536=0, " ",Input!J536)</f>
        <v>2293853.39</v>
      </c>
      <c r="K527" s="182">
        <f>IF(Input!M536=0, " ",Input!M536)</f>
        <v>2550.37</v>
      </c>
      <c r="L527" s="188">
        <f t="shared" si="24"/>
        <v>1.1118278138952898E-3</v>
      </c>
      <c r="M527" s="184">
        <f>IF(Input!N536=0," ",Input!N536)</f>
        <v>1</v>
      </c>
      <c r="N527" s="185">
        <f>IFERROR(IF(K527=0," ",SUM(K527*M527)*((Input!$D$10*$F$6)+(Input!$D$11*$F$7)))," ")</f>
        <v>2841.1121799999996</v>
      </c>
      <c r="O527" s="186">
        <f>IFERROR(IF(K527=0," ",SUM(K527*M527)*((Input!$D$22*$F$6)+(Input!$D$23*$F$7)))," ")</f>
        <v>1310.8901799999999</v>
      </c>
    </row>
    <row r="528" spans="1:15" s="15" customFormat="1" ht="16" thickBot="1" x14ac:dyDescent="0.4">
      <c r="A528" s="172"/>
      <c r="B528" s="172"/>
      <c r="C528" s="179" t="str">
        <f>Input!C537</f>
        <v>PP511</v>
      </c>
      <c r="D528" s="180">
        <f>IF(Input!D537=0," ",Input!D537)</f>
        <v>70</v>
      </c>
      <c r="E528" s="187" t="str">
        <f>IF([1]Input!E117=0," ",[1]Input!E117)</f>
        <v xml:space="preserve"> </v>
      </c>
      <c r="F528" s="180">
        <f t="shared" si="22"/>
        <v>70</v>
      </c>
      <c r="G528" s="180">
        <f>Input!G537</f>
        <v>0.23866215480514191</v>
      </c>
      <c r="H528" s="180">
        <f>IF(Input!H537=0," ",Input!H537)</f>
        <v>2015</v>
      </c>
      <c r="I528" s="180">
        <f t="shared" si="23"/>
        <v>8</v>
      </c>
      <c r="J528" s="181">
        <f>IF(Input!J537=0, " ",Input!J537)</f>
        <v>457766.46</v>
      </c>
      <c r="K528" s="182">
        <f>IF(Input!M537=0, " ",Input!M537)</f>
        <v>2704.29</v>
      </c>
      <c r="L528" s="188">
        <f t="shared" si="24"/>
        <v>5.9075756664216938E-3</v>
      </c>
      <c r="M528" s="184">
        <f>IF(Input!N537=0," ",Input!N537)</f>
        <v>1</v>
      </c>
      <c r="N528" s="185">
        <f>IFERROR(IF(K528=0," ",SUM(K528*M528)*((Input!$D$10*$F$6)+(Input!$D$11*$F$7)))," ")</f>
        <v>3012.5790599999996</v>
      </c>
      <c r="O528" s="186">
        <f>IFERROR(IF(K528=0," ",SUM(K528*M528)*((Input!$D$22*$F$6)+(Input!$D$23*$F$7)))," ")</f>
        <v>1390.00506</v>
      </c>
    </row>
    <row r="529" spans="1:15" s="15" customFormat="1" ht="16" thickBot="1" x14ac:dyDescent="0.4">
      <c r="A529" s="172"/>
      <c r="B529" s="172"/>
      <c r="C529" s="179" t="str">
        <f>Input!C538</f>
        <v>PP512</v>
      </c>
      <c r="D529" s="180">
        <f>IF(Input!D538=0," ",Input!D538)</f>
        <v>73</v>
      </c>
      <c r="E529" s="187" t="str">
        <f>IF([1]Input!E118=0," ",[1]Input!E118)</f>
        <v xml:space="preserve"> </v>
      </c>
      <c r="F529" s="180">
        <f t="shared" si="22"/>
        <v>73</v>
      </c>
      <c r="G529" s="180">
        <f>Input!G538</f>
        <v>0.70136885973212693</v>
      </c>
      <c r="H529" s="180">
        <f>IF(Input!H538=0," ",Input!H538)</f>
        <v>2011</v>
      </c>
      <c r="I529" s="180">
        <f t="shared" si="23"/>
        <v>12</v>
      </c>
      <c r="J529" s="181">
        <f>IF(Input!J538=0, " ",Input!J538)</f>
        <v>1289977.31</v>
      </c>
      <c r="K529" s="182">
        <f>IF(Input!M538=0, " ",Input!M538)</f>
        <v>2847.81</v>
      </c>
      <c r="L529" s="188">
        <f t="shared" si="24"/>
        <v>2.2076434817291475E-3</v>
      </c>
      <c r="M529" s="184">
        <f>IF(Input!N538=0," ",Input!N538)</f>
        <v>1</v>
      </c>
      <c r="N529" s="185">
        <f>IFERROR(IF(K529=0," ",SUM(K529*M529)*((Input!$D$10*$F$6)+(Input!$D$11*$F$7)))," ")</f>
        <v>3172.4603399999996</v>
      </c>
      <c r="O529" s="186">
        <f>IFERROR(IF(K529=0," ",SUM(K529*M529)*((Input!$D$22*$F$6)+(Input!$D$23*$F$7)))," ")</f>
        <v>1463.7743399999999</v>
      </c>
    </row>
    <row r="530" spans="1:15" s="15" customFormat="1" ht="16" thickBot="1" x14ac:dyDescent="0.4">
      <c r="A530" s="172"/>
      <c r="B530" s="172"/>
      <c r="C530" s="179" t="str">
        <f>Input!C539</f>
        <v>PP513</v>
      </c>
      <c r="D530" s="180">
        <f>IF(Input!D539=0," ",Input!D539)</f>
        <v>75</v>
      </c>
      <c r="E530" s="187" t="str">
        <f>IF([1]Input!E119=0," ",[1]Input!E119)</f>
        <v xml:space="preserve"> </v>
      </c>
      <c r="F530" s="180">
        <f t="shared" ref="F530:F563" si="25">IF(D530=" "," ",AVERAGE(D530:E530))</f>
        <v>75</v>
      </c>
      <c r="G530" s="180">
        <f>Input!G539</f>
        <v>0.39971912688364025</v>
      </c>
      <c r="H530" s="180">
        <f>IF(Input!H539=0," ",Input!H539)</f>
        <v>2008</v>
      </c>
      <c r="I530" s="180">
        <f t="shared" ref="I530:I563" si="26">(IF(H530=" "," ",SUM(2023-H530)))</f>
        <v>15</v>
      </c>
      <c r="J530" s="181">
        <f>IF(Input!J539=0, " ",Input!J539)</f>
        <v>715569.99</v>
      </c>
      <c r="K530" s="182">
        <f>IF(Input!M539=0, " ",Input!M539)</f>
        <v>2854.41</v>
      </c>
      <c r="L530" s="188">
        <f t="shared" si="24"/>
        <v>3.9890018305546882E-3</v>
      </c>
      <c r="M530" s="184">
        <f>IF(Input!N539=0," ",Input!N539)</f>
        <v>1</v>
      </c>
      <c r="N530" s="185">
        <f>IFERROR(IF(K530=0," ",SUM(K530*M530)*((Input!$D$10*$F$6)+(Input!$D$11*$F$7)))," ")</f>
        <v>3179.8127399999994</v>
      </c>
      <c r="O530" s="186">
        <f>IFERROR(IF(K530=0," ",SUM(K530*M530)*((Input!$D$22*$F$6)+(Input!$D$23*$F$7)))," ")</f>
        <v>1467.1667399999999</v>
      </c>
    </row>
    <row r="531" spans="1:15" s="15" customFormat="1" ht="16" thickBot="1" x14ac:dyDescent="0.4">
      <c r="A531" s="172"/>
      <c r="B531" s="172"/>
      <c r="C531" s="179" t="str">
        <f>Input!C540</f>
        <v>PP514</v>
      </c>
      <c r="D531" s="180">
        <f>IF(Input!D540=0," ",Input!D540)</f>
        <v>75</v>
      </c>
      <c r="E531" s="187" t="str">
        <f>IF([1]Input!E120=0," ",[1]Input!E120)</f>
        <v xml:space="preserve"> </v>
      </c>
      <c r="F531" s="180">
        <f t="shared" si="25"/>
        <v>75</v>
      </c>
      <c r="G531" s="180">
        <f>Input!G540</f>
        <v>0.18341884130541569</v>
      </c>
      <c r="H531" s="180">
        <f>IF(Input!H540=0," ",Input!H540)</f>
        <v>2017</v>
      </c>
      <c r="I531" s="180">
        <f t="shared" si="26"/>
        <v>6</v>
      </c>
      <c r="J531" s="181">
        <f>IF(Input!J540=0, " ",Input!J540)</f>
        <v>328353.11</v>
      </c>
      <c r="K531" s="182">
        <f>IF(Input!M540=0, " ",Input!M540)</f>
        <v>2941.38</v>
      </c>
      <c r="L531" s="188">
        <f t="shared" si="24"/>
        <v>8.9579781960950518E-3</v>
      </c>
      <c r="M531" s="184">
        <f>IF(Input!N540=0," ",Input!N540)</f>
        <v>1</v>
      </c>
      <c r="N531" s="185">
        <f>IFERROR(IF(K531=0," ",SUM(K531*M531)*((Input!$D$10*$F$6)+(Input!$D$11*$F$7)))," ")</f>
        <v>3276.6973199999998</v>
      </c>
      <c r="O531" s="186">
        <f>IFERROR(IF(K531=0," ",SUM(K531*M531)*((Input!$D$22*$F$6)+(Input!$D$23*$F$7)))," ")</f>
        <v>1511.86932</v>
      </c>
    </row>
    <row r="532" spans="1:15" s="15" customFormat="1" ht="16" thickBot="1" x14ac:dyDescent="0.4">
      <c r="A532" s="172"/>
      <c r="B532" s="172"/>
      <c r="C532" s="179" t="str">
        <f>Input!C541</f>
        <v>PP515</v>
      </c>
      <c r="D532" s="180">
        <f>IF(Input!D541=0," ",Input!D541)</f>
        <v>68</v>
      </c>
      <c r="E532" s="187" t="str">
        <f>IF([1]Input!E121=0," ",[1]Input!E121)</f>
        <v xml:space="preserve"> </v>
      </c>
      <c r="F532" s="180">
        <f t="shared" si="25"/>
        <v>68</v>
      </c>
      <c r="G532" s="180">
        <f>Input!G541</f>
        <v>0.20534265593102088</v>
      </c>
      <c r="H532" s="180">
        <f>IF(Input!H541=0," ",Input!H541)</f>
        <v>2018</v>
      </c>
      <c r="I532" s="180">
        <f t="shared" si="26"/>
        <v>5</v>
      </c>
      <c r="J532" s="181">
        <f>IF(Input!J541=0, " ",Input!J541)</f>
        <v>405441.98</v>
      </c>
      <c r="K532" s="182">
        <f>IF(Input!M541=0, " ",Input!M541)</f>
        <v>2925.26</v>
      </c>
      <c r="L532" s="188">
        <f t="shared" si="24"/>
        <v>7.2149904161379645E-3</v>
      </c>
      <c r="M532" s="184">
        <f>IF(Input!N541=0," ",Input!N541)</f>
        <v>1</v>
      </c>
      <c r="N532" s="185">
        <f>IFERROR(IF(K532=0," ",SUM(K532*M532)*((Input!$D$10*$F$6)+(Input!$D$11*$F$7)))," ")</f>
        <v>3258.7396399999998</v>
      </c>
      <c r="O532" s="186">
        <f>IFERROR(IF(K532=0," ",SUM(K532*M532)*((Input!$D$22*$F$6)+(Input!$D$23*$F$7)))," ")</f>
        <v>1503.5836400000001</v>
      </c>
    </row>
    <row r="533" spans="1:15" s="15" customFormat="1" ht="16" thickBot="1" x14ac:dyDescent="0.4">
      <c r="A533" s="172"/>
      <c r="B533" s="172"/>
      <c r="C533" s="179" t="str">
        <f>Input!C542</f>
        <v>PP516</v>
      </c>
      <c r="D533" s="180">
        <f>IF(Input!D542=0," ",Input!D542)</f>
        <v>66</v>
      </c>
      <c r="E533" s="187" t="str">
        <f>IF([1]Input!E122=0," ",[1]Input!E122)</f>
        <v xml:space="preserve"> </v>
      </c>
      <c r="F533" s="180">
        <f t="shared" si="25"/>
        <v>66</v>
      </c>
      <c r="G533" s="180">
        <f>Input!G542</f>
        <v>0.21806809867338578</v>
      </c>
      <c r="H533" s="180">
        <f>IF(Input!H542=0," ",Input!H542)</f>
        <v>2016</v>
      </c>
      <c r="I533" s="180">
        <f t="shared" si="26"/>
        <v>7</v>
      </c>
      <c r="J533" s="181">
        <f>IF(Input!J542=0, " ",Input!J542)</f>
        <v>443615.44</v>
      </c>
      <c r="K533" s="182">
        <f>IF(Input!M542=0, " ",Input!M542)</f>
        <v>3091.85</v>
      </c>
      <c r="L533" s="188">
        <f t="shared" si="24"/>
        <v>6.9696627331095598E-3</v>
      </c>
      <c r="M533" s="184">
        <f>IF(Input!N542=0," ",Input!N542)</f>
        <v>1</v>
      </c>
      <c r="N533" s="185">
        <f>IFERROR(IF(K533=0," ",SUM(K533*M533)*((Input!$D$10*$F$6)+(Input!$D$11*$F$7)))," ")</f>
        <v>3444.3208999999997</v>
      </c>
      <c r="O533" s="186">
        <f>IFERROR(IF(K533=0," ",SUM(K533*M533)*((Input!$D$22*$F$6)+(Input!$D$23*$F$7)))," ")</f>
        <v>1589.2109</v>
      </c>
    </row>
    <row r="534" spans="1:15" s="15" customFormat="1" ht="16" thickBot="1" x14ac:dyDescent="0.4">
      <c r="A534" s="172"/>
      <c r="B534" s="172"/>
      <c r="C534" s="179" t="str">
        <f>Input!C543</f>
        <v>PP517</v>
      </c>
      <c r="D534" s="180">
        <f>IF(Input!D543=0," ",Input!D543)</f>
        <v>72</v>
      </c>
      <c r="E534" s="187" t="str">
        <f>IF([1]Input!E123=0," ",[1]Input!E123)</f>
        <v xml:space="preserve"> </v>
      </c>
      <c r="F534" s="180">
        <f t="shared" si="25"/>
        <v>72</v>
      </c>
      <c r="G534" s="180">
        <f>Input!G543</f>
        <v>0.72365234415465962</v>
      </c>
      <c r="H534" s="180">
        <f>IF(Input!H543=0," ",Input!H543)</f>
        <v>2011</v>
      </c>
      <c r="I534" s="180">
        <f t="shared" si="26"/>
        <v>12</v>
      </c>
      <c r="J534" s="181">
        <f>IF(Input!J543=0, " ",Input!J543)</f>
        <v>1349447.3</v>
      </c>
      <c r="K534" s="182">
        <f>IF(Input!M543=0, " ",Input!M543)</f>
        <v>3130.23</v>
      </c>
      <c r="L534" s="188">
        <f t="shared" si="24"/>
        <v>2.3196385661003582E-3</v>
      </c>
      <c r="M534" s="184">
        <f>IF(Input!N543=0," ",Input!N543)</f>
        <v>1</v>
      </c>
      <c r="N534" s="185">
        <f>IFERROR(IF(K534=0," ",SUM(K534*M534)*((Input!$D$10*$F$6)+(Input!$D$11*$F$7)))," ")</f>
        <v>3487.0762199999995</v>
      </c>
      <c r="O534" s="186">
        <f>IFERROR(IF(K534=0," ",SUM(K534*M534)*((Input!$D$22*$F$6)+(Input!$D$23*$F$7)))," ")</f>
        <v>1608.93822</v>
      </c>
    </row>
    <row r="535" spans="1:15" s="15" customFormat="1" ht="16" thickBot="1" x14ac:dyDescent="0.4">
      <c r="A535" s="172"/>
      <c r="B535" s="172"/>
      <c r="C535" s="179" t="str">
        <f>Input!C544</f>
        <v>PP518</v>
      </c>
      <c r="D535" s="180">
        <f>IF(Input!D544=0," ",Input!D544)</f>
        <v>74</v>
      </c>
      <c r="E535" s="187" t="str">
        <f>IF([1]Input!E124=0," ",[1]Input!E124)</f>
        <v xml:space="preserve"> </v>
      </c>
      <c r="F535" s="180">
        <f t="shared" si="25"/>
        <v>74</v>
      </c>
      <c r="G535" s="180">
        <f>Input!G544</f>
        <v>0.44572414071647021</v>
      </c>
      <c r="H535" s="180">
        <f>IF(Input!H544=0," ",Input!H544)</f>
        <v>2015</v>
      </c>
      <c r="I535" s="180">
        <f t="shared" si="26"/>
        <v>8</v>
      </c>
      <c r="J535" s="181">
        <f>IF(Input!J544=0, " ",Input!J544)</f>
        <v>808710.14</v>
      </c>
      <c r="K535" s="182">
        <f>IF(Input!M544=0, " ",Input!M544)</f>
        <v>3243.14</v>
      </c>
      <c r="L535" s="188">
        <f t="shared" si="24"/>
        <v>4.0102625645327015E-3</v>
      </c>
      <c r="M535" s="184">
        <f>IF(Input!N544=0," ",Input!N544)</f>
        <v>1</v>
      </c>
      <c r="N535" s="185">
        <f>IFERROR(IF(K535=0," ",SUM(K535*M535)*((Input!$D$10*$F$6)+(Input!$D$11*$F$7)))," ")</f>
        <v>3612.8579599999994</v>
      </c>
      <c r="O535" s="186">
        <f>IFERROR(IF(K535=0," ",SUM(K535*M535)*((Input!$D$22*$F$6)+(Input!$D$23*$F$7)))," ")</f>
        <v>1666.97396</v>
      </c>
    </row>
    <row r="536" spans="1:15" s="15" customFormat="1" ht="16" thickBot="1" x14ac:dyDescent="0.4">
      <c r="A536" s="172"/>
      <c r="B536" s="172"/>
      <c r="C536" s="179" t="str">
        <f>Input!C545</f>
        <v>PP519</v>
      </c>
      <c r="D536" s="180">
        <f>IF(Input!D545=0," ",Input!D545)</f>
        <v>79</v>
      </c>
      <c r="E536" s="187" t="str">
        <f>IF([1]Input!E125=0," ",[1]Input!E125)</f>
        <v xml:space="preserve"> </v>
      </c>
      <c r="F536" s="180">
        <f t="shared" si="25"/>
        <v>79</v>
      </c>
      <c r="G536" s="180">
        <f>Input!G545</f>
        <v>0.2110413727894257</v>
      </c>
      <c r="H536" s="180">
        <f>IF(Input!H545=0," ",Input!H545)</f>
        <v>2017</v>
      </c>
      <c r="I536" s="180">
        <f t="shared" si="26"/>
        <v>6</v>
      </c>
      <c r="J536" s="181">
        <f>IF(Input!J545=0, " ",Input!J545)</f>
        <v>358673.23</v>
      </c>
      <c r="K536" s="182">
        <f>IF(Input!M545=0, " ",Input!M545)</f>
        <v>3276.6</v>
      </c>
      <c r="L536" s="188">
        <f t="shared" si="24"/>
        <v>9.1353346889033234E-3</v>
      </c>
      <c r="M536" s="184">
        <f>IF(Input!N545=0," ",Input!N545)</f>
        <v>1</v>
      </c>
      <c r="N536" s="185">
        <f>IFERROR(IF(K536=0," ",SUM(K536*M536)*((Input!$D$10*$F$6)+(Input!$D$11*$F$7)))," ")</f>
        <v>3650.1323999999995</v>
      </c>
      <c r="O536" s="186">
        <f>IFERROR(IF(K536=0," ",SUM(K536*M536)*((Input!$D$22*$F$6)+(Input!$D$23*$F$7)))," ")</f>
        <v>1684.1723999999999</v>
      </c>
    </row>
    <row r="537" spans="1:15" s="15" customFormat="1" ht="16" thickBot="1" x14ac:dyDescent="0.4">
      <c r="A537" s="172"/>
      <c r="B537" s="172"/>
      <c r="C537" s="179" t="str">
        <f>Input!C546</f>
        <v>PP520</v>
      </c>
      <c r="D537" s="180">
        <f>IF(Input!D546=0," ",Input!D546)</f>
        <v>71</v>
      </c>
      <c r="E537" s="187" t="str">
        <f>IF([1]Input!E126=0," ",[1]Input!E126)</f>
        <v xml:space="preserve"> </v>
      </c>
      <c r="F537" s="180">
        <f t="shared" si="25"/>
        <v>71</v>
      </c>
      <c r="G537" s="180">
        <f>Input!G546</f>
        <v>0.26902247814827879</v>
      </c>
      <c r="H537" s="180">
        <f>IF(Input!H546=0," ",Input!H546)</f>
        <v>2014</v>
      </c>
      <c r="I537" s="180">
        <f t="shared" si="26"/>
        <v>9</v>
      </c>
      <c r="J537" s="181">
        <f>IF(Input!J546=0, " ",Input!J546)</f>
        <v>508731.55</v>
      </c>
      <c r="K537" s="182">
        <f>IF(Input!M546=0, " ",Input!M546)</f>
        <v>3301.99</v>
      </c>
      <c r="L537" s="188">
        <f t="shared" si="24"/>
        <v>6.490633419531381E-3</v>
      </c>
      <c r="M537" s="184">
        <f>IF(Input!N546=0," ",Input!N546)</f>
        <v>1</v>
      </c>
      <c r="N537" s="185">
        <f>IFERROR(IF(K537=0," ",SUM(K537*M537)*((Input!$D$10*$F$6)+(Input!$D$11*$F$7)))," ")</f>
        <v>3678.4168599999994</v>
      </c>
      <c r="O537" s="186">
        <f>IFERROR(IF(K537=0," ",SUM(K537*M537)*((Input!$D$22*$F$6)+(Input!$D$23*$F$7)))," ")</f>
        <v>1697.2228599999999</v>
      </c>
    </row>
    <row r="538" spans="1:15" s="15" customFormat="1" ht="16" thickBot="1" x14ac:dyDescent="0.4">
      <c r="A538" s="172"/>
      <c r="B538" s="172"/>
      <c r="C538" s="179" t="str">
        <f>Input!C547</f>
        <v>PP521</v>
      </c>
      <c r="D538" s="180">
        <f>IF(Input!D547=0," ",Input!D547)</f>
        <v>58</v>
      </c>
      <c r="E538" s="187" t="str">
        <f>IF([1]Input!E127=0," ",[1]Input!E127)</f>
        <v xml:space="preserve"> </v>
      </c>
      <c r="F538" s="180">
        <f t="shared" si="25"/>
        <v>58</v>
      </c>
      <c r="G538" s="180">
        <f>Input!G547</f>
        <v>0.12356541973442504</v>
      </c>
      <c r="H538" s="180">
        <f>IF(Input!H547=0," ",Input!H547)</f>
        <v>2021</v>
      </c>
      <c r="I538" s="180">
        <f t="shared" si="26"/>
        <v>2</v>
      </c>
      <c r="J538" s="181">
        <f>IF(Input!J547=0, " ",Input!J547)</f>
        <v>286040.42</v>
      </c>
      <c r="K538" s="182">
        <f>IF(Input!M547=0, " ",Input!M547)</f>
        <v>3760.3599999999997</v>
      </c>
      <c r="L538" s="188">
        <f t="shared" si="24"/>
        <v>1.3146253945508819E-2</v>
      </c>
      <c r="M538" s="184">
        <f>IF(Input!N547=0," ",Input!N547)</f>
        <v>1</v>
      </c>
      <c r="N538" s="185">
        <f>IFERROR(IF(K538=0," ",SUM(K538*M538)*((Input!$D$10*$F$6)+(Input!$D$11*$F$7)))," ")</f>
        <v>4189.0410399999992</v>
      </c>
      <c r="O538" s="186">
        <f>IFERROR(IF(K538=0," ",SUM(K538*M538)*((Input!$D$22*$F$6)+(Input!$D$23*$F$7)))," ")</f>
        <v>1932.8250399999999</v>
      </c>
    </row>
    <row r="539" spans="1:15" s="15" customFormat="1" ht="16" thickBot="1" x14ac:dyDescent="0.4">
      <c r="A539" s="172"/>
      <c r="B539" s="172"/>
      <c r="C539" s="179" t="str">
        <f>Input!C548</f>
        <v>PP522</v>
      </c>
      <c r="D539" s="180">
        <f>IF(Input!D548=0," ",Input!D548)</f>
        <v>84</v>
      </c>
      <c r="E539" s="187" t="str">
        <f>IF([1]Input!E128=0," ",[1]Input!E128)</f>
        <v xml:space="preserve"> </v>
      </c>
      <c r="F539" s="180">
        <f t="shared" si="25"/>
        <v>84</v>
      </c>
      <c r="G539" s="180">
        <f>Input!G548</f>
        <v>1.4946163495409053</v>
      </c>
      <c r="H539" s="180">
        <f>IF(Input!H548=0," ",Input!H548)</f>
        <v>2000</v>
      </c>
      <c r="I539" s="180">
        <f t="shared" si="26"/>
        <v>23</v>
      </c>
      <c r="J539" s="181">
        <f>IF(Input!J548=0, " ",Input!J548)</f>
        <v>2388960.09</v>
      </c>
      <c r="K539" s="182">
        <f>IF(Input!M548=0, " ",Input!M548)</f>
        <v>3985.3</v>
      </c>
      <c r="L539" s="188">
        <f t="shared" si="24"/>
        <v>1.6682153949252457E-3</v>
      </c>
      <c r="M539" s="184">
        <f>IF(Input!N548=0," ",Input!N548)</f>
        <v>1</v>
      </c>
      <c r="N539" s="185">
        <f>IFERROR(IF(K539=0," ",SUM(K539*M539)*((Input!$D$10*$F$6)+(Input!$D$11*$F$7)))," ")</f>
        <v>4439.6241999999993</v>
      </c>
      <c r="O539" s="186">
        <f>IFERROR(IF(K539=0," ",SUM(K539*M539)*((Input!$D$22*$F$6)+(Input!$D$23*$F$7)))," ")</f>
        <v>2048.4442000000004</v>
      </c>
    </row>
    <row r="540" spans="1:15" s="15" customFormat="1" ht="16" thickBot="1" x14ac:dyDescent="0.4">
      <c r="A540" s="172"/>
      <c r="B540" s="172"/>
      <c r="C540" s="179" t="str">
        <f>Input!C549</f>
        <v>PP523</v>
      </c>
      <c r="D540" s="180">
        <f>IF(Input!D549=0," ",Input!D549)</f>
        <v>85</v>
      </c>
      <c r="E540" s="187" t="str">
        <f>IF([1]Input!E129=0," ",[1]Input!E129)</f>
        <v xml:space="preserve"> </v>
      </c>
      <c r="F540" s="180">
        <f t="shared" si="25"/>
        <v>85</v>
      </c>
      <c r="G540" s="180">
        <f>Input!G549</f>
        <v>1.0412011122824323</v>
      </c>
      <c r="H540" s="180">
        <f>IF(Input!H549=0," ",Input!H549)</f>
        <v>2020</v>
      </c>
      <c r="I540" s="180">
        <f t="shared" si="26"/>
        <v>3</v>
      </c>
      <c r="J540" s="181">
        <f>IF(Input!J549=0, " ",Input!J549)</f>
        <v>1644652.5</v>
      </c>
      <c r="K540" s="182">
        <f>IF(Input!M549=0, " ",Input!M549)</f>
        <v>3981.3500000000004</v>
      </c>
      <c r="L540" s="188">
        <f t="shared" si="24"/>
        <v>2.4207849378516133E-3</v>
      </c>
      <c r="M540" s="184">
        <f>IF(Input!N549=0," ",Input!N549)</f>
        <v>1</v>
      </c>
      <c r="N540" s="185">
        <f>IFERROR(IF(K540=0," ",SUM(K540*M540)*((Input!$D$10*$F$6)+(Input!$D$11*$F$7)))," ")</f>
        <v>4435.2239</v>
      </c>
      <c r="O540" s="186">
        <f>IFERROR(IF(K540=0," ",SUM(K540*M540)*((Input!$D$22*$F$6)+(Input!$D$23*$F$7)))," ")</f>
        <v>2046.4139000000002</v>
      </c>
    </row>
    <row r="541" spans="1:15" s="15" customFormat="1" ht="16" thickBot="1" x14ac:dyDescent="0.4">
      <c r="A541" s="172"/>
      <c r="B541" s="172"/>
      <c r="C541" s="179" t="str">
        <f>Input!C550</f>
        <v>PP524</v>
      </c>
      <c r="D541" s="180">
        <f>IF(Input!D550=0," ",Input!D550)</f>
        <v>64</v>
      </c>
      <c r="E541" s="187" t="str">
        <f>IF([1]Input!E130=0," ",[1]Input!E130)</f>
        <v xml:space="preserve"> </v>
      </c>
      <c r="F541" s="180">
        <f t="shared" si="25"/>
        <v>64</v>
      </c>
      <c r="G541" s="180">
        <f>Input!G550</f>
        <v>0.70994458401467253</v>
      </c>
      <c r="H541" s="180">
        <f>IF(Input!H550=0," ",Input!H550)</f>
        <v>2014</v>
      </c>
      <c r="I541" s="180">
        <f t="shared" si="26"/>
        <v>9</v>
      </c>
      <c r="J541" s="181">
        <f>IF(Input!J550=0, " ",Input!J550)</f>
        <v>1489371.12</v>
      </c>
      <c r="K541" s="182">
        <f>IF(Input!M550=0, " ",Input!M550)</f>
        <v>4043.9300000000003</v>
      </c>
      <c r="L541" s="188">
        <f t="shared" si="24"/>
        <v>2.7151929735283169E-3</v>
      </c>
      <c r="M541" s="184">
        <f>IF(Input!N550=0," ",Input!N550)</f>
        <v>1</v>
      </c>
      <c r="N541" s="185">
        <f>IFERROR(IF(K541=0," ",SUM(K541*M541)*((Input!$D$10*$F$6)+(Input!$D$11*$F$7)))," ")</f>
        <v>4504.9380199999996</v>
      </c>
      <c r="O541" s="186">
        <f>IFERROR(IF(K541=0," ",SUM(K541*M541)*((Input!$D$22*$F$6)+(Input!$D$23*$F$7)))," ")</f>
        <v>2078.5800200000003</v>
      </c>
    </row>
    <row r="542" spans="1:15" s="15" customFormat="1" ht="16" thickBot="1" x14ac:dyDescent="0.4">
      <c r="A542" s="172"/>
      <c r="B542" s="172"/>
      <c r="C542" s="179" t="str">
        <f>Input!C551</f>
        <v>PP525</v>
      </c>
      <c r="D542" s="180" t="str">
        <f>IF(Input!D551=0," ",Input!D551)</f>
        <v xml:space="preserve"> </v>
      </c>
      <c r="E542" s="187" t="str">
        <f>IF([1]Input!E131=0," ",[1]Input!E131)</f>
        <v xml:space="preserve"> </v>
      </c>
      <c r="F542" s="180" t="str">
        <f t="shared" si="25"/>
        <v xml:space="preserve"> </v>
      </c>
      <c r="G542" s="180">
        <f>Input!G551</f>
        <v>0</v>
      </c>
      <c r="H542" s="180">
        <f>IF(Input!H551=0," ",Input!H551)</f>
        <v>2022</v>
      </c>
      <c r="I542" s="180">
        <f t="shared" si="26"/>
        <v>1</v>
      </c>
      <c r="J542" s="181">
        <f>IF(Input!J551=0, " ",Input!J551)</f>
        <v>555851.30000000005</v>
      </c>
      <c r="K542" s="182">
        <f>IF(Input!M551=0, " ",Input!M551)</f>
        <v>4123.2</v>
      </c>
      <c r="L542" s="188">
        <f t="shared" si="24"/>
        <v>7.4178112023845213E-3</v>
      </c>
      <c r="M542" s="184">
        <f>IF(Input!N551=0," ",Input!N551)</f>
        <v>1</v>
      </c>
      <c r="N542" s="185">
        <f>IFERROR(IF(K542=0," ",SUM(K542*M542)*((Input!$D$10*$F$6)+(Input!$D$11*$F$7)))," ")</f>
        <v>4593.2447999999995</v>
      </c>
      <c r="O542" s="186">
        <f>IFERROR(IF(K542=0," ",SUM(K542*M542)*((Input!$D$22*$F$6)+(Input!$D$23*$F$7)))," ")</f>
        <v>2119.3247999999999</v>
      </c>
    </row>
    <row r="543" spans="1:15" s="15" customFormat="1" ht="16" thickBot="1" x14ac:dyDescent="0.4">
      <c r="A543" s="172"/>
      <c r="B543" s="172"/>
      <c r="C543" s="179" t="str">
        <f>Input!C552</f>
        <v>PP526</v>
      </c>
      <c r="D543" s="180">
        <f>IF(Input!D552=0," ",Input!D552)</f>
        <v>67</v>
      </c>
      <c r="E543" s="187" t="str">
        <f>IF([1]Input!E132=0," ",[1]Input!E132)</f>
        <v xml:space="preserve"> </v>
      </c>
      <c r="F543" s="180">
        <f t="shared" si="25"/>
        <v>67</v>
      </c>
      <c r="G543" s="180">
        <f>Input!G552</f>
        <v>0.31394884717150451</v>
      </c>
      <c r="H543" s="180">
        <f>IF(Input!H552=0," ",Input!H552)</f>
        <v>2018</v>
      </c>
      <c r="I543" s="180">
        <f t="shared" si="26"/>
        <v>5</v>
      </c>
      <c r="J543" s="181">
        <f>IF(Input!J552=0, " ",Input!J552)</f>
        <v>629133.11</v>
      </c>
      <c r="K543" s="182">
        <f>IF(Input!M552=0, " ",Input!M552)</f>
        <v>4200.1400000000003</v>
      </c>
      <c r="L543" s="188">
        <f t="shared" si="24"/>
        <v>6.6760752744359619E-3</v>
      </c>
      <c r="M543" s="184">
        <f>IF(Input!N552=0," ",Input!N552)</f>
        <v>1</v>
      </c>
      <c r="N543" s="185">
        <f>IFERROR(IF(K543=0," ",SUM(K543*M543)*((Input!$D$10*$F$6)+(Input!$D$11*$F$7)))," ")</f>
        <v>4678.9559600000002</v>
      </c>
      <c r="O543" s="186">
        <f>IFERROR(IF(K543=0," ",SUM(K543*M543)*((Input!$D$22*$F$6)+(Input!$D$23*$F$7)))," ")</f>
        <v>2158.8719600000004</v>
      </c>
    </row>
    <row r="544" spans="1:15" s="15" customFormat="1" ht="16" thickBot="1" x14ac:dyDescent="0.4">
      <c r="A544" s="172"/>
      <c r="B544" s="172"/>
      <c r="C544" s="179" t="str">
        <f>Input!C553</f>
        <v>PP527</v>
      </c>
      <c r="D544" s="180">
        <f>IF(Input!D553=0," ",Input!D553)</f>
        <v>91</v>
      </c>
      <c r="E544" s="187" t="str">
        <f>IF([1]Input!E133=0," ",[1]Input!E133)</f>
        <v xml:space="preserve"> </v>
      </c>
      <c r="F544" s="180">
        <f t="shared" si="25"/>
        <v>91</v>
      </c>
      <c r="G544" s="180">
        <f>Input!G553</f>
        <v>0.82329643282100318</v>
      </c>
      <c r="H544" s="180">
        <f>IF(Input!H553=0," ",Input!H553)</f>
        <v>2017</v>
      </c>
      <c r="I544" s="180">
        <f t="shared" si="26"/>
        <v>6</v>
      </c>
      <c r="J544" s="181">
        <f>IF(Input!J553=0, " ",Input!J553)</f>
        <v>1214711.92</v>
      </c>
      <c r="K544" s="182">
        <f>IF(Input!M553=0, " ",Input!M553)</f>
        <v>4406.29</v>
      </c>
      <c r="L544" s="188">
        <f t="shared" si="24"/>
        <v>3.6274362072613894E-3</v>
      </c>
      <c r="M544" s="184">
        <f>IF(Input!N553=0," ",Input!N553)</f>
        <v>1</v>
      </c>
      <c r="N544" s="185">
        <f>IFERROR(IF(K544=0," ",SUM(K544*M544)*((Input!$D$10*$F$6)+(Input!$D$11*$F$7)))," ")</f>
        <v>4908.6070599999994</v>
      </c>
      <c r="O544" s="186">
        <f>IFERROR(IF(K544=0," ",SUM(K544*M544)*((Input!$D$22*$F$6)+(Input!$D$23*$F$7)))," ")</f>
        <v>2264.8330599999999</v>
      </c>
    </row>
    <row r="545" spans="1:15" s="15" customFormat="1" ht="16" thickBot="1" x14ac:dyDescent="0.4">
      <c r="A545" s="172"/>
      <c r="B545" s="172"/>
      <c r="C545" s="179" t="str">
        <f>Input!C554</f>
        <v>PP528</v>
      </c>
      <c r="D545" s="180">
        <f>IF(Input!D554=0," ",Input!D554)</f>
        <v>62</v>
      </c>
      <c r="E545" s="187" t="str">
        <f>IF([1]Input!E134=0," ",[1]Input!E134)</f>
        <v xml:space="preserve"> </v>
      </c>
      <c r="F545" s="180">
        <f t="shared" si="25"/>
        <v>62</v>
      </c>
      <c r="G545" s="180">
        <f>Input!G554</f>
        <v>0.28550189039158097</v>
      </c>
      <c r="H545" s="180">
        <f>IF(Input!H554=0," ",Input!H554)</f>
        <v>2021</v>
      </c>
      <c r="I545" s="180">
        <f t="shared" si="26"/>
        <v>2</v>
      </c>
      <c r="J545" s="181">
        <f>IF(Input!J554=0, " ",Input!J554)</f>
        <v>618266.55000000005</v>
      </c>
      <c r="K545" s="182">
        <f>IF(Input!M554=0, " ",Input!M554)</f>
        <v>4464.82</v>
      </c>
      <c r="L545" s="188">
        <f t="shared" si="24"/>
        <v>7.2215131159853296E-3</v>
      </c>
      <c r="M545" s="184">
        <f>IF(Input!N554=0," ",Input!N554)</f>
        <v>1</v>
      </c>
      <c r="N545" s="185">
        <f>IFERROR(IF(K545=0," ",SUM(K545*M545)*((Input!$D$10*$F$6)+(Input!$D$11*$F$7)))," ")</f>
        <v>4973.809479999999</v>
      </c>
      <c r="O545" s="186">
        <f>IFERROR(IF(K545=0," ",SUM(K545*M545)*((Input!$D$22*$F$6)+(Input!$D$23*$F$7)))," ")</f>
        <v>2294.9174800000001</v>
      </c>
    </row>
    <row r="546" spans="1:15" s="15" customFormat="1" ht="16" thickBot="1" x14ac:dyDescent="0.4">
      <c r="A546" s="172"/>
      <c r="B546" s="172"/>
      <c r="C546" s="179" t="str">
        <f>Input!C555</f>
        <v>PP529</v>
      </c>
      <c r="D546" s="180">
        <f>IF(Input!D555=0," ",Input!D555)</f>
        <v>65</v>
      </c>
      <c r="E546" s="187" t="str">
        <f>IF([1]Input!E135=0," ",[1]Input!E135)</f>
        <v xml:space="preserve"> </v>
      </c>
      <c r="F546" s="180">
        <f t="shared" si="25"/>
        <v>65</v>
      </c>
      <c r="G546" s="180">
        <f>Input!G555</f>
        <v>0.3383837616973186</v>
      </c>
      <c r="H546" s="180">
        <f>IF(Input!H555=0," ",Input!H555)</f>
        <v>2017</v>
      </c>
      <c r="I546" s="180">
        <f t="shared" si="26"/>
        <v>6</v>
      </c>
      <c r="J546" s="181">
        <f>IF(Input!J555=0, " ",Input!J555)</f>
        <v>698963.68</v>
      </c>
      <c r="K546" s="182">
        <f>IF(Input!M555=0, " ",Input!M555)</f>
        <v>4487.32</v>
      </c>
      <c r="L546" s="188">
        <f t="shared" si="24"/>
        <v>6.4199616208956657E-3</v>
      </c>
      <c r="M546" s="184">
        <f>IF(Input!N555=0," ",Input!N555)</f>
        <v>1</v>
      </c>
      <c r="N546" s="185">
        <f>IFERROR(IF(K546=0," ",SUM(K546*M546)*((Input!$D$10*$F$6)+(Input!$D$11*$F$7)))," ")</f>
        <v>4998.8744799999995</v>
      </c>
      <c r="O546" s="186">
        <f>IFERROR(IF(K546=0," ",SUM(K546*M546)*((Input!$D$22*$F$6)+(Input!$D$23*$F$7)))," ")</f>
        <v>2306.4824800000001</v>
      </c>
    </row>
    <row r="547" spans="1:15" s="15" customFormat="1" ht="16" thickBot="1" x14ac:dyDescent="0.4">
      <c r="A547" s="172"/>
      <c r="B547" s="172"/>
      <c r="C547" s="179" t="str">
        <f>Input!C556</f>
        <v>PP530</v>
      </c>
      <c r="D547" s="180">
        <f>IF(Input!D556=0," ",Input!D556)</f>
        <v>90</v>
      </c>
      <c r="E547" s="187" t="str">
        <f>IF([1]Input!E136=0," ",[1]Input!E136)</f>
        <v xml:space="preserve"> </v>
      </c>
      <c r="F547" s="180">
        <f t="shared" si="25"/>
        <v>90</v>
      </c>
      <c r="G547" s="180">
        <f>Input!G556</f>
        <v>0.34859690719381109</v>
      </c>
      <c r="H547" s="180">
        <f>IF(Input!H556=0," ",Input!H556)</f>
        <v>2002</v>
      </c>
      <c r="I547" s="180">
        <f t="shared" si="26"/>
        <v>21</v>
      </c>
      <c r="J547" s="181">
        <f>IF(Input!J556=0, " ",Input!J556)</f>
        <v>520043.26</v>
      </c>
      <c r="K547" s="182">
        <f>IF(Input!M556=0, " ",Input!M556)</f>
        <v>4567.05</v>
      </c>
      <c r="L547" s="188">
        <f t="shared" si="24"/>
        <v>8.7820578618786442E-3</v>
      </c>
      <c r="M547" s="184">
        <f>IF(Input!N556=0," ",Input!N556)</f>
        <v>1</v>
      </c>
      <c r="N547" s="185">
        <f>IFERROR(IF(K547=0," ",SUM(K547*M547)*((Input!$D$10*$F$6)+(Input!$D$11*$F$7)))," ")</f>
        <v>5087.6936999999998</v>
      </c>
      <c r="O547" s="186">
        <f>IFERROR(IF(K547=0," ",SUM(K547*M547)*((Input!$D$22*$F$6)+(Input!$D$23*$F$7)))," ")</f>
        <v>2347.4637000000002</v>
      </c>
    </row>
    <row r="548" spans="1:15" s="15" customFormat="1" ht="16" thickBot="1" x14ac:dyDescent="0.4">
      <c r="A548" s="172"/>
      <c r="B548" s="172"/>
      <c r="C548" s="179" t="str">
        <f>Input!C557</f>
        <v>PP531</v>
      </c>
      <c r="D548" s="180">
        <f>IF(Input!D557=0," ",Input!D557)</f>
        <v>65</v>
      </c>
      <c r="E548" s="187" t="str">
        <f>IF([1]Input!E137=0," ",[1]Input!E137)</f>
        <v xml:space="preserve"> </v>
      </c>
      <c r="F548" s="180">
        <f t="shared" si="25"/>
        <v>65</v>
      </c>
      <c r="G548" s="180">
        <f>Input!G557</f>
        <v>1.2946849663254822</v>
      </c>
      <c r="H548" s="180">
        <f>IF(Input!H557=0," ",Input!H557)</f>
        <v>2008</v>
      </c>
      <c r="I548" s="180">
        <f t="shared" si="26"/>
        <v>15</v>
      </c>
      <c r="J548" s="181">
        <f>IF(Input!J557=0, " ",Input!J557)</f>
        <v>2674294.31</v>
      </c>
      <c r="K548" s="182">
        <f>IF(Input!M557=0, " ",Input!M557)</f>
        <v>4636.33</v>
      </c>
      <c r="L548" s="188">
        <f t="shared" si="24"/>
        <v>1.7336648336210984E-3</v>
      </c>
      <c r="M548" s="184">
        <f>IF(Input!N557=0," ",Input!N557)</f>
        <v>1</v>
      </c>
      <c r="N548" s="185">
        <f>IFERROR(IF(K548=0," ",SUM(K548*M548)*((Input!$D$10*$F$6)+(Input!$D$11*$F$7)))," ")</f>
        <v>5164.871619999999</v>
      </c>
      <c r="O548" s="186">
        <f>IFERROR(IF(K548=0," ",SUM(K548*M548)*((Input!$D$22*$F$6)+(Input!$D$23*$F$7)))," ")</f>
        <v>2383.0736200000001</v>
      </c>
    </row>
    <row r="549" spans="1:15" s="15" customFormat="1" ht="16" thickBot="1" x14ac:dyDescent="0.4">
      <c r="A549" s="172"/>
      <c r="B549" s="172"/>
      <c r="C549" s="179" t="str">
        <f>Input!C558</f>
        <v>PP532</v>
      </c>
      <c r="D549" s="180">
        <f>IF(Input!D558=0," ",Input!D558)</f>
        <v>71</v>
      </c>
      <c r="E549" s="187" t="str">
        <f>IF([1]Input!E138=0," ",[1]Input!E138)</f>
        <v xml:space="preserve"> </v>
      </c>
      <c r="F549" s="180">
        <f t="shared" si="25"/>
        <v>71</v>
      </c>
      <c r="G549" s="180">
        <f>Input!G558</f>
        <v>0.2180816488784475</v>
      </c>
      <c r="H549" s="180">
        <f>IF(Input!H558=0," ",Input!H558)</f>
        <v>1999</v>
      </c>
      <c r="I549" s="180">
        <f t="shared" si="26"/>
        <v>24</v>
      </c>
      <c r="J549" s="181">
        <f>IF(Input!J558=0, " ",Input!J558)</f>
        <v>412400.54</v>
      </c>
      <c r="K549" s="182">
        <f>IF(Input!M558=0, " ",Input!M558)</f>
        <v>4931.62</v>
      </c>
      <c r="L549" s="188">
        <f t="shared" si="24"/>
        <v>1.1958325757769377E-2</v>
      </c>
      <c r="M549" s="184">
        <f>IF(Input!N558=0," ",Input!N558)</f>
        <v>1</v>
      </c>
      <c r="N549" s="185">
        <f>IFERROR(IF(K549=0," ",SUM(K549*M549)*((Input!$D$10*$F$6)+(Input!$D$11*$F$7)))," ")</f>
        <v>5493.8246799999997</v>
      </c>
      <c r="O549" s="186">
        <f>IFERROR(IF(K549=0," ",SUM(K549*M549)*((Input!$D$22*$F$6)+(Input!$D$23*$F$7)))," ")</f>
        <v>2534.85268</v>
      </c>
    </row>
    <row r="550" spans="1:15" s="15" customFormat="1" ht="16" thickBot="1" x14ac:dyDescent="0.4">
      <c r="A550" s="172"/>
      <c r="B550" s="172"/>
      <c r="C550" s="179" t="str">
        <f>Input!C559</f>
        <v>PP533</v>
      </c>
      <c r="D550" s="180">
        <f>IF(Input!D559=0," ",Input!D559)</f>
        <v>66</v>
      </c>
      <c r="E550" s="187" t="str">
        <f>IF([1]Input!E139=0," ",[1]Input!E139)</f>
        <v xml:space="preserve"> </v>
      </c>
      <c r="F550" s="180">
        <f t="shared" si="25"/>
        <v>66</v>
      </c>
      <c r="G550" s="180">
        <f>Input!G559</f>
        <v>0.38291444521889711</v>
      </c>
      <c r="H550" s="180">
        <f>IF(Input!H559=0," ",Input!H559)</f>
        <v>2007</v>
      </c>
      <c r="I550" s="180">
        <f t="shared" si="26"/>
        <v>16</v>
      </c>
      <c r="J550" s="181">
        <f>IF(Input!J559=0, " ",Input!J559)</f>
        <v>778961.99</v>
      </c>
      <c r="K550" s="182">
        <f>IF(Input!M559=0, " ",Input!M559)</f>
        <v>5030.3500000000004</v>
      </c>
      <c r="L550" s="188">
        <f t="shared" si="24"/>
        <v>6.4577605384827574E-3</v>
      </c>
      <c r="M550" s="184">
        <f>IF(Input!N559=0," ",Input!N559)</f>
        <v>1</v>
      </c>
      <c r="N550" s="185">
        <f>IFERROR(IF(K550=0," ",SUM(K550*M550)*((Input!$D$10*$F$6)+(Input!$D$11*$F$7)))," ")</f>
        <v>5603.8099000000002</v>
      </c>
      <c r="O550" s="186">
        <f>IFERROR(IF(K550=0," ",SUM(K550*M550)*((Input!$D$22*$F$6)+(Input!$D$23*$F$7)))," ")</f>
        <v>2585.5999000000002</v>
      </c>
    </row>
    <row r="551" spans="1:15" s="15" customFormat="1" ht="16" thickBot="1" x14ac:dyDescent="0.4">
      <c r="A551" s="172"/>
      <c r="B551" s="172"/>
      <c r="C551" s="179" t="str">
        <f>Input!C560</f>
        <v>PP534</v>
      </c>
      <c r="D551" s="180">
        <f>IF(Input!D560=0," ",Input!D560)</f>
        <v>67</v>
      </c>
      <c r="E551" s="187" t="str">
        <f>IF([1]Input!E140=0," ",[1]Input!E140)</f>
        <v xml:space="preserve"> </v>
      </c>
      <c r="F551" s="180">
        <f t="shared" si="25"/>
        <v>67</v>
      </c>
      <c r="G551" s="180">
        <f>Input!G560</f>
        <v>0.66979373708114376</v>
      </c>
      <c r="H551" s="180">
        <f>IF(Input!H560=0," ",Input!H560)</f>
        <v>2009</v>
      </c>
      <c r="I551" s="180">
        <f t="shared" si="26"/>
        <v>14</v>
      </c>
      <c r="J551" s="181">
        <f>IF(Input!J560=0, " ",Input!J560)</f>
        <v>1342223.17</v>
      </c>
      <c r="K551" s="182">
        <f>IF(Input!M560=0, " ",Input!M560)</f>
        <v>5193.6099999999997</v>
      </c>
      <c r="L551" s="188">
        <f t="shared" si="24"/>
        <v>3.869408691551644E-3</v>
      </c>
      <c r="M551" s="184">
        <f>IF(Input!N560=0," ",Input!N560)</f>
        <v>1</v>
      </c>
      <c r="N551" s="185">
        <f>IFERROR(IF(K551=0," ",SUM(K551*M551)*((Input!$D$10*$F$6)+(Input!$D$11*$F$7)))," ")</f>
        <v>5785.6815399999987</v>
      </c>
      <c r="O551" s="186">
        <f>IFERROR(IF(K551=0," ",SUM(K551*M551)*((Input!$D$22*$F$6)+(Input!$D$23*$F$7)))," ")</f>
        <v>2669.5155399999999</v>
      </c>
    </row>
    <row r="552" spans="1:15" s="15" customFormat="1" ht="16" thickBot="1" x14ac:dyDescent="0.4">
      <c r="A552" s="172"/>
      <c r="B552" s="172"/>
      <c r="C552" s="179" t="str">
        <f>Input!C561</f>
        <v>PP535</v>
      </c>
      <c r="D552" s="180">
        <f>IF(Input!D561=0," ",Input!D561)</f>
        <v>69</v>
      </c>
      <c r="E552" s="187" t="str">
        <f>IF([1]Input!E141=0," ",[1]Input!E141)</f>
        <v xml:space="preserve"> </v>
      </c>
      <c r="F552" s="180">
        <f t="shared" si="25"/>
        <v>69</v>
      </c>
      <c r="G552" s="180">
        <f>Input!G561</f>
        <v>1.3848538710318066</v>
      </c>
      <c r="H552" s="180">
        <f>IF(Input!H561=0," ",Input!H561)</f>
        <v>2017</v>
      </c>
      <c r="I552" s="180">
        <f t="shared" si="26"/>
        <v>6</v>
      </c>
      <c r="J552" s="181">
        <f>IF(Input!J561=0, " ",Input!J561)</f>
        <v>2694717.92</v>
      </c>
      <c r="K552" s="182">
        <f>IF(Input!M561=0, " ",Input!M561)</f>
        <v>6556.93</v>
      </c>
      <c r="L552" s="188">
        <f t="shared" si="24"/>
        <v>2.433252828184703E-3</v>
      </c>
      <c r="M552" s="184">
        <f>IF(Input!N561=0," ",Input!N561)</f>
        <v>1</v>
      </c>
      <c r="N552" s="185">
        <f>IFERROR(IF(K552=0," ",SUM(K552*M552)*((Input!$D$10*$F$6)+(Input!$D$11*$F$7)))," ")</f>
        <v>7304.4200199999996</v>
      </c>
      <c r="O552" s="186">
        <f>IFERROR(IF(K552=0," ",SUM(K552*M552)*((Input!$D$22*$F$6)+(Input!$D$23*$F$7)))," ")</f>
        <v>3370.2620200000001</v>
      </c>
    </row>
    <row r="553" spans="1:15" s="15" customFormat="1" ht="16" thickBot="1" x14ac:dyDescent="0.4">
      <c r="A553" s="172"/>
      <c r="B553" s="172"/>
      <c r="C553" s="179" t="str">
        <f>Input!C562</f>
        <v>PP536</v>
      </c>
      <c r="D553" s="180" t="str">
        <f>IF(Input!D562=0," ",Input!D562)</f>
        <v xml:space="preserve"> </v>
      </c>
      <c r="E553" s="187" t="str">
        <f>IF([1]Input!E142=0," ",[1]Input!E142)</f>
        <v xml:space="preserve"> </v>
      </c>
      <c r="F553" s="180" t="str">
        <f t="shared" si="25"/>
        <v xml:space="preserve"> </v>
      </c>
      <c r="G553" s="180">
        <f>Input!G562</f>
        <v>0</v>
      </c>
      <c r="H553" s="180">
        <f>IF(Input!H562=0," ",Input!H562)</f>
        <v>2022</v>
      </c>
      <c r="I553" s="180">
        <f t="shared" si="26"/>
        <v>1</v>
      </c>
      <c r="J553" s="181">
        <f>IF(Input!J562=0, " ",Input!J562)</f>
        <v>199026.72</v>
      </c>
      <c r="K553" s="182">
        <f>IF(Input!M562=0, " ",Input!M562)</f>
        <v>6578.2</v>
      </c>
      <c r="L553" s="188">
        <f t="shared" si="24"/>
        <v>3.3051843491165404E-2</v>
      </c>
      <c r="M553" s="184">
        <f>IF(Input!N562=0," ",Input!N562)</f>
        <v>1</v>
      </c>
      <c r="N553" s="185">
        <f>IFERROR(IF(K553=0," ",SUM(K553*M553)*((Input!$D$10*$F$6)+(Input!$D$11*$F$7)))," ")</f>
        <v>7328.1147999999994</v>
      </c>
      <c r="O553" s="186">
        <f>IFERROR(IF(K553=0," ",SUM(K553*M553)*((Input!$D$22*$F$6)+(Input!$D$23*$F$7)))," ")</f>
        <v>3381.1948000000002</v>
      </c>
    </row>
    <row r="554" spans="1:15" s="15" customFormat="1" ht="16" thickBot="1" x14ac:dyDescent="0.4">
      <c r="A554" s="172"/>
      <c r="B554" s="172"/>
      <c r="C554" s="179" t="str">
        <f>Input!C563</f>
        <v>PP537</v>
      </c>
      <c r="D554" s="180">
        <f>IF(Input!D563=0," ",Input!D563)</f>
        <v>66</v>
      </c>
      <c r="E554" s="187" t="str">
        <f>IF([1]Input!E143=0," ",[1]Input!E143)</f>
        <v xml:space="preserve"> </v>
      </c>
      <c r="F554" s="180">
        <f t="shared" si="25"/>
        <v>66</v>
      </c>
      <c r="G554" s="180">
        <f>Input!G563</f>
        <v>0.48889445783225149</v>
      </c>
      <c r="H554" s="180">
        <f>IF(Input!H563=0," ",Input!H563)</f>
        <v>2018</v>
      </c>
      <c r="I554" s="180">
        <f t="shared" si="26"/>
        <v>5</v>
      </c>
      <c r="J554" s="181">
        <f>IF(Input!J563=0, " ",Input!J563)</f>
        <v>994556.89</v>
      </c>
      <c r="K554" s="182">
        <f>IF(Input!M563=0, " ",Input!M563)</f>
        <v>6904.71</v>
      </c>
      <c r="L554" s="188">
        <f t="shared" si="24"/>
        <v>6.9424987845592223E-3</v>
      </c>
      <c r="M554" s="184">
        <f>IF(Input!N563=0," ",Input!N563)</f>
        <v>1</v>
      </c>
      <c r="N554" s="185">
        <f>IFERROR(IF(K554=0," ",SUM(K554*M554)*((Input!$D$10*$F$6)+(Input!$D$11*$F$7)))," ")</f>
        <v>7691.8469399999994</v>
      </c>
      <c r="O554" s="186">
        <f>IFERROR(IF(K554=0," ",SUM(K554*M554)*((Input!$D$22*$F$6)+(Input!$D$23*$F$7)))," ")</f>
        <v>3549.0209399999999</v>
      </c>
    </row>
    <row r="555" spans="1:15" s="15" customFormat="1" ht="16" thickBot="1" x14ac:dyDescent="0.4">
      <c r="A555" s="172"/>
      <c r="B555" s="172"/>
      <c r="C555" s="179" t="str">
        <f>Input!C564</f>
        <v>PP538</v>
      </c>
      <c r="D555" s="180">
        <f>IF(Input!D564=0," ",Input!D564)</f>
        <v>85</v>
      </c>
      <c r="E555" s="187" t="str">
        <f>IF([1]Input!E144=0," ",[1]Input!E144)</f>
        <v xml:space="preserve"> </v>
      </c>
      <c r="F555" s="180">
        <f t="shared" si="25"/>
        <v>85</v>
      </c>
      <c r="G555" s="180">
        <f>Input!G564</f>
        <v>1.3717023369409613</v>
      </c>
      <c r="H555" s="180">
        <f>IF(Input!H564=0," ",Input!H564)</f>
        <v>2012</v>
      </c>
      <c r="I555" s="180">
        <f t="shared" si="26"/>
        <v>11</v>
      </c>
      <c r="J555" s="181">
        <f>IF(Input!J564=0, " ",Input!J564)</f>
        <v>2166703.1</v>
      </c>
      <c r="K555" s="182">
        <f>IF(Input!M564=0, " ",Input!M564)</f>
        <v>7865.9400000000005</v>
      </c>
      <c r="L555" s="188">
        <f t="shared" si="24"/>
        <v>3.6303728000389164E-3</v>
      </c>
      <c r="M555" s="184">
        <f>IF(Input!N564=0," ",Input!N564)</f>
        <v>1</v>
      </c>
      <c r="N555" s="185">
        <f>IFERROR(IF(K555=0," ",SUM(K555*M555)*((Input!$D$10*$F$6)+(Input!$D$11*$F$7)))," ")</f>
        <v>8762.6571599999988</v>
      </c>
      <c r="O555" s="186">
        <f>IFERROR(IF(K555=0," ",SUM(K555*M555)*((Input!$D$22*$F$6)+(Input!$D$23*$F$7)))," ")</f>
        <v>4043.0931600000004</v>
      </c>
    </row>
    <row r="556" spans="1:15" s="15" customFormat="1" ht="16" thickBot="1" x14ac:dyDescent="0.4">
      <c r="A556" s="172"/>
      <c r="B556" s="172"/>
      <c r="C556" s="179" t="str">
        <f>Input!C565</f>
        <v>PP539</v>
      </c>
      <c r="D556" s="180">
        <f>IF(Input!D565=0," ",Input!D565)</f>
        <v>68</v>
      </c>
      <c r="E556" s="187" t="str">
        <f>IF([1]Input!E145=0," ",[1]Input!E145)</f>
        <v xml:space="preserve"> </v>
      </c>
      <c r="F556" s="180">
        <f t="shared" si="25"/>
        <v>68</v>
      </c>
      <c r="G556" s="180">
        <f>Input!G565</f>
        <v>3.361203201902359</v>
      </c>
      <c r="H556" s="180">
        <f>IF(Input!H565=0," ",Input!H565)</f>
        <v>1999</v>
      </c>
      <c r="I556" s="180">
        <f t="shared" si="26"/>
        <v>24</v>
      </c>
      <c r="J556" s="181">
        <f>IF(Input!J565=0, " ",Input!J565)</f>
        <v>6636579.5999999996</v>
      </c>
      <c r="K556" s="182">
        <f>IF(Input!M565=0, " ",Input!M565)</f>
        <v>10362.529999999999</v>
      </c>
      <c r="L556" s="188">
        <f t="shared" si="24"/>
        <v>1.5614263106254311E-3</v>
      </c>
      <c r="M556" s="184">
        <f>IF(Input!N565=0," ",Input!N565)</f>
        <v>1</v>
      </c>
      <c r="N556" s="185">
        <f>IFERROR(IF(K556=0," ",SUM(K556*M556)*((Input!$D$10*$F$6)+(Input!$D$11*$F$7)))," ")</f>
        <v>11543.858419999997</v>
      </c>
      <c r="O556" s="186">
        <f>IFERROR(IF(K556=0," ",SUM(K556*M556)*((Input!$D$22*$F$6)+(Input!$D$23*$F$7)))," ")</f>
        <v>5326.3404199999995</v>
      </c>
    </row>
    <row r="557" spans="1:15" s="15" customFormat="1" ht="16" thickBot="1" x14ac:dyDescent="0.4">
      <c r="A557" s="172"/>
      <c r="B557" s="172"/>
      <c r="C557" s="179" t="str">
        <f>Input!C566</f>
        <v>PP540</v>
      </c>
      <c r="D557" s="180">
        <f>IF(Input!D566=0," ",Input!D566)</f>
        <v>69</v>
      </c>
      <c r="E557" s="187" t="str">
        <f>IF([1]Input!E146=0," ",[1]Input!E146)</f>
        <v xml:space="preserve"> </v>
      </c>
      <c r="F557" s="180">
        <f t="shared" si="25"/>
        <v>69</v>
      </c>
      <c r="G557" s="180">
        <f>Input!G566</f>
        <v>2.6482536532695922</v>
      </c>
      <c r="H557" s="180">
        <f>IF(Input!H566=0," ",Input!H566)</f>
        <v>1998</v>
      </c>
      <c r="I557" s="180">
        <f t="shared" si="26"/>
        <v>25</v>
      </c>
      <c r="J557" s="181">
        <f>IF(Input!J566=0, " ",Input!J566)</f>
        <v>5153104.4000000004</v>
      </c>
      <c r="K557" s="182">
        <f>IF(Input!M566=0, " ",Input!M566)</f>
        <v>11436.45</v>
      </c>
      <c r="L557" s="188">
        <f t="shared" si="24"/>
        <v>2.2193320981426265E-3</v>
      </c>
      <c r="M557" s="184">
        <f>IF(Input!N566=0," ",Input!N566)</f>
        <v>1</v>
      </c>
      <c r="N557" s="185">
        <f>IFERROR(IF(K557=0," ",SUM(K557*M557)*((Input!$D$10*$F$6)+(Input!$D$11*$F$7)))," ")</f>
        <v>12740.2053</v>
      </c>
      <c r="O557" s="186">
        <f>IFERROR(IF(K557=0," ",SUM(K557*M557)*((Input!$D$22*$F$6)+(Input!$D$23*$F$7)))," ")</f>
        <v>5878.3353000000006</v>
      </c>
    </row>
    <row r="558" spans="1:15" s="15" customFormat="1" ht="16" thickBot="1" x14ac:dyDescent="0.4">
      <c r="A558" s="172"/>
      <c r="B558" s="172"/>
      <c r="C558" s="179" t="str">
        <f>Input!C567</f>
        <v>PP541</v>
      </c>
      <c r="D558" s="180">
        <f>IF(Input!D567=0," ",Input!D567)</f>
        <v>72</v>
      </c>
      <c r="E558" s="187" t="str">
        <f>IF([1]Input!E147=0," ",[1]Input!E147)</f>
        <v xml:space="preserve"> </v>
      </c>
      <c r="F558" s="180">
        <f t="shared" si="25"/>
        <v>72</v>
      </c>
      <c r="G558" s="180">
        <f>Input!G567</f>
        <v>0.95207875672932296</v>
      </c>
      <c r="H558" s="180">
        <f>IF(Input!H567=0," ",Input!H567)</f>
        <v>2010</v>
      </c>
      <c r="I558" s="180">
        <f t="shared" si="26"/>
        <v>13</v>
      </c>
      <c r="J558" s="181">
        <f>IF(Input!J567=0, " ",Input!J567)</f>
        <v>1775410.69</v>
      </c>
      <c r="K558" s="182">
        <f>IF(Input!M567=0, " ",Input!M567)</f>
        <v>12212.67</v>
      </c>
      <c r="L558" s="188">
        <f t="shared" si="24"/>
        <v>6.8787858881259748E-3</v>
      </c>
      <c r="M558" s="184">
        <f>IF(Input!N567=0," ",Input!N567)</f>
        <v>1</v>
      </c>
      <c r="N558" s="185">
        <f>IFERROR(IF(K558=0," ",SUM(K558*M558)*((Input!$D$10*$F$6)+(Input!$D$11*$F$7)))," ")</f>
        <v>13604.914379999998</v>
      </c>
      <c r="O558" s="186">
        <f>IFERROR(IF(K558=0," ",SUM(K558*M558)*((Input!$D$22*$F$6)+(Input!$D$23*$F$7)))," ")</f>
        <v>6277.3123800000003</v>
      </c>
    </row>
    <row r="559" spans="1:15" s="15" customFormat="1" ht="16" thickBot="1" x14ac:dyDescent="0.4">
      <c r="A559" s="172"/>
      <c r="B559" s="172"/>
      <c r="C559" s="179" t="str">
        <f>Input!C568</f>
        <v>PP542</v>
      </c>
      <c r="D559" s="180">
        <f>IF(Input!D568=0," ",Input!D568)</f>
        <v>60</v>
      </c>
      <c r="E559" s="187" t="str">
        <f>IF([1]Input!E148=0," ",[1]Input!E148)</f>
        <v xml:space="preserve"> </v>
      </c>
      <c r="F559" s="180">
        <f t="shared" si="25"/>
        <v>60</v>
      </c>
      <c r="G559" s="180">
        <f>Input!G568</f>
        <v>0.38942808949353713</v>
      </c>
      <c r="H559" s="180">
        <f>IF(Input!H568=0," ",Input!H568)</f>
        <v>2013</v>
      </c>
      <c r="I559" s="180">
        <f t="shared" si="26"/>
        <v>10</v>
      </c>
      <c r="J559" s="181">
        <f>IF(Input!J568=0, " ",Input!J568)</f>
        <v>871433.95</v>
      </c>
      <c r="K559" s="182">
        <f>IF(Input!M568=0, " ",Input!M568)</f>
        <v>12107.68</v>
      </c>
      <c r="L559" s="188">
        <f t="shared" si="24"/>
        <v>1.3893973260968317E-2</v>
      </c>
      <c r="M559" s="184">
        <f>IF(Input!N568=0," ",Input!N568)</f>
        <v>1</v>
      </c>
      <c r="N559" s="185">
        <f>IFERROR(IF(K559=0," ",SUM(K559*M559)*((Input!$D$10*$F$6)+(Input!$D$11*$F$7)))," ")</f>
        <v>13487.95552</v>
      </c>
      <c r="O559" s="186">
        <f>IFERROR(IF(K559=0," ",SUM(K559*M559)*((Input!$D$22*$F$6)+(Input!$D$23*$F$7)))," ")</f>
        <v>6223.3475200000003</v>
      </c>
    </row>
    <row r="560" spans="1:15" s="15" customFormat="1" ht="16" thickBot="1" x14ac:dyDescent="0.4">
      <c r="A560" s="172"/>
      <c r="B560" s="172"/>
      <c r="C560" s="179" t="str">
        <f>Input!C569</f>
        <v>PP543</v>
      </c>
      <c r="D560" s="180">
        <f>IF(Input!D569=0," ",Input!D569)</f>
        <v>63</v>
      </c>
      <c r="E560" s="187" t="str">
        <f>IF([1]Input!E149=0," ",[1]Input!E149)</f>
        <v xml:space="preserve"> </v>
      </c>
      <c r="F560" s="180">
        <f t="shared" si="25"/>
        <v>63</v>
      </c>
      <c r="G560" s="180">
        <f>Input!G569</f>
        <v>0.50944247953871469</v>
      </c>
      <c r="H560" s="180">
        <f>IF(Input!H569=0," ",Input!H569)</f>
        <v>2017</v>
      </c>
      <c r="I560" s="180">
        <f t="shared" si="26"/>
        <v>6</v>
      </c>
      <c r="J560" s="181">
        <f>IF(Input!J569=0, " ",Input!J569)</f>
        <v>1085708.05</v>
      </c>
      <c r="K560" s="182">
        <f>IF(Input!M569=0, " ",Input!M569)</f>
        <v>12847.140000000001</v>
      </c>
      <c r="L560" s="188">
        <f t="shared" si="24"/>
        <v>1.1832960066935122E-2</v>
      </c>
      <c r="M560" s="184">
        <f>IF(Input!N569=0," ",Input!N569)</f>
        <v>1</v>
      </c>
      <c r="N560" s="185">
        <f>IFERROR(IF(K560=0," ",SUM(K560*M560)*((Input!$D$10*$F$6)+(Input!$D$11*$F$7)))," ")</f>
        <v>14311.713959999999</v>
      </c>
      <c r="O560" s="186">
        <f>IFERROR(IF(K560=0," ",SUM(K560*M560)*((Input!$D$22*$F$6)+(Input!$D$23*$F$7)))," ")</f>
        <v>6603.4299600000004</v>
      </c>
    </row>
    <row r="561" spans="1:15" s="15" customFormat="1" ht="16" thickBot="1" x14ac:dyDescent="0.4">
      <c r="A561" s="172"/>
      <c r="B561" s="172"/>
      <c r="C561" s="179" t="str">
        <f>Input!C570</f>
        <v>PP544</v>
      </c>
      <c r="D561" s="180" t="str">
        <f>IF(Input!D570=0," ",Input!D570)</f>
        <v xml:space="preserve"> </v>
      </c>
      <c r="E561" s="187" t="str">
        <f>IF([1]Input!E150=0," ",[1]Input!E150)</f>
        <v xml:space="preserve"> </v>
      </c>
      <c r="F561" s="180" t="str">
        <f t="shared" si="25"/>
        <v xml:space="preserve"> </v>
      </c>
      <c r="G561" s="180">
        <f>Input!G570</f>
        <v>0</v>
      </c>
      <c r="H561" s="180" t="str">
        <f>IF(Input!H570=0," ",Input!H570)</f>
        <v xml:space="preserve"> </v>
      </c>
      <c r="I561" s="180" t="str">
        <f t="shared" si="26"/>
        <v xml:space="preserve"> </v>
      </c>
      <c r="J561" s="181">
        <f>IF(Input!J570=0, " ",Input!J570)</f>
        <v>4260848.13</v>
      </c>
      <c r="K561" s="182">
        <f>IF(Input!M570=0, " ",Input!M570)</f>
        <v>15924.56</v>
      </c>
      <c r="L561" s="188">
        <f t="shared" si="24"/>
        <v>3.7374155365636091E-3</v>
      </c>
      <c r="M561" s="184">
        <f>IF(Input!N570=0," ",Input!N570)</f>
        <v>1</v>
      </c>
      <c r="N561" s="185">
        <f>IFERROR(IF(K561=0," ",SUM(K561*M561)*((Input!$D$10*$F$6)+(Input!$D$11*$F$7)))," ")</f>
        <v>17739.959839999996</v>
      </c>
      <c r="O561" s="186">
        <f>IFERROR(IF(K561=0," ",SUM(K561*M561)*((Input!$D$22*$F$6)+(Input!$D$23*$F$7)))," ")</f>
        <v>8185.2238399999997</v>
      </c>
    </row>
    <row r="562" spans="1:15" s="15" customFormat="1" ht="16" thickBot="1" x14ac:dyDescent="0.4">
      <c r="A562" s="172"/>
      <c r="B562" s="172"/>
      <c r="C562" s="179" t="str">
        <f>Input!C571</f>
        <v>PP545</v>
      </c>
      <c r="D562" s="180" t="str">
        <f>IF(Input!D571=0," ",Input!D571)</f>
        <v xml:space="preserve"> </v>
      </c>
      <c r="E562" s="187" t="str">
        <f>IF([1]Input!E151=0," ",[1]Input!E151)</f>
        <v xml:space="preserve"> </v>
      </c>
      <c r="F562" s="180" t="str">
        <f t="shared" si="25"/>
        <v xml:space="preserve"> </v>
      </c>
      <c r="G562" s="180" t="str">
        <f>Input!G571</f>
        <v xml:space="preserve"> </v>
      </c>
      <c r="H562" s="180" t="str">
        <f>IF(Input!H571=0," ",Input!H571)</f>
        <v xml:space="preserve"> </v>
      </c>
      <c r="I562" s="180" t="str">
        <f t="shared" si="26"/>
        <v xml:space="preserve"> </v>
      </c>
      <c r="J562" s="181" t="str">
        <f>IF(Input!J571=0, " ",Input!J571)</f>
        <v xml:space="preserve"> </v>
      </c>
      <c r="K562" s="182">
        <f>IF(Input!M571=0, " ",Input!M571)</f>
        <v>38350.449999999997</v>
      </c>
      <c r="L562" s="188" t="str">
        <f t="shared" si="24"/>
        <v xml:space="preserve"> </v>
      </c>
      <c r="M562" s="184">
        <f>IF(Input!N571=0," ",Input!N571)</f>
        <v>1</v>
      </c>
      <c r="N562" s="185">
        <f>IFERROR(IF(K562=0," ",SUM(K562*M562)*((Input!$D$10*$F$6)+(Input!$D$11*$F$7)))," ")</f>
        <v>42722.40129999999</v>
      </c>
      <c r="O562" s="186">
        <f>IFERROR(IF(K562=0," ",SUM(K562*M562)*((Input!$D$22*$F$6)+(Input!$D$23*$F$7)))," ")</f>
        <v>19712.131299999997</v>
      </c>
    </row>
    <row r="563" spans="1:15" s="15" customFormat="1" x14ac:dyDescent="0.35">
      <c r="A563" s="172"/>
      <c r="B563" s="172"/>
      <c r="C563" s="179" t="str">
        <f>Input!C572</f>
        <v>PP546</v>
      </c>
      <c r="D563" s="180">
        <f>IF(Input!D572=0," ",Input!D572)</f>
        <v>72</v>
      </c>
      <c r="E563" s="187" t="str">
        <f>IF([1]Input!E152=0," ",[1]Input!E152)</f>
        <v xml:space="preserve"> </v>
      </c>
      <c r="F563" s="180">
        <f t="shared" si="25"/>
        <v>72</v>
      </c>
      <c r="G563" s="180">
        <f>Input!G572</f>
        <v>4.8459736940379612</v>
      </c>
      <c r="H563" s="180">
        <f>IF(Input!H572=0," ",Input!H572)</f>
        <v>1996</v>
      </c>
      <c r="I563" s="180">
        <f t="shared" si="26"/>
        <v>27</v>
      </c>
      <c r="J563" s="181">
        <f>IF(Input!J572=0, " ",Input!J572)</f>
        <v>9036640.5500000007</v>
      </c>
      <c r="K563" s="182">
        <f>IF(Input!M572=0, " ",Input!M572)</f>
        <v>43973.599999999999</v>
      </c>
      <c r="L563" s="188">
        <f t="shared" si="24"/>
        <v>4.8661446426570545E-3</v>
      </c>
      <c r="M563" s="184">
        <f>IF(Input!N572=0," ",Input!N572)</f>
        <v>1</v>
      </c>
      <c r="N563" s="185">
        <f>IFERROR(IF(K563=0," ",SUM(K563*M563)*((Input!$D$10*$F$6)+(Input!$D$11*$F$7)))," ")</f>
        <v>48986.590399999994</v>
      </c>
      <c r="O563" s="186">
        <f>IFERROR(IF(K563=0," ",SUM(K563*M563)*((Input!$D$22*$F$6)+(Input!$D$23*$F$7)))," ")</f>
        <v>22602.430400000001</v>
      </c>
    </row>
    <row r="564" spans="1:15" s="15" customFormat="1" ht="16" thickBot="1" x14ac:dyDescent="0.4">
      <c r="A564" s="172"/>
      <c r="B564" s="172"/>
      <c r="C564" s="91" t="s">
        <v>52</v>
      </c>
      <c r="D564" s="92"/>
      <c r="E564" s="92"/>
      <c r="F564" s="93">
        <f>AVERAGE(F18:F563)</f>
        <v>60.334710743801651</v>
      </c>
      <c r="G564" s="93">
        <f>SUM(G18:G563)</f>
        <v>62.429245630876721</v>
      </c>
      <c r="H564" s="93">
        <f>AVERAGE(H18:H563)</f>
        <v>2012.9206349206349</v>
      </c>
      <c r="I564" s="93">
        <f>AVERAGE(I18:I563)</f>
        <v>10.079365079365079</v>
      </c>
      <c r="J564" s="94">
        <f>AVERAGE(J18:J563)</f>
        <v>263779.27455795673</v>
      </c>
      <c r="K564" s="94">
        <f>AVERAGE(K18:K563)</f>
        <v>852.42871559633022</v>
      </c>
      <c r="L564" s="131">
        <f>K564/J564</f>
        <v>3.2315985288261808E-3</v>
      </c>
      <c r="M564" s="95">
        <f>AVERAGE(M18:M563)</f>
        <v>1</v>
      </c>
      <c r="N564" s="94">
        <f>AVERAGE(N18:N563)</f>
        <v>949.60558917431183</v>
      </c>
      <c r="O564" s="96">
        <f>AVERAGE(O18:O563)</f>
        <v>438.14835981651368</v>
      </c>
    </row>
    <row r="565" spans="1:15" s="15" customFormat="1" x14ac:dyDescent="0.35">
      <c r="A565" s="172"/>
      <c r="B565" s="172"/>
      <c r="C565" s="172"/>
      <c r="D565" s="173"/>
      <c r="E565" s="173"/>
      <c r="F565" s="173"/>
      <c r="G565" s="173"/>
      <c r="H565" s="173"/>
      <c r="I565" s="173"/>
      <c r="J565" s="172"/>
      <c r="K565" s="172"/>
      <c r="L565" s="177"/>
      <c r="M565" s="172"/>
      <c r="N565" s="172"/>
      <c r="O565" s="172"/>
    </row>
    <row r="566" spans="1:15" s="15" customFormat="1" x14ac:dyDescent="0.35">
      <c r="A566" s="172"/>
      <c r="B566" s="172"/>
      <c r="C566" s="54"/>
      <c r="D566" s="97"/>
      <c r="E566" s="97"/>
      <c r="F566" s="97"/>
      <c r="G566" s="173"/>
      <c r="H566" s="173"/>
      <c r="I566" s="173"/>
      <c r="J566" s="172"/>
      <c r="K566" s="172"/>
      <c r="L566" s="177"/>
      <c r="M566" s="172"/>
      <c r="N566" s="172"/>
      <c r="O566" s="172"/>
    </row>
    <row r="567" spans="1:15" s="15" customFormat="1" x14ac:dyDescent="0.35">
      <c r="A567" s="172"/>
      <c r="B567" s="172"/>
      <c r="C567" s="54"/>
      <c r="D567" s="132"/>
      <c r="E567" s="132"/>
      <c r="F567" s="55"/>
      <c r="G567" s="173"/>
      <c r="H567" s="173"/>
      <c r="I567" s="173"/>
      <c r="J567" s="172"/>
      <c r="K567" s="172"/>
      <c r="L567" s="177"/>
      <c r="M567" s="172"/>
      <c r="N567" s="172"/>
      <c r="O567" s="172"/>
    </row>
    <row r="568" spans="1:15" s="15" customFormat="1" x14ac:dyDescent="0.35">
      <c r="C568" s="76"/>
      <c r="D568" s="77"/>
      <c r="E568" s="77"/>
      <c r="F568" s="31"/>
      <c r="I568" s="16"/>
      <c r="L568" s="123"/>
    </row>
    <row r="569" spans="1:15" s="15" customFormat="1" x14ac:dyDescent="0.35">
      <c r="C569" s="76"/>
      <c r="D569" s="77"/>
      <c r="E569" s="77"/>
      <c r="F569" s="78"/>
      <c r="L569" s="123"/>
    </row>
    <row r="570" spans="1:15" s="15" customFormat="1" x14ac:dyDescent="0.35">
      <c r="D570" s="16"/>
      <c r="E570" s="16"/>
      <c r="F570" s="16"/>
      <c r="G570" s="16"/>
      <c r="H570" s="16"/>
      <c r="I570" s="16"/>
      <c r="L570" s="123"/>
      <c r="M570" s="16"/>
    </row>
    <row r="571" spans="1:15" s="15" customFormat="1" x14ac:dyDescent="0.35">
      <c r="D571" s="16"/>
      <c r="E571" s="16"/>
      <c r="F571" s="16"/>
      <c r="G571" s="16"/>
      <c r="H571" s="16"/>
      <c r="I571" s="16"/>
      <c r="L571" s="123"/>
      <c r="M571" s="16"/>
    </row>
    <row r="572" spans="1:15" s="15" customFormat="1" x14ac:dyDescent="0.35">
      <c r="D572" s="16"/>
      <c r="E572" s="16"/>
      <c r="F572" s="16"/>
      <c r="G572" s="16"/>
      <c r="H572" s="16"/>
      <c r="I572" s="16"/>
      <c r="L572" s="123"/>
      <c r="M572" s="16"/>
    </row>
    <row r="573" spans="1:15" s="15" customFormat="1" x14ac:dyDescent="0.35">
      <c r="D573" s="16"/>
      <c r="E573" s="16"/>
      <c r="F573" s="16"/>
      <c r="G573" s="16"/>
      <c r="H573" s="16"/>
      <c r="I573" s="16"/>
      <c r="L573" s="123"/>
      <c r="M573" s="16"/>
    </row>
    <row r="574" spans="1:15" s="15" customFormat="1" x14ac:dyDescent="0.35">
      <c r="D574" s="16"/>
      <c r="E574" s="16"/>
      <c r="F574" s="16"/>
      <c r="G574" s="16"/>
      <c r="H574" s="16"/>
      <c r="I574" s="16"/>
      <c r="L574" s="123"/>
      <c r="M574" s="16"/>
    </row>
    <row r="575" spans="1:15" s="15" customFormat="1" x14ac:dyDescent="0.35">
      <c r="D575" s="16"/>
      <c r="E575" s="16"/>
      <c r="F575" s="16"/>
      <c r="G575" s="16"/>
      <c r="H575" s="16"/>
      <c r="I575" s="16"/>
      <c r="L575" s="123"/>
      <c r="M575" s="16"/>
    </row>
  </sheetData>
  <mergeCells count="3">
    <mergeCell ref="C2:N2"/>
    <mergeCell ref="C4:N4"/>
    <mergeCell ref="G6:H7"/>
  </mergeCells>
  <pageMargins left="0.7" right="0.7" top="0.75" bottom="0.75" header="0.3" footer="0.3"/>
  <drawing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fc135f53-c7ee-4caf-8151-f68284f031f7" xsi:nil="true"/>
    <lcf76f155ced4ddcb4097134ff3c332f xmlns="75960f35-a060-43c1-90ba-2fef8b7062f6">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DE353D4D3C4D4D4CACC8B88EA1C14365" ma:contentTypeVersion="16" ma:contentTypeDescription="Create a new document." ma:contentTypeScope="" ma:versionID="6cb00e3ac965d1f12c2c1e95e4c815b7">
  <xsd:schema xmlns:xsd="http://www.w3.org/2001/XMLSchema" xmlns:xs="http://www.w3.org/2001/XMLSchema" xmlns:p="http://schemas.microsoft.com/office/2006/metadata/properties" xmlns:ns2="75960f35-a060-43c1-90ba-2fef8b7062f6" xmlns:ns3="fc135f53-c7ee-4caf-8151-f68284f031f7" targetNamespace="http://schemas.microsoft.com/office/2006/metadata/properties" ma:root="true" ma:fieldsID="36002d651210b05d25a428b5cc4b3c7a" ns2:_="" ns3:_="">
    <xsd:import namespace="75960f35-a060-43c1-90ba-2fef8b7062f6"/>
    <xsd:import namespace="fc135f53-c7ee-4caf-8151-f68284f031f7"/>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2:MediaServiceLocation" minOccurs="0"/>
                <xsd:element ref="ns2:MediaLengthInSecond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5960f35-a060-43c1-90ba-2fef8b7062f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Location" ma:index="19" nillable="true" ma:displayName="Location" ma:internalName="MediaServiceLocation" ma:readOnly="true">
      <xsd:simpleType>
        <xsd:restriction base="dms:Text"/>
      </xsd:simpleType>
    </xsd:element>
    <xsd:element name="MediaLengthInSeconds" ma:index="20" nillable="true" ma:displayName="MediaLengthInSeconds" ma:hidden="true"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e3dbd6b1-87f8-4ff4-8b99-776cedc89909"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fc135f53-c7ee-4caf-8151-f68284f031f7"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f6e89021-b735-47a1-aebe-2d260169845e}" ma:internalName="TaxCatchAll" ma:showField="CatchAllData" ma:web="fc135f53-c7ee-4caf-8151-f68284f031f7">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3B8901B-9C62-4D3D-9DE9-636A12EFB11A}">
  <ds:schemaRefs>
    <ds:schemaRef ds:uri="http://purl.org/dc/dcmitype/"/>
    <ds:schemaRef ds:uri="http://purl.org/dc/elements/1.1/"/>
    <ds:schemaRef ds:uri="http://schemas.microsoft.com/office/2006/metadata/properties"/>
    <ds:schemaRef ds:uri="http://www.w3.org/XML/1998/namespace"/>
    <ds:schemaRef ds:uri="fc135f53-c7ee-4caf-8151-f68284f031f7"/>
    <ds:schemaRef ds:uri="http://schemas.microsoft.com/office/infopath/2007/PartnerControls"/>
    <ds:schemaRef ds:uri="http://schemas.openxmlformats.org/package/2006/metadata/core-properties"/>
    <ds:schemaRef ds:uri="http://schemas.microsoft.com/office/2006/documentManagement/types"/>
    <ds:schemaRef ds:uri="75960f35-a060-43c1-90ba-2fef8b7062f6"/>
    <ds:schemaRef ds:uri="http://purl.org/dc/terms/"/>
  </ds:schemaRefs>
</ds:datastoreItem>
</file>

<file path=customXml/itemProps2.xml><?xml version="1.0" encoding="utf-8"?>
<ds:datastoreItem xmlns:ds="http://schemas.openxmlformats.org/officeDocument/2006/customXml" ds:itemID="{AD983D9A-585C-4052-A53B-79425B4210B9}">
  <ds:schemaRefs>
    <ds:schemaRef ds:uri="http://schemas.microsoft.com/sharepoint/v3/contenttype/forms"/>
  </ds:schemaRefs>
</ds:datastoreItem>
</file>

<file path=customXml/itemProps3.xml><?xml version="1.0" encoding="utf-8"?>
<ds:datastoreItem xmlns:ds="http://schemas.openxmlformats.org/officeDocument/2006/customXml" ds:itemID="{75C723A3-1DCE-48BC-88A6-BD2F936ABED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5960f35-a060-43c1-90ba-2fef8b7062f6"/>
    <ds:schemaRef ds:uri="fc135f53-c7ee-4caf-8151-f68284f031f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Coversheet</vt:lpstr>
      <vt:lpstr>Input</vt:lpstr>
      <vt:lpstr>Informal Value_Exact</vt:lpstr>
      <vt:lpstr>Informal Value_Average_Editable</vt:lpstr>
      <vt:lpstr>Coversheet!Print_Area</vt:lpstr>
      <vt:lpstr>'Informal Value_Exact'!Print_Area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Dana Marino (AssetMark)</dc:creator>
  <cp:lastModifiedBy>Justin  Bates</cp:lastModifiedBy>
  <cp:lastPrinted>2021-02-11T00:53:16Z</cp:lastPrinted>
  <dcterms:created xsi:type="dcterms:W3CDTF">2016-08-11T06:30:58Z</dcterms:created>
  <dcterms:modified xsi:type="dcterms:W3CDTF">2023-01-19T19:18:35Z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0x010100DE353D4D3C4D4D4CACC8B88EA1C14365</vt:lpwstr>
  </property>
</Properties>
</file>