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car_\Dropbox\abft-mse\data\Raw\SOO\Summaries\"/>
    </mc:Choice>
  </mc:AlternateContent>
  <xr:revisionPtr revIDLastSave="0" documentId="13_ncr:1_{ED0D33ED-7F28-422B-BF6B-592155547D0C}" xr6:coauthVersionLast="43" xr6:coauthVersionMax="43" xr10:uidLastSave="{00000000-0000-0000-0000-000000000000}"/>
  <bookViews>
    <workbookView xWindow="7848" yWindow="192" windowWidth="18696" windowHeight="12348" firstSheet="2" activeTab="4" xr2:uid="{00000000-000D-0000-FFFF-FFFF00000000}"/>
  </bookViews>
  <sheets>
    <sheet name="By area" sheetId="1" r:id="rId1"/>
    <sheet name="otolith aq" sheetId="4" r:id="rId2"/>
    <sheet name="otolith aq (2)" sheetId="10" r:id="rId3"/>
    <sheet name="genetics aq" sheetId="9" r:id="rId4"/>
    <sheet name="genetics aq (2)" sheetId="11" r:id="rId5"/>
    <sheet name="quant raw" sheetId="5" r:id="rId6"/>
    <sheet name="quant" sheetId="6" r:id="rId7"/>
    <sheet name="comp meths raw" sheetId="7" r:id="rId8"/>
    <sheet name="comp meths" sheetId="8" r:id="rId9"/>
    <sheet name="By QD" sheetId="2" r:id="rId10"/>
    <sheet name="Loss rates" sheetId="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11" l="1"/>
  <c r="F9" i="11"/>
  <c r="D10" i="11" s="1"/>
  <c r="E9" i="11"/>
  <c r="D9" i="11"/>
  <c r="C9" i="11"/>
  <c r="I6" i="11"/>
  <c r="I5" i="11"/>
  <c r="I4" i="11"/>
  <c r="I3" i="11"/>
  <c r="G9" i="10"/>
  <c r="F9" i="10"/>
  <c r="F10" i="10" s="1"/>
  <c r="E9" i="10"/>
  <c r="D9" i="10"/>
  <c r="C9" i="10"/>
  <c r="I6" i="10"/>
  <c r="I5" i="10"/>
  <c r="I4" i="10"/>
  <c r="I3" i="10"/>
  <c r="J3" i="10" s="1"/>
  <c r="L3" i="1"/>
  <c r="K4" i="1"/>
  <c r="K3" i="1"/>
  <c r="J6" i="11" l="1"/>
  <c r="E10" i="11"/>
  <c r="J3" i="11"/>
  <c r="F10" i="11"/>
  <c r="G10" i="11"/>
  <c r="J5" i="11"/>
  <c r="C10" i="11"/>
  <c r="J4" i="11"/>
  <c r="G10" i="10"/>
  <c r="J4" i="10"/>
  <c r="J5" i="10"/>
  <c r="J6" i="10"/>
  <c r="C10" i="10"/>
  <c r="D10" i="10"/>
  <c r="E10" i="10"/>
  <c r="C9" i="4"/>
  <c r="D9" i="4"/>
  <c r="E9" i="4"/>
  <c r="F9" i="4"/>
  <c r="I9" i="9"/>
  <c r="H9" i="9"/>
  <c r="G9" i="9"/>
  <c r="F9" i="9"/>
  <c r="E9" i="9"/>
  <c r="D9" i="9"/>
  <c r="C9" i="9"/>
  <c r="K6" i="9"/>
  <c r="K5" i="9"/>
  <c r="K4" i="9"/>
  <c r="K3" i="9"/>
  <c r="L3" i="9" s="1"/>
  <c r="D10" i="9" l="1"/>
  <c r="E10" i="9"/>
  <c r="F10" i="9"/>
  <c r="G10" i="9"/>
  <c r="H10" i="9"/>
  <c r="L4" i="9"/>
  <c r="L5" i="9"/>
  <c r="I10" i="9"/>
  <c r="C10" i="9"/>
  <c r="L6" i="9"/>
  <c r="C9" i="6"/>
  <c r="C8" i="6"/>
  <c r="C7" i="6"/>
  <c r="D3" i="8" l="1"/>
  <c r="E3" i="8"/>
  <c r="F3" i="8"/>
  <c r="G3" i="8"/>
  <c r="H3" i="8"/>
  <c r="I3" i="8"/>
  <c r="J3" i="8"/>
  <c r="D4" i="8"/>
  <c r="E4" i="8"/>
  <c r="F4" i="8"/>
  <c r="G4" i="8"/>
  <c r="H4" i="8"/>
  <c r="I4" i="8"/>
  <c r="J4" i="8"/>
  <c r="D5" i="8"/>
  <c r="E5" i="8"/>
  <c r="F5" i="8"/>
  <c r="G5" i="8"/>
  <c r="H5" i="8"/>
  <c r="I5" i="8"/>
  <c r="J5" i="8"/>
  <c r="D7" i="8"/>
  <c r="E7" i="8"/>
  <c r="F7" i="8"/>
  <c r="G7" i="8"/>
  <c r="H7" i="8"/>
  <c r="I7" i="8"/>
  <c r="J7" i="8"/>
  <c r="D8" i="8"/>
  <c r="E8" i="8"/>
  <c r="F8" i="8"/>
  <c r="G8" i="8"/>
  <c r="H8" i="8"/>
  <c r="I8" i="8"/>
  <c r="J8" i="8"/>
  <c r="D9" i="8"/>
  <c r="E9" i="8"/>
  <c r="F9" i="8"/>
  <c r="G9" i="8"/>
  <c r="H9" i="8"/>
  <c r="I9" i="8"/>
  <c r="J9" i="8"/>
  <c r="E11" i="8"/>
  <c r="F11" i="8"/>
  <c r="G11" i="8"/>
  <c r="H11" i="8"/>
  <c r="I11" i="8"/>
  <c r="E12" i="8"/>
  <c r="F12" i="8"/>
  <c r="G12" i="8"/>
  <c r="H12" i="8"/>
  <c r="I12" i="8"/>
  <c r="K4" i="8"/>
  <c r="K12" i="8" s="1"/>
  <c r="K8" i="8"/>
  <c r="E13" i="8"/>
  <c r="F13" i="8"/>
  <c r="G13" i="8"/>
  <c r="H13" i="8"/>
  <c r="I13" i="8"/>
  <c r="G9" i="4" l="1"/>
  <c r="H9" i="4"/>
  <c r="I9" i="4"/>
  <c r="K4" i="4"/>
  <c r="K5" i="4"/>
  <c r="K6" i="4"/>
  <c r="K3" i="4"/>
  <c r="I10" i="4" l="1"/>
  <c r="L6" i="4"/>
  <c r="L5" i="4"/>
  <c r="D10" i="4"/>
  <c r="L3" i="4"/>
  <c r="L4" i="4"/>
  <c r="E10" i="4"/>
  <c r="H10" i="4"/>
  <c r="G10" i="4"/>
  <c r="F10" i="4"/>
  <c r="C10" i="4"/>
  <c r="B1" i="3"/>
  <c r="F6" i="3" s="1"/>
  <c r="F5" i="3" l="1"/>
  <c r="G6" i="3"/>
  <c r="G5" i="3"/>
  <c r="G4" i="3"/>
  <c r="L4" i="1"/>
  <c r="F4" i="3"/>
</calcChain>
</file>

<file path=xl/sharedStrings.xml><?xml version="1.0" encoding="utf-8"?>
<sst xmlns="http://schemas.openxmlformats.org/spreadsheetml/2006/main" count="266" uniqueCount="51">
  <si>
    <t>GOM</t>
  </si>
  <si>
    <t>WATL</t>
  </si>
  <si>
    <t>GSL</t>
  </si>
  <si>
    <t>SATL</t>
  </si>
  <si>
    <t>NATL</t>
  </si>
  <si>
    <t>EATL</t>
  </si>
  <si>
    <t>MED</t>
  </si>
  <si>
    <t>Otolith Chemistry</t>
  </si>
  <si>
    <t>Genetics</t>
  </si>
  <si>
    <t>Method</t>
  </si>
  <si>
    <t>Area</t>
  </si>
  <si>
    <t>Decade</t>
  </si>
  <si>
    <t>Quarter</t>
  </si>
  <si>
    <t>n</t>
  </si>
  <si>
    <t>%</t>
  </si>
  <si>
    <t>min n for calculation</t>
  </si>
  <si>
    <t>Quarter, decade</t>
  </si>
  <si>
    <t>Quarter, decade, age group</t>
  </si>
  <si>
    <t>Quarter, year, age group</t>
  </si>
  <si>
    <t>Disaggregation</t>
  </si>
  <si>
    <t>Total</t>
  </si>
  <si>
    <t>1: Jan-Mar</t>
  </si>
  <si>
    <t>2: Apr-Jun</t>
  </si>
  <si>
    <t>3: Jul-Sept</t>
  </si>
  <si>
    <t>4: Oct-Dec</t>
  </si>
  <si>
    <t>Otolith microchemistry</t>
  </si>
  <si>
    <t xml:space="preserve">5th </t>
  </si>
  <si>
    <t>Median</t>
  </si>
  <si>
    <t>95th</t>
  </si>
  <si>
    <t>Percentile</t>
  </si>
  <si>
    <t>Type</t>
  </si>
  <si>
    <t>V1</t>
  </si>
  <si>
    <t>V2</t>
  </si>
  <si>
    <t>V3</t>
  </si>
  <si>
    <t>V4</t>
  </si>
  <si>
    <t>V5</t>
  </si>
  <si>
    <t>V6</t>
  </si>
  <si>
    <t>V7</t>
  </si>
  <si>
    <t>V8</t>
  </si>
  <si>
    <t>NA</t>
  </si>
  <si>
    <t>Raw</t>
  </si>
  <si>
    <t>5th</t>
  </si>
  <si>
    <t>30-70 cut-off</t>
  </si>
  <si>
    <t>% raw data</t>
  </si>
  <si>
    <t>Mixture distribution</t>
  </si>
  <si>
    <t>Q1</t>
  </si>
  <si>
    <t>Q2</t>
  </si>
  <si>
    <t>Q3</t>
  </si>
  <si>
    <t>Q4</t>
  </si>
  <si>
    <t>TC:  Updated to be consistent with ‘Joint East West Mixing Data 15042019.csv’ kindly provided by Haritz Arrizabalaga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</si>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</sst>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9" fontId="0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164" fontId="0" fillId="3" borderId="2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0" fillId="0" borderId="1" xfId="0" quotePrefix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workbookViewId="0">
      <selection activeCell="B2" sqref="B2:L4"/>
    </sheetView>
  </sheetViews>
  <sheetFormatPr defaultRowHeight="14.4" x14ac:dyDescent="0.3"/>
  <cols>
    <col min="2" max="2" width="16.6640625" customWidth="1"/>
    <col min="3" max="3" width="1.33203125" customWidth="1"/>
    <col min="4" max="8" width="6.44140625" customWidth="1"/>
    <col min="9" max="9" width="1" style="44" customWidth="1"/>
    <col min="10" max="10" width="2.77734375" customWidth="1"/>
    <col min="11" max="11" width="7.88671875" customWidth="1"/>
    <col min="12" max="12" width="7.33203125" customWidth="1"/>
  </cols>
  <sheetData>
    <row r="2" spans="2:12" x14ac:dyDescent="0.3">
      <c r="B2" s="42" t="s">
        <v>50</v>
      </c>
      <c r="C2" s="4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3" t="s">
        <v>6</v>
      </c>
      <c r="K2" s="13" t="s">
        <v>20</v>
      </c>
      <c r="L2" s="13" t="s">
        <v>14</v>
      </c>
    </row>
    <row r="3" spans="2:12" x14ac:dyDescent="0.3">
      <c r="B3" s="1" t="s">
        <v>7</v>
      </c>
      <c r="C3" s="44">
        <v>290</v>
      </c>
      <c r="D3">
        <v>2518</v>
      </c>
      <c r="E3">
        <v>864</v>
      </c>
      <c r="F3">
        <v>257</v>
      </c>
      <c r="G3">
        <v>315</v>
      </c>
      <c r="H3">
        <v>251</v>
      </c>
      <c r="I3" s="44">
        <v>245</v>
      </c>
      <c r="K3" s="5">
        <f>SUM(D3:H3)</f>
        <v>4205</v>
      </c>
      <c r="L3" s="12">
        <f>K3/SUM($K$3:$K$4)</f>
        <v>0.76719576719576721</v>
      </c>
    </row>
    <row r="4" spans="2:12" x14ac:dyDescent="0.3">
      <c r="B4" s="1" t="s">
        <v>8</v>
      </c>
      <c r="C4" s="44">
        <v>214</v>
      </c>
      <c r="D4">
        <v>165</v>
      </c>
      <c r="E4">
        <v>64</v>
      </c>
      <c r="F4">
        <v>491</v>
      </c>
      <c r="G4">
        <v>429</v>
      </c>
      <c r="H4">
        <v>127</v>
      </c>
      <c r="I4" s="44">
        <v>0</v>
      </c>
      <c r="K4" s="5">
        <f>SUM(D4:H4)</f>
        <v>1276</v>
      </c>
      <c r="L4" s="12">
        <f>K4/SUM($K$3:$K$4)</f>
        <v>0.23280423280423279</v>
      </c>
    </row>
    <row r="8" spans="2:12" x14ac:dyDescent="0.3">
      <c r="B8" t="s">
        <v>49</v>
      </c>
    </row>
  </sheetData>
  <pageMargins left="0.7" right="0.7" top="0.75" bottom="0.75" header="0.3" footer="0.3"/>
  <pageSetup orientation="portrait" verticalDpi="0" r:id="rId1"/>
  <ignoredErrors>
    <ignoredError sqref="K3:K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4"/>
  <sheetViews>
    <sheetView showGridLines="0" workbookViewId="0">
      <selection activeCell="N27" sqref="N27"/>
    </sheetView>
  </sheetViews>
  <sheetFormatPr defaultRowHeight="14.4" x14ac:dyDescent="0.3"/>
  <cols>
    <col min="2" max="2" width="17.33203125" customWidth="1"/>
  </cols>
  <sheetData>
    <row r="2" spans="2:6" x14ac:dyDescent="0.3"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</row>
    <row r="3" spans="2:6" x14ac:dyDescent="0.3">
      <c r="B3" t="s">
        <v>7</v>
      </c>
      <c r="C3" s="5" t="s">
        <v>0</v>
      </c>
      <c r="D3" s="5">
        <v>1970</v>
      </c>
      <c r="E3" s="5">
        <v>1</v>
      </c>
      <c r="F3" s="5">
        <v>9</v>
      </c>
    </row>
    <row r="4" spans="2:6" x14ac:dyDescent="0.3">
      <c r="B4" t="s">
        <v>7</v>
      </c>
      <c r="C4" s="5" t="s">
        <v>0</v>
      </c>
      <c r="D4" s="5">
        <v>1970</v>
      </c>
      <c r="E4" s="5">
        <v>2</v>
      </c>
      <c r="F4" s="5">
        <v>93</v>
      </c>
    </row>
    <row r="5" spans="2:6" x14ac:dyDescent="0.3">
      <c r="B5" t="s">
        <v>7</v>
      </c>
      <c r="C5" s="5" t="s">
        <v>1</v>
      </c>
      <c r="D5" s="5">
        <v>1970</v>
      </c>
      <c r="E5" s="5">
        <v>2</v>
      </c>
      <c r="F5" s="5">
        <v>34</v>
      </c>
    </row>
    <row r="6" spans="2:6" x14ac:dyDescent="0.3">
      <c r="B6" t="s">
        <v>7</v>
      </c>
      <c r="C6" s="5" t="s">
        <v>1</v>
      </c>
      <c r="D6" s="5">
        <v>1970</v>
      </c>
      <c r="E6" s="5">
        <v>3</v>
      </c>
      <c r="F6" s="5">
        <v>212</v>
      </c>
    </row>
    <row r="7" spans="2:6" x14ac:dyDescent="0.3">
      <c r="B7" s="3" t="s">
        <v>7</v>
      </c>
      <c r="C7" s="7" t="s">
        <v>1</v>
      </c>
      <c r="D7" s="7">
        <v>1970</v>
      </c>
      <c r="E7" s="7">
        <v>4</v>
      </c>
      <c r="F7" s="8">
        <v>1</v>
      </c>
    </row>
    <row r="8" spans="2:6" x14ac:dyDescent="0.3">
      <c r="B8" t="s">
        <v>7</v>
      </c>
      <c r="C8" s="5" t="s">
        <v>1</v>
      </c>
      <c r="D8" s="5">
        <v>1990</v>
      </c>
      <c r="E8" s="5">
        <v>1</v>
      </c>
      <c r="F8" s="5">
        <v>10</v>
      </c>
    </row>
    <row r="9" spans="2:6" x14ac:dyDescent="0.3">
      <c r="B9" t="s">
        <v>7</v>
      </c>
      <c r="C9" s="5" t="s">
        <v>1</v>
      </c>
      <c r="D9" s="5">
        <v>1990</v>
      </c>
      <c r="E9" s="5">
        <v>2</v>
      </c>
      <c r="F9" s="6">
        <v>4</v>
      </c>
    </row>
    <row r="10" spans="2:6" x14ac:dyDescent="0.3">
      <c r="B10" t="s">
        <v>7</v>
      </c>
      <c r="C10" s="5" t="s">
        <v>1</v>
      </c>
      <c r="D10" s="5">
        <v>1990</v>
      </c>
      <c r="E10" s="5">
        <v>3</v>
      </c>
      <c r="F10" s="5">
        <v>125</v>
      </c>
    </row>
    <row r="11" spans="2:6" x14ac:dyDescent="0.3">
      <c r="B11" t="s">
        <v>7</v>
      </c>
      <c r="C11" s="5" t="s">
        <v>1</v>
      </c>
      <c r="D11" s="5">
        <v>1990</v>
      </c>
      <c r="E11" s="5">
        <v>4</v>
      </c>
      <c r="F11" s="5">
        <v>29</v>
      </c>
    </row>
    <row r="12" spans="2:6" x14ac:dyDescent="0.3">
      <c r="B12" s="3" t="s">
        <v>7</v>
      </c>
      <c r="C12" s="7" t="s">
        <v>0</v>
      </c>
      <c r="D12" s="7">
        <v>2000</v>
      </c>
      <c r="E12" s="7">
        <v>2</v>
      </c>
      <c r="F12" s="7">
        <v>75</v>
      </c>
    </row>
    <row r="13" spans="2:6" x14ac:dyDescent="0.3">
      <c r="B13" t="s">
        <v>7</v>
      </c>
      <c r="C13" s="5" t="s">
        <v>1</v>
      </c>
      <c r="D13" s="5">
        <v>2000</v>
      </c>
      <c r="E13" s="5">
        <v>2</v>
      </c>
      <c r="F13" s="6">
        <v>1</v>
      </c>
    </row>
    <row r="14" spans="2:6" x14ac:dyDescent="0.3">
      <c r="B14" t="s">
        <v>7</v>
      </c>
      <c r="C14" s="5" t="s">
        <v>1</v>
      </c>
      <c r="D14" s="5">
        <v>2000</v>
      </c>
      <c r="E14" s="5">
        <v>3</v>
      </c>
      <c r="F14" s="5">
        <v>30</v>
      </c>
    </row>
    <row r="15" spans="2:6" x14ac:dyDescent="0.3">
      <c r="B15" t="s">
        <v>7</v>
      </c>
      <c r="C15" s="5" t="s">
        <v>1</v>
      </c>
      <c r="D15" s="5">
        <v>2000</v>
      </c>
      <c r="E15" s="5">
        <v>4</v>
      </c>
      <c r="F15" s="5">
        <v>29</v>
      </c>
    </row>
    <row r="16" spans="2:6" x14ac:dyDescent="0.3">
      <c r="B16" t="s">
        <v>8</v>
      </c>
      <c r="C16" s="5" t="s">
        <v>5</v>
      </c>
      <c r="D16" s="5">
        <v>2010</v>
      </c>
      <c r="E16" s="5">
        <v>3</v>
      </c>
      <c r="F16" s="5">
        <v>30</v>
      </c>
    </row>
    <row r="17" spans="2:6" x14ac:dyDescent="0.3">
      <c r="B17" s="3" t="s">
        <v>8</v>
      </c>
      <c r="C17" s="7" t="s">
        <v>6</v>
      </c>
      <c r="D17" s="7">
        <v>2010</v>
      </c>
      <c r="E17" s="7">
        <v>2</v>
      </c>
      <c r="F17" s="7">
        <v>81</v>
      </c>
    </row>
    <row r="18" spans="2:6" x14ac:dyDescent="0.3">
      <c r="B18" t="s">
        <v>8</v>
      </c>
      <c r="C18" s="5" t="s">
        <v>6</v>
      </c>
      <c r="D18" s="5">
        <v>2010</v>
      </c>
      <c r="E18" s="5">
        <v>3</v>
      </c>
      <c r="F18" s="5">
        <v>14</v>
      </c>
    </row>
    <row r="19" spans="2:6" x14ac:dyDescent="0.3">
      <c r="B19" t="s">
        <v>8</v>
      </c>
      <c r="C19" s="5" t="s">
        <v>6</v>
      </c>
      <c r="D19" s="5">
        <v>2010</v>
      </c>
      <c r="E19" s="5">
        <v>4</v>
      </c>
      <c r="F19" s="6">
        <v>4</v>
      </c>
    </row>
    <row r="20" spans="2:6" x14ac:dyDescent="0.3">
      <c r="B20" t="s">
        <v>8</v>
      </c>
      <c r="C20" s="5" t="s">
        <v>4</v>
      </c>
      <c r="D20" s="5">
        <v>2010</v>
      </c>
      <c r="E20" s="5">
        <v>3</v>
      </c>
      <c r="F20" s="6">
        <v>1</v>
      </c>
    </row>
    <row r="21" spans="2:6" x14ac:dyDescent="0.3">
      <c r="B21" t="s">
        <v>8</v>
      </c>
      <c r="C21" s="5" t="s">
        <v>4</v>
      </c>
      <c r="D21" s="5">
        <v>2010</v>
      </c>
      <c r="E21" s="5">
        <v>4</v>
      </c>
      <c r="F21" s="6">
        <v>2</v>
      </c>
    </row>
    <row r="22" spans="2:6" x14ac:dyDescent="0.3">
      <c r="B22" s="3" t="s">
        <v>8</v>
      </c>
      <c r="C22" s="7" t="s">
        <v>3</v>
      </c>
      <c r="D22" s="7">
        <v>2010</v>
      </c>
      <c r="E22" s="7">
        <v>1</v>
      </c>
      <c r="F22" s="7">
        <v>20</v>
      </c>
    </row>
    <row r="23" spans="2:6" x14ac:dyDescent="0.3">
      <c r="B23" t="s">
        <v>8</v>
      </c>
      <c r="C23" s="5" t="s">
        <v>3</v>
      </c>
      <c r="D23" s="5">
        <v>2010</v>
      </c>
      <c r="E23" s="5">
        <v>2</v>
      </c>
      <c r="F23" s="5">
        <v>16</v>
      </c>
    </row>
    <row r="24" spans="2:6" x14ac:dyDescent="0.3">
      <c r="B24" t="s">
        <v>8</v>
      </c>
      <c r="C24" s="5" t="s">
        <v>3</v>
      </c>
      <c r="D24" s="5">
        <v>2010</v>
      </c>
      <c r="E24" s="5">
        <v>3</v>
      </c>
      <c r="F24" s="5">
        <v>25</v>
      </c>
    </row>
    <row r="25" spans="2:6" x14ac:dyDescent="0.3">
      <c r="B25" t="s">
        <v>8</v>
      </c>
      <c r="C25" s="5" t="s">
        <v>3</v>
      </c>
      <c r="D25" s="5">
        <v>2010</v>
      </c>
      <c r="E25" s="5">
        <v>4</v>
      </c>
      <c r="F25" s="5">
        <v>33</v>
      </c>
    </row>
    <row r="26" spans="2:6" x14ac:dyDescent="0.3">
      <c r="B26" t="s">
        <v>8</v>
      </c>
      <c r="C26" s="5" t="s">
        <v>1</v>
      </c>
      <c r="D26" s="5">
        <v>2010</v>
      </c>
      <c r="E26" s="5">
        <v>3</v>
      </c>
      <c r="F26" s="5">
        <v>19</v>
      </c>
    </row>
    <row r="27" spans="2:6" x14ac:dyDescent="0.3">
      <c r="B27" s="3" t="s">
        <v>7</v>
      </c>
      <c r="C27" s="7" t="s">
        <v>5</v>
      </c>
      <c r="D27" s="7">
        <v>2010</v>
      </c>
      <c r="E27" s="7">
        <v>2</v>
      </c>
      <c r="F27" s="7">
        <v>11</v>
      </c>
    </row>
    <row r="28" spans="2:6" x14ac:dyDescent="0.3">
      <c r="B28" t="s">
        <v>7</v>
      </c>
      <c r="C28" s="5" t="s">
        <v>5</v>
      </c>
      <c r="D28" s="5">
        <v>2010</v>
      </c>
      <c r="E28" s="5">
        <v>3</v>
      </c>
      <c r="F28" s="5">
        <v>30</v>
      </c>
    </row>
    <row r="29" spans="2:6" x14ac:dyDescent="0.3">
      <c r="B29" t="s">
        <v>7</v>
      </c>
      <c r="C29" s="5" t="s">
        <v>5</v>
      </c>
      <c r="D29" s="5">
        <v>2010</v>
      </c>
      <c r="E29" s="5">
        <v>4</v>
      </c>
      <c r="F29" s="6">
        <v>1</v>
      </c>
    </row>
    <row r="30" spans="2:6" x14ac:dyDescent="0.3">
      <c r="B30" t="s">
        <v>7</v>
      </c>
      <c r="C30" s="5" t="s">
        <v>0</v>
      </c>
      <c r="D30" s="5">
        <v>2010</v>
      </c>
      <c r="E30" s="5">
        <v>1</v>
      </c>
      <c r="F30" s="5">
        <v>43</v>
      </c>
    </row>
    <row r="31" spans="2:6" x14ac:dyDescent="0.3">
      <c r="B31" t="s">
        <v>7</v>
      </c>
      <c r="C31" s="5" t="s">
        <v>0</v>
      </c>
      <c r="D31" s="5">
        <v>2010</v>
      </c>
      <c r="E31" s="5">
        <v>2</v>
      </c>
      <c r="F31" s="5">
        <v>99</v>
      </c>
    </row>
    <row r="32" spans="2:6" x14ac:dyDescent="0.3">
      <c r="B32" s="3" t="s">
        <v>7</v>
      </c>
      <c r="C32" s="7" t="s">
        <v>2</v>
      </c>
      <c r="D32" s="7">
        <v>2010</v>
      </c>
      <c r="E32" s="7">
        <v>3</v>
      </c>
      <c r="F32" s="7">
        <v>594</v>
      </c>
    </row>
    <row r="33" spans="2:6" x14ac:dyDescent="0.3">
      <c r="B33" t="s">
        <v>7</v>
      </c>
      <c r="C33" s="5" t="s">
        <v>2</v>
      </c>
      <c r="D33" s="5">
        <v>2010</v>
      </c>
      <c r="E33" s="5">
        <v>4</v>
      </c>
      <c r="F33" s="5">
        <v>260</v>
      </c>
    </row>
    <row r="34" spans="2:6" x14ac:dyDescent="0.3">
      <c r="B34" t="s">
        <v>7</v>
      </c>
      <c r="C34" s="5" t="s">
        <v>6</v>
      </c>
      <c r="D34" s="5">
        <v>2010</v>
      </c>
      <c r="E34" s="5">
        <v>2</v>
      </c>
      <c r="F34" s="5">
        <v>118</v>
      </c>
    </row>
    <row r="35" spans="2:6" x14ac:dyDescent="0.3">
      <c r="B35" t="s">
        <v>7</v>
      </c>
      <c r="C35" s="5" t="s">
        <v>6</v>
      </c>
      <c r="D35" s="5">
        <v>2010</v>
      </c>
      <c r="E35" s="5">
        <v>3</v>
      </c>
      <c r="F35" s="5">
        <v>79</v>
      </c>
    </row>
    <row r="36" spans="2:6" x14ac:dyDescent="0.3">
      <c r="B36" t="s">
        <v>7</v>
      </c>
      <c r="C36" s="5" t="s">
        <v>4</v>
      </c>
      <c r="D36" s="5">
        <v>2010</v>
      </c>
      <c r="E36" s="5">
        <v>4</v>
      </c>
      <c r="F36" s="6">
        <v>1</v>
      </c>
    </row>
    <row r="37" spans="2:6" x14ac:dyDescent="0.3">
      <c r="B37" s="3" t="s">
        <v>7</v>
      </c>
      <c r="C37" s="7" t="s">
        <v>3</v>
      </c>
      <c r="D37" s="7">
        <v>2010</v>
      </c>
      <c r="E37" s="7">
        <v>2</v>
      </c>
      <c r="F37" s="7">
        <v>109</v>
      </c>
    </row>
    <row r="38" spans="2:6" x14ac:dyDescent="0.3">
      <c r="B38" t="s">
        <v>7</v>
      </c>
      <c r="C38" s="5" t="s">
        <v>3</v>
      </c>
      <c r="D38" s="5">
        <v>2010</v>
      </c>
      <c r="E38" s="5">
        <v>3</v>
      </c>
      <c r="F38" s="5">
        <v>34</v>
      </c>
    </row>
    <row r="39" spans="2:6" x14ac:dyDescent="0.3">
      <c r="B39" t="s">
        <v>7</v>
      </c>
      <c r="C39" s="5" t="s">
        <v>3</v>
      </c>
      <c r="D39" s="5">
        <v>2010</v>
      </c>
      <c r="E39" s="5">
        <v>4</v>
      </c>
      <c r="F39" s="5">
        <v>29</v>
      </c>
    </row>
    <row r="40" spans="2:6" x14ac:dyDescent="0.3">
      <c r="B40" t="s">
        <v>7</v>
      </c>
      <c r="C40" s="5" t="s">
        <v>1</v>
      </c>
      <c r="D40" s="5">
        <v>2010</v>
      </c>
      <c r="E40" s="5">
        <v>1</v>
      </c>
      <c r="F40" s="5">
        <v>331</v>
      </c>
    </row>
    <row r="41" spans="2:6" x14ac:dyDescent="0.3">
      <c r="B41" t="s">
        <v>7</v>
      </c>
      <c r="C41" s="5" t="s">
        <v>1</v>
      </c>
      <c r="D41" s="5">
        <v>2010</v>
      </c>
      <c r="E41" s="5">
        <v>2</v>
      </c>
      <c r="F41" s="5">
        <v>264</v>
      </c>
    </row>
    <row r="42" spans="2:6" x14ac:dyDescent="0.3">
      <c r="B42" s="3" t="s">
        <v>7</v>
      </c>
      <c r="C42" s="7" t="s">
        <v>1</v>
      </c>
      <c r="D42" s="7">
        <v>2010</v>
      </c>
      <c r="E42" s="7">
        <v>3</v>
      </c>
      <c r="F42" s="7">
        <v>1103</v>
      </c>
    </row>
    <row r="43" spans="2:6" x14ac:dyDescent="0.3">
      <c r="B43" t="s">
        <v>7</v>
      </c>
      <c r="C43" s="5" t="s">
        <v>1</v>
      </c>
      <c r="D43" s="5">
        <v>2010</v>
      </c>
      <c r="E43" s="5">
        <v>4</v>
      </c>
      <c r="F43" s="5">
        <v>236</v>
      </c>
    </row>
    <row r="44" spans="2:6" ht="4.5" customHeight="1" x14ac:dyDescent="0.3">
      <c r="B44" s="3"/>
      <c r="C44" s="3"/>
      <c r="D44" s="3"/>
      <c r="E44" s="3"/>
      <c r="F44" s="3"/>
    </row>
  </sheetData>
  <sortState ref="B3:F43">
    <sortCondition ref="D3:D43"/>
    <sortCondition ref="B3:B43"/>
    <sortCondition ref="C3:C4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6"/>
  <sheetViews>
    <sheetView showGridLines="0" workbookViewId="0">
      <selection activeCell="H10" sqref="H10"/>
    </sheetView>
  </sheetViews>
  <sheetFormatPr defaultRowHeight="14.4" x14ac:dyDescent="0.3"/>
  <cols>
    <col min="2" max="2" width="24.77734375" customWidth="1"/>
    <col min="5" max="5" width="3.109375" customWidth="1"/>
  </cols>
  <sheetData>
    <row r="1" spans="2:7" x14ac:dyDescent="0.3">
      <c r="B1">
        <f>4239</f>
        <v>4239</v>
      </c>
    </row>
    <row r="2" spans="2:7" x14ac:dyDescent="0.3">
      <c r="B2" s="1"/>
      <c r="C2" s="41" t="s">
        <v>15</v>
      </c>
      <c r="D2" s="41"/>
      <c r="E2" s="41"/>
      <c r="F2" s="41"/>
      <c r="G2" s="41"/>
    </row>
    <row r="3" spans="2:7" x14ac:dyDescent="0.3">
      <c r="B3" s="10" t="s">
        <v>19</v>
      </c>
      <c r="C3" s="11">
        <v>5</v>
      </c>
      <c r="D3" s="11">
        <v>10</v>
      </c>
      <c r="E3" s="10"/>
      <c r="F3" s="4">
        <v>5</v>
      </c>
      <c r="G3" s="4">
        <v>10</v>
      </c>
    </row>
    <row r="4" spans="2:7" x14ac:dyDescent="0.3">
      <c r="B4" s="1" t="s">
        <v>16</v>
      </c>
      <c r="C4" s="2">
        <v>4224</v>
      </c>
      <c r="D4" s="2">
        <v>4205</v>
      </c>
      <c r="F4" s="9">
        <f>C4/$B$1</f>
        <v>0.99646142958244865</v>
      </c>
      <c r="G4" s="9">
        <f>D4/$B$1</f>
        <v>0.99197924038688368</v>
      </c>
    </row>
    <row r="5" spans="2:7" x14ac:dyDescent="0.3">
      <c r="B5" s="1" t="s">
        <v>17</v>
      </c>
      <c r="C5" s="2">
        <v>4178</v>
      </c>
      <c r="D5" s="2">
        <v>4134</v>
      </c>
      <c r="F5" s="9">
        <f t="shared" ref="F5:G6" si="0">C5/$B$1</f>
        <v>0.98560981363529132</v>
      </c>
      <c r="G5" s="9">
        <f t="shared" si="0"/>
        <v>0.9752300070771408</v>
      </c>
    </row>
    <row r="6" spans="2:7" x14ac:dyDescent="0.3">
      <c r="B6" s="1" t="s">
        <v>18</v>
      </c>
      <c r="C6" s="2">
        <v>4178</v>
      </c>
      <c r="D6" s="2">
        <v>4134</v>
      </c>
      <c r="F6" s="9">
        <f t="shared" si="0"/>
        <v>0.98560981363529132</v>
      </c>
      <c r="G6" s="9">
        <f t="shared" si="0"/>
        <v>0.9752300070771408</v>
      </c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0"/>
  <sheetViews>
    <sheetView showGridLines="0" workbookViewId="0">
      <selection activeCell="G14" sqref="G14"/>
    </sheetView>
  </sheetViews>
  <sheetFormatPr defaultRowHeight="14.4" x14ac:dyDescent="0.3"/>
  <cols>
    <col min="2" max="2" width="11" customWidth="1"/>
    <col min="3" max="9" width="7.33203125" customWidth="1"/>
    <col min="10" max="10" width="1.44140625" customWidth="1"/>
    <col min="11" max="12" width="7.5546875" customWidth="1"/>
  </cols>
  <sheetData>
    <row r="1" spans="2:12" ht="15" thickBot="1" x14ac:dyDescent="0.35">
      <c r="B1" s="14"/>
      <c r="C1" s="14"/>
      <c r="D1" s="14"/>
      <c r="E1" s="14"/>
      <c r="F1" s="14"/>
      <c r="G1" s="14"/>
      <c r="H1" s="14"/>
      <c r="I1" s="14"/>
      <c r="K1" s="14"/>
      <c r="L1" s="14"/>
    </row>
    <row r="2" spans="2:12" ht="18" customHeight="1" x14ac:dyDescent="0.3">
      <c r="B2" s="15" t="s">
        <v>12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K2" s="17" t="s">
        <v>20</v>
      </c>
      <c r="L2" s="17" t="s">
        <v>14</v>
      </c>
    </row>
    <row r="3" spans="2:12" ht="17.399999999999999" customHeight="1" x14ac:dyDescent="0.3">
      <c r="B3" s="1" t="s">
        <v>21</v>
      </c>
      <c r="C3">
        <v>30</v>
      </c>
      <c r="D3" s="38">
        <v>369</v>
      </c>
      <c r="E3" s="37">
        <v>0</v>
      </c>
      <c r="F3">
        <v>39</v>
      </c>
      <c r="G3" s="37">
        <v>0</v>
      </c>
      <c r="H3" s="37">
        <v>0</v>
      </c>
      <c r="I3" s="37">
        <v>0</v>
      </c>
      <c r="K3" s="5">
        <f>SUM(C3:I3)</f>
        <v>438</v>
      </c>
      <c r="L3" s="12">
        <f>K3/SUM($K$3:$K$6)</f>
        <v>9.2405063291139247E-2</v>
      </c>
    </row>
    <row r="4" spans="2:12" x14ac:dyDescent="0.3">
      <c r="B4" s="1" t="s">
        <v>22</v>
      </c>
      <c r="C4" s="38">
        <v>260</v>
      </c>
      <c r="D4" s="38">
        <v>310</v>
      </c>
      <c r="E4" s="37">
        <v>0</v>
      </c>
      <c r="F4">
        <v>155</v>
      </c>
      <c r="G4" s="37">
        <v>0</v>
      </c>
      <c r="H4" s="38">
        <v>14</v>
      </c>
      <c r="I4">
        <v>154</v>
      </c>
      <c r="K4" s="5">
        <f t="shared" ref="K4:K6" si="0">SUM(C4:I4)</f>
        <v>893</v>
      </c>
      <c r="L4" s="12">
        <f t="shared" ref="L4:L6" si="1">K4/SUM($K$3:$K$6)</f>
        <v>0.18839662447257383</v>
      </c>
    </row>
    <row r="5" spans="2:12" x14ac:dyDescent="0.3">
      <c r="B5" s="1" t="s">
        <v>23</v>
      </c>
      <c r="C5" s="37">
        <v>0</v>
      </c>
      <c r="D5">
        <v>1534</v>
      </c>
      <c r="E5">
        <v>604</v>
      </c>
      <c r="F5">
        <v>33</v>
      </c>
      <c r="G5">
        <v>4</v>
      </c>
      <c r="H5">
        <v>216</v>
      </c>
      <c r="I5">
        <v>91</v>
      </c>
      <c r="K5" s="5">
        <f t="shared" si="0"/>
        <v>2482</v>
      </c>
      <c r="L5" s="12">
        <f t="shared" si="1"/>
        <v>0.52362869198312234</v>
      </c>
    </row>
    <row r="6" spans="2:12" x14ac:dyDescent="0.3">
      <c r="B6" s="1" t="s">
        <v>24</v>
      </c>
      <c r="C6" s="37">
        <v>0</v>
      </c>
      <c r="D6">
        <v>305</v>
      </c>
      <c r="E6" s="38">
        <v>260</v>
      </c>
      <c r="F6">
        <v>30</v>
      </c>
      <c r="G6">
        <v>311</v>
      </c>
      <c r="H6" s="38">
        <v>21</v>
      </c>
      <c r="I6" s="38">
        <v>0</v>
      </c>
      <c r="K6" s="5">
        <f t="shared" si="0"/>
        <v>927</v>
      </c>
      <c r="L6" s="12">
        <f t="shared" si="1"/>
        <v>0.19556962025316454</v>
      </c>
    </row>
    <row r="7" spans="2:12" ht="6.6" customHeight="1" thickBot="1" x14ac:dyDescent="0.35">
      <c r="B7" s="14"/>
      <c r="C7" s="14"/>
      <c r="D7" s="14"/>
      <c r="E7" s="14"/>
      <c r="F7" s="14"/>
      <c r="G7" s="14"/>
      <c r="H7" s="14"/>
      <c r="I7" s="14"/>
      <c r="K7" s="14"/>
      <c r="L7" s="14"/>
    </row>
    <row r="8" spans="2:12" ht="7.2" customHeight="1" x14ac:dyDescent="0.3"/>
    <row r="9" spans="2:12" x14ac:dyDescent="0.3">
      <c r="B9" s="1" t="s">
        <v>20</v>
      </c>
      <c r="C9" s="5">
        <f>SUM(C3:C6)</f>
        <v>290</v>
      </c>
      <c r="D9" s="5">
        <f t="shared" ref="D9:I9" si="2">SUM(D3:D6)</f>
        <v>2518</v>
      </c>
      <c r="E9" s="5">
        <f t="shared" si="2"/>
        <v>864</v>
      </c>
      <c r="F9" s="5">
        <f t="shared" si="2"/>
        <v>257</v>
      </c>
      <c r="G9" s="5">
        <f t="shared" si="2"/>
        <v>315</v>
      </c>
      <c r="H9" s="5">
        <f t="shared" si="2"/>
        <v>251</v>
      </c>
      <c r="I9" s="5">
        <f t="shared" si="2"/>
        <v>245</v>
      </c>
    </row>
    <row r="10" spans="2:12" ht="15" thickBot="1" x14ac:dyDescent="0.35">
      <c r="B10" s="19" t="s">
        <v>14</v>
      </c>
      <c r="C10" s="18">
        <f>C9/SUM($C$9:$I$9)</f>
        <v>6.118143459915612E-2</v>
      </c>
      <c r="D10" s="18">
        <f t="shared" ref="D10:I10" si="3">D9/SUM($C$9:$I$9)</f>
        <v>0.53122362869198314</v>
      </c>
      <c r="E10" s="18">
        <f t="shared" si="3"/>
        <v>0.18227848101265823</v>
      </c>
      <c r="F10" s="18">
        <f t="shared" si="3"/>
        <v>5.4219409282700422E-2</v>
      </c>
      <c r="G10" s="34">
        <f t="shared" si="3"/>
        <v>6.6455696202531639E-2</v>
      </c>
      <c r="H10" s="18">
        <f t="shared" si="3"/>
        <v>5.2953586497890295E-2</v>
      </c>
      <c r="I10" s="18">
        <f t="shared" si="3"/>
        <v>5.1687763713080169E-2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6D8B-16AB-4AA0-B666-5FB9BEB31E7C}">
  <dimension ref="B1:J10"/>
  <sheetViews>
    <sheetView showGridLines="0" workbookViewId="0">
      <selection activeCell="B2" sqref="B2:J10"/>
    </sheetView>
  </sheetViews>
  <sheetFormatPr defaultRowHeight="14.4" x14ac:dyDescent="0.3"/>
  <cols>
    <col min="2" max="2" width="11" customWidth="1"/>
    <col min="3" max="7" width="7.33203125" customWidth="1"/>
    <col min="8" max="8" width="1.44140625" customWidth="1"/>
    <col min="9" max="10" width="7.5546875" customWidth="1"/>
  </cols>
  <sheetData>
    <row r="1" spans="2:10" ht="15" thickBot="1" x14ac:dyDescent="0.35">
      <c r="B1" s="14"/>
      <c r="C1" s="14"/>
      <c r="D1" s="14"/>
      <c r="E1" s="14"/>
      <c r="F1" s="14"/>
      <c r="G1" s="14"/>
      <c r="I1" s="14"/>
      <c r="J1" s="14"/>
    </row>
    <row r="2" spans="2:10" ht="18" customHeight="1" x14ac:dyDescent="0.3">
      <c r="B2" s="15" t="s">
        <v>12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I2" s="17" t="s">
        <v>20</v>
      </c>
      <c r="J2" s="17" t="s">
        <v>14</v>
      </c>
    </row>
    <row r="3" spans="2:10" ht="17.399999999999999" customHeight="1" x14ac:dyDescent="0.3">
      <c r="B3" s="1" t="s">
        <v>21</v>
      </c>
      <c r="C3" s="38">
        <v>369</v>
      </c>
      <c r="D3" s="37">
        <v>0</v>
      </c>
      <c r="E3">
        <v>39</v>
      </c>
      <c r="F3" s="37">
        <v>0</v>
      </c>
      <c r="G3" s="37">
        <v>0</v>
      </c>
      <c r="I3" s="5">
        <f>SUM(C3:G3)</f>
        <v>408</v>
      </c>
      <c r="J3" s="12">
        <f>I3/SUM($I$3:$I$6)</f>
        <v>9.7027348394768134E-2</v>
      </c>
    </row>
    <row r="4" spans="2:10" x14ac:dyDescent="0.3">
      <c r="B4" s="1" t="s">
        <v>22</v>
      </c>
      <c r="C4" s="38">
        <v>310</v>
      </c>
      <c r="D4" s="37">
        <v>0</v>
      </c>
      <c r="E4">
        <v>155</v>
      </c>
      <c r="F4" s="37">
        <v>0</v>
      </c>
      <c r="G4" s="38">
        <v>14</v>
      </c>
      <c r="I4" s="5">
        <f>SUM(C4:G4)</f>
        <v>479</v>
      </c>
      <c r="J4" s="12">
        <f t="shared" ref="J4:J6" si="0">I4/SUM($I$3:$I$6)</f>
        <v>0.11391200951248513</v>
      </c>
    </row>
    <row r="5" spans="2:10" x14ac:dyDescent="0.3">
      <c r="B5" s="1" t="s">
        <v>23</v>
      </c>
      <c r="C5">
        <v>1534</v>
      </c>
      <c r="D5">
        <v>604</v>
      </c>
      <c r="E5">
        <v>33</v>
      </c>
      <c r="F5">
        <v>4</v>
      </c>
      <c r="G5">
        <v>216</v>
      </c>
      <c r="I5" s="5">
        <f>SUM(C5:G5)</f>
        <v>2391</v>
      </c>
      <c r="J5" s="12">
        <f t="shared" si="0"/>
        <v>0.5686087990487515</v>
      </c>
    </row>
    <row r="6" spans="2:10" x14ac:dyDescent="0.3">
      <c r="B6" s="1" t="s">
        <v>24</v>
      </c>
      <c r="C6">
        <v>305</v>
      </c>
      <c r="D6" s="38">
        <v>260</v>
      </c>
      <c r="E6">
        <v>30</v>
      </c>
      <c r="F6">
        <v>311</v>
      </c>
      <c r="G6" s="38">
        <v>21</v>
      </c>
      <c r="I6" s="5">
        <f>SUM(C6:G6)</f>
        <v>927</v>
      </c>
      <c r="J6" s="12">
        <f t="shared" si="0"/>
        <v>0.22045184304399523</v>
      </c>
    </row>
    <row r="7" spans="2:10" ht="6.6" customHeight="1" thickBot="1" x14ac:dyDescent="0.35">
      <c r="B7" s="14"/>
      <c r="C7" s="14"/>
      <c r="D7" s="14"/>
      <c r="E7" s="14"/>
      <c r="F7" s="14"/>
      <c r="G7" s="14"/>
      <c r="I7" s="14"/>
      <c r="J7" s="14"/>
    </row>
    <row r="8" spans="2:10" ht="7.2" customHeight="1" x14ac:dyDescent="0.3"/>
    <row r="9" spans="2:10" x14ac:dyDescent="0.3">
      <c r="B9" s="1" t="s">
        <v>20</v>
      </c>
      <c r="C9" s="5">
        <f t="shared" ref="C9:G9" si="1">SUM(C3:C6)</f>
        <v>2518</v>
      </c>
      <c r="D9" s="5">
        <f t="shared" si="1"/>
        <v>864</v>
      </c>
      <c r="E9" s="5">
        <f t="shared" si="1"/>
        <v>257</v>
      </c>
      <c r="F9" s="5">
        <f t="shared" si="1"/>
        <v>315</v>
      </c>
      <c r="G9" s="5">
        <f t="shared" si="1"/>
        <v>251</v>
      </c>
    </row>
    <row r="10" spans="2:10" ht="15" thickBot="1" x14ac:dyDescent="0.35">
      <c r="B10" s="19" t="s">
        <v>14</v>
      </c>
      <c r="C10" s="18">
        <f>C9/SUM($C$9:$G$9)</f>
        <v>0.5988109393579073</v>
      </c>
      <c r="D10" s="18">
        <f>D9/SUM($C$9:$G$9)</f>
        <v>0.20546967895362664</v>
      </c>
      <c r="E10" s="18">
        <f>E9/SUM($C$9:$G$9)</f>
        <v>6.1117717003567183E-2</v>
      </c>
      <c r="F10" s="34">
        <f>F9/SUM($C$9:$G$9)</f>
        <v>7.4910820451843038E-2</v>
      </c>
      <c r="G10" s="18">
        <f>G9/SUM($C$9:$G$9)</f>
        <v>5.9690844233055887E-2</v>
      </c>
      <c r="J10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EDB8-C2CB-4A74-A3BD-C6955D2F7C30}">
  <dimension ref="B1:L19"/>
  <sheetViews>
    <sheetView showGridLines="0" zoomScale="85" zoomScaleNormal="85" workbookViewId="0">
      <selection activeCell="B2" sqref="B2:L10"/>
    </sheetView>
  </sheetViews>
  <sheetFormatPr defaultRowHeight="14.4" x14ac:dyDescent="0.3"/>
  <cols>
    <col min="2" max="2" width="11" customWidth="1"/>
    <col min="3" max="9" width="7.33203125" customWidth="1"/>
    <col min="10" max="10" width="1.44140625" customWidth="1"/>
    <col min="11" max="12" width="7.5546875" customWidth="1"/>
  </cols>
  <sheetData>
    <row r="1" spans="2:12" ht="15" thickBot="1" x14ac:dyDescent="0.35">
      <c r="B1" s="14"/>
      <c r="C1" s="14"/>
      <c r="D1" s="14"/>
      <c r="E1" s="14"/>
      <c r="F1" s="14"/>
      <c r="G1" s="14"/>
      <c r="H1" s="14"/>
      <c r="I1" s="14"/>
      <c r="K1" s="14"/>
      <c r="L1" s="14"/>
    </row>
    <row r="2" spans="2:12" ht="18" customHeight="1" x14ac:dyDescent="0.3">
      <c r="B2" s="15" t="s">
        <v>12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K2" s="17" t="s">
        <v>20</v>
      </c>
      <c r="L2" s="17" t="s">
        <v>14</v>
      </c>
    </row>
    <row r="3" spans="2:12" ht="17.399999999999999" customHeight="1" x14ac:dyDescent="0.3">
      <c r="B3" s="1" t="s">
        <v>21</v>
      </c>
      <c r="C3">
        <v>214</v>
      </c>
      <c r="D3" s="38">
        <v>0</v>
      </c>
      <c r="E3" s="37">
        <v>0</v>
      </c>
      <c r="F3">
        <v>105</v>
      </c>
      <c r="G3" s="37">
        <v>0</v>
      </c>
      <c r="H3" s="37">
        <v>0</v>
      </c>
      <c r="I3" s="37">
        <v>0</v>
      </c>
      <c r="K3" s="5">
        <f>SUM(C3:I3)</f>
        <v>319</v>
      </c>
      <c r="L3" s="12">
        <f>K3/SUM($K$3:$K$6)</f>
        <v>0.21409395973154363</v>
      </c>
    </row>
    <row r="4" spans="2:12" x14ac:dyDescent="0.3">
      <c r="B4" s="1" t="s">
        <v>22</v>
      </c>
      <c r="C4" s="38">
        <v>0</v>
      </c>
      <c r="D4" s="38">
        <v>0</v>
      </c>
      <c r="E4" s="37">
        <v>0</v>
      </c>
      <c r="F4">
        <v>268</v>
      </c>
      <c r="G4" s="37">
        <v>1</v>
      </c>
      <c r="H4" s="38">
        <v>8</v>
      </c>
      <c r="I4">
        <v>0</v>
      </c>
      <c r="K4" s="5">
        <f t="shared" ref="K4:K6" si="0">SUM(C4:I4)</f>
        <v>277</v>
      </c>
      <c r="L4" s="12">
        <f t="shared" ref="L4:L6" si="1">K4/SUM($K$3:$K$6)</f>
        <v>0.18590604026845636</v>
      </c>
    </row>
    <row r="5" spans="2:12" x14ac:dyDescent="0.3">
      <c r="B5" s="1" t="s">
        <v>23</v>
      </c>
      <c r="C5" s="37">
        <v>0</v>
      </c>
      <c r="D5">
        <v>109</v>
      </c>
      <c r="E5">
        <v>43</v>
      </c>
      <c r="F5">
        <v>53</v>
      </c>
      <c r="G5">
        <v>193</v>
      </c>
      <c r="H5">
        <v>118</v>
      </c>
      <c r="I5">
        <v>0</v>
      </c>
      <c r="K5" s="5">
        <f t="shared" si="0"/>
        <v>516</v>
      </c>
      <c r="L5" s="12">
        <f t="shared" si="1"/>
        <v>0.34630872483221475</v>
      </c>
    </row>
    <row r="6" spans="2:12" x14ac:dyDescent="0.3">
      <c r="B6" s="1" t="s">
        <v>24</v>
      </c>
      <c r="C6" s="37">
        <v>0</v>
      </c>
      <c r="D6">
        <v>56</v>
      </c>
      <c r="E6" s="38">
        <v>21</v>
      </c>
      <c r="F6">
        <v>65</v>
      </c>
      <c r="G6">
        <v>235</v>
      </c>
      <c r="H6" s="38">
        <v>1</v>
      </c>
      <c r="I6">
        <v>0</v>
      </c>
      <c r="K6" s="5">
        <f t="shared" si="0"/>
        <v>378</v>
      </c>
      <c r="L6" s="12">
        <f t="shared" si="1"/>
        <v>0.25369127516778522</v>
      </c>
    </row>
    <row r="7" spans="2:12" ht="6.6" customHeight="1" thickBot="1" x14ac:dyDescent="0.35">
      <c r="B7" s="14"/>
      <c r="C7" s="14"/>
      <c r="D7" s="14"/>
      <c r="E7" s="14"/>
      <c r="F7" s="14"/>
      <c r="G7" s="14"/>
      <c r="H7" s="14"/>
      <c r="I7" s="14"/>
      <c r="K7" s="14"/>
      <c r="L7" s="14"/>
    </row>
    <row r="8" spans="2:12" ht="7.2" customHeight="1" x14ac:dyDescent="0.3"/>
    <row r="9" spans="2:12" x14ac:dyDescent="0.3">
      <c r="B9" s="1" t="s">
        <v>20</v>
      </c>
      <c r="C9" s="5">
        <f>SUM(C3:C6)</f>
        <v>214</v>
      </c>
      <c r="D9" s="5">
        <f t="shared" ref="D9:I9" si="2">SUM(D3:D6)</f>
        <v>165</v>
      </c>
      <c r="E9" s="5">
        <f t="shared" si="2"/>
        <v>64</v>
      </c>
      <c r="F9" s="5">
        <f t="shared" si="2"/>
        <v>491</v>
      </c>
      <c r="G9" s="5">
        <f t="shared" si="2"/>
        <v>429</v>
      </c>
      <c r="H9" s="5">
        <f t="shared" si="2"/>
        <v>127</v>
      </c>
      <c r="I9" s="5">
        <f t="shared" si="2"/>
        <v>0</v>
      </c>
    </row>
    <row r="10" spans="2:12" ht="15" thickBot="1" x14ac:dyDescent="0.35">
      <c r="B10" s="19" t="s">
        <v>14</v>
      </c>
      <c r="C10" s="18">
        <f>C9/SUM($C$9:$I$9)</f>
        <v>0.1436241610738255</v>
      </c>
      <c r="D10" s="18">
        <f t="shared" ref="D10:I10" si="3">D9/SUM($C$9:$I$9)</f>
        <v>0.11073825503355705</v>
      </c>
      <c r="E10" s="18">
        <f t="shared" si="3"/>
        <v>4.2953020134228186E-2</v>
      </c>
      <c r="F10" s="18">
        <f t="shared" si="3"/>
        <v>0.32953020134228189</v>
      </c>
      <c r="G10" s="34">
        <f t="shared" si="3"/>
        <v>0.28791946308724831</v>
      </c>
      <c r="H10" s="18">
        <f t="shared" si="3"/>
        <v>8.5234899328859054E-2</v>
      </c>
      <c r="I10" s="18">
        <f t="shared" si="3"/>
        <v>0</v>
      </c>
    </row>
    <row r="15" spans="2:12" x14ac:dyDescent="0.3">
      <c r="B15" s="35"/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</row>
    <row r="16" spans="2:12" x14ac:dyDescent="0.3">
      <c r="B16" s="35" t="s">
        <v>45</v>
      </c>
      <c r="C16">
        <v>214</v>
      </c>
      <c r="D16">
        <v>0</v>
      </c>
      <c r="E16">
        <v>0</v>
      </c>
      <c r="F16">
        <v>58</v>
      </c>
      <c r="G16">
        <v>0</v>
      </c>
      <c r="H16">
        <v>0</v>
      </c>
      <c r="I16">
        <v>0</v>
      </c>
    </row>
    <row r="17" spans="2:9" x14ac:dyDescent="0.3">
      <c r="B17" s="35" t="s">
        <v>46</v>
      </c>
      <c r="C17">
        <v>0</v>
      </c>
      <c r="D17">
        <v>0</v>
      </c>
      <c r="E17">
        <v>0</v>
      </c>
      <c r="F17">
        <v>139</v>
      </c>
      <c r="G17">
        <v>0</v>
      </c>
      <c r="H17">
        <v>0</v>
      </c>
      <c r="I17">
        <v>223</v>
      </c>
    </row>
    <row r="18" spans="2:9" x14ac:dyDescent="0.3">
      <c r="B18" s="35" t="s">
        <v>47</v>
      </c>
      <c r="C18">
        <v>0</v>
      </c>
      <c r="D18">
        <v>84</v>
      </c>
      <c r="E18">
        <v>26</v>
      </c>
      <c r="F18">
        <v>34</v>
      </c>
      <c r="G18">
        <v>26</v>
      </c>
      <c r="H18">
        <v>82</v>
      </c>
      <c r="I18">
        <v>41</v>
      </c>
    </row>
    <row r="19" spans="2:9" x14ac:dyDescent="0.3">
      <c r="B19" s="36" t="s">
        <v>48</v>
      </c>
      <c r="C19">
        <v>0</v>
      </c>
      <c r="D19">
        <v>39</v>
      </c>
      <c r="E19">
        <v>8</v>
      </c>
      <c r="F19">
        <v>63</v>
      </c>
      <c r="G19">
        <v>146</v>
      </c>
      <c r="H19">
        <v>0</v>
      </c>
      <c r="I19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F92B-DBC6-4551-B0F9-CDDBA1569749}">
  <dimension ref="B1:J19"/>
  <sheetViews>
    <sheetView showGridLines="0" tabSelected="1" zoomScale="85" zoomScaleNormal="85" workbookViewId="0">
      <selection activeCell="M7" sqref="M7"/>
    </sheetView>
  </sheetViews>
  <sheetFormatPr defaultRowHeight="14.4" x14ac:dyDescent="0.3"/>
  <cols>
    <col min="2" max="2" width="11" customWidth="1"/>
    <col min="3" max="7" width="7.33203125" customWidth="1"/>
    <col min="8" max="8" width="1.44140625" customWidth="1"/>
    <col min="9" max="10" width="7.5546875" customWidth="1"/>
  </cols>
  <sheetData>
    <row r="1" spans="2:10" ht="15" thickBot="1" x14ac:dyDescent="0.35">
      <c r="B1" s="14"/>
      <c r="C1" s="14"/>
      <c r="D1" s="14"/>
      <c r="E1" s="14"/>
      <c r="F1" s="14"/>
      <c r="G1" s="14"/>
      <c r="I1" s="14"/>
      <c r="J1" s="14"/>
    </row>
    <row r="2" spans="2:10" ht="18" customHeight="1" x14ac:dyDescent="0.3">
      <c r="B2" s="15" t="s">
        <v>12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I2" s="17" t="s">
        <v>20</v>
      </c>
      <c r="J2" s="17" t="s">
        <v>14</v>
      </c>
    </row>
    <row r="3" spans="2:10" ht="17.399999999999999" customHeight="1" x14ac:dyDescent="0.3">
      <c r="B3" s="1" t="s">
        <v>21</v>
      </c>
      <c r="C3" s="38">
        <v>0</v>
      </c>
      <c r="D3" s="37">
        <v>0</v>
      </c>
      <c r="E3">
        <v>105</v>
      </c>
      <c r="F3" s="37">
        <v>0</v>
      </c>
      <c r="G3" s="37">
        <v>0</v>
      </c>
      <c r="I3" s="5">
        <f>SUM(C3:G3)</f>
        <v>105</v>
      </c>
      <c r="J3" s="12">
        <f>I3/SUM($I$3:$I$6)</f>
        <v>8.2288401253918494E-2</v>
      </c>
    </row>
    <row r="4" spans="2:10" x14ac:dyDescent="0.3">
      <c r="B4" s="1" t="s">
        <v>22</v>
      </c>
      <c r="C4" s="38">
        <v>0</v>
      </c>
      <c r="D4" s="37">
        <v>0</v>
      </c>
      <c r="E4">
        <v>268</v>
      </c>
      <c r="F4" s="37">
        <v>1</v>
      </c>
      <c r="G4" s="38">
        <v>8</v>
      </c>
      <c r="I4" s="5">
        <f>SUM(C4:G4)</f>
        <v>277</v>
      </c>
      <c r="J4" s="12">
        <f t="shared" ref="J4:J6" si="0">I4/SUM($I$3:$I$6)</f>
        <v>0.2170846394984326</v>
      </c>
    </row>
    <row r="5" spans="2:10" x14ac:dyDescent="0.3">
      <c r="B5" s="1" t="s">
        <v>23</v>
      </c>
      <c r="C5">
        <v>109</v>
      </c>
      <c r="D5">
        <v>43</v>
      </c>
      <c r="E5">
        <v>53</v>
      </c>
      <c r="F5">
        <v>193</v>
      </c>
      <c r="G5">
        <v>118</v>
      </c>
      <c r="I5" s="5">
        <f>SUM(C5:G5)</f>
        <v>516</v>
      </c>
      <c r="J5" s="12">
        <f t="shared" si="0"/>
        <v>0.40438871473354232</v>
      </c>
    </row>
    <row r="6" spans="2:10" x14ac:dyDescent="0.3">
      <c r="B6" s="1" t="s">
        <v>24</v>
      </c>
      <c r="C6">
        <v>56</v>
      </c>
      <c r="D6" s="38">
        <v>21</v>
      </c>
      <c r="E6">
        <v>65</v>
      </c>
      <c r="F6">
        <v>235</v>
      </c>
      <c r="G6" s="38">
        <v>1</v>
      </c>
      <c r="I6" s="5">
        <f>SUM(C6:G6)</f>
        <v>378</v>
      </c>
      <c r="J6" s="12">
        <f t="shared" si="0"/>
        <v>0.29623824451410657</v>
      </c>
    </row>
    <row r="7" spans="2:10" ht="6.6" customHeight="1" thickBot="1" x14ac:dyDescent="0.35">
      <c r="B7" s="14"/>
      <c r="C7" s="14"/>
      <c r="D7" s="14"/>
      <c r="E7" s="14"/>
      <c r="F7" s="14"/>
      <c r="G7" s="14"/>
      <c r="I7" s="14"/>
      <c r="J7" s="14"/>
    </row>
    <row r="8" spans="2:10" ht="7.2" customHeight="1" x14ac:dyDescent="0.3"/>
    <row r="9" spans="2:10" x14ac:dyDescent="0.3">
      <c r="B9" s="1" t="s">
        <v>20</v>
      </c>
      <c r="C9" s="5">
        <f t="shared" ref="C9:G9" si="1">SUM(C3:C6)</f>
        <v>165</v>
      </c>
      <c r="D9" s="5">
        <f t="shared" si="1"/>
        <v>64</v>
      </c>
      <c r="E9" s="5">
        <f t="shared" si="1"/>
        <v>491</v>
      </c>
      <c r="F9" s="5">
        <f t="shared" si="1"/>
        <v>429</v>
      </c>
      <c r="G9" s="5">
        <f t="shared" si="1"/>
        <v>127</v>
      </c>
    </row>
    <row r="10" spans="2:10" ht="15" thickBot="1" x14ac:dyDescent="0.35">
      <c r="B10" s="19" t="s">
        <v>14</v>
      </c>
      <c r="C10" s="18">
        <f>C9/SUM($C$9:$G$9)</f>
        <v>0.12931034482758622</v>
      </c>
      <c r="D10" s="18">
        <f>D9/SUM($C$9:$G$9)</f>
        <v>5.0156739811912224E-2</v>
      </c>
      <c r="E10" s="18">
        <f>E9/SUM($C$9:$G$9)</f>
        <v>0.38479623824451409</v>
      </c>
      <c r="F10" s="34">
        <f>F9/SUM($C$9:$G$9)</f>
        <v>0.33620689655172414</v>
      </c>
      <c r="G10" s="18">
        <f>G9/SUM($C$9:$G$9)</f>
        <v>9.9529780564263329E-2</v>
      </c>
    </row>
    <row r="15" spans="2:10" x14ac:dyDescent="0.3">
      <c r="B15" s="35"/>
      <c r="C15" t="s">
        <v>1</v>
      </c>
      <c r="D15" t="s">
        <v>2</v>
      </c>
      <c r="E15" t="s">
        <v>3</v>
      </c>
      <c r="F15" t="s">
        <v>4</v>
      </c>
      <c r="G15" t="s">
        <v>5</v>
      </c>
    </row>
    <row r="16" spans="2:10" x14ac:dyDescent="0.3">
      <c r="B16" s="35" t="s">
        <v>45</v>
      </c>
      <c r="C16">
        <v>0</v>
      </c>
      <c r="D16">
        <v>0</v>
      </c>
      <c r="E16">
        <v>58</v>
      </c>
      <c r="F16">
        <v>0</v>
      </c>
      <c r="G16">
        <v>0</v>
      </c>
    </row>
    <row r="17" spans="2:7" x14ac:dyDescent="0.3">
      <c r="B17" s="35" t="s">
        <v>46</v>
      </c>
      <c r="C17">
        <v>0</v>
      </c>
      <c r="D17">
        <v>0</v>
      </c>
      <c r="E17">
        <v>139</v>
      </c>
      <c r="F17">
        <v>0</v>
      </c>
      <c r="G17">
        <v>0</v>
      </c>
    </row>
    <row r="18" spans="2:7" x14ac:dyDescent="0.3">
      <c r="B18" s="35" t="s">
        <v>47</v>
      </c>
      <c r="C18">
        <v>84</v>
      </c>
      <c r="D18">
        <v>26</v>
      </c>
      <c r="E18">
        <v>34</v>
      </c>
      <c r="F18">
        <v>26</v>
      </c>
      <c r="G18">
        <v>82</v>
      </c>
    </row>
    <row r="19" spans="2:7" x14ac:dyDescent="0.3">
      <c r="B19" s="36" t="s">
        <v>48</v>
      </c>
      <c r="C19">
        <v>39</v>
      </c>
      <c r="D19">
        <v>8</v>
      </c>
      <c r="E19">
        <v>63</v>
      </c>
      <c r="F19">
        <v>146</v>
      </c>
      <c r="G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H16" sqref="H16"/>
    </sheetView>
  </sheetViews>
  <sheetFormatPr defaultRowHeight="14.4" x14ac:dyDescent="0.3"/>
  <cols>
    <col min="2" max="2" width="16.21875" customWidth="1"/>
  </cols>
  <sheetData>
    <row r="1" spans="1:5" x14ac:dyDescent="0.3">
      <c r="A1" t="s">
        <v>0</v>
      </c>
      <c r="B1" t="s">
        <v>8</v>
      </c>
      <c r="C1">
        <v>0</v>
      </c>
      <c r="D1">
        <v>6.4999999999999997E-4</v>
      </c>
      <c r="E1">
        <v>0.94262599999999996</v>
      </c>
    </row>
    <row r="2" spans="1:5" x14ac:dyDescent="0.3">
      <c r="A2" t="s">
        <v>1</v>
      </c>
      <c r="B2" t="s">
        <v>8</v>
      </c>
      <c r="C2">
        <v>1.0000000000000001E-5</v>
      </c>
      <c r="D2">
        <v>0.90886999999999996</v>
      </c>
      <c r="E2">
        <v>0.999838</v>
      </c>
    </row>
    <row r="3" spans="1:5" x14ac:dyDescent="0.3">
      <c r="A3" t="s">
        <v>2</v>
      </c>
      <c r="B3" t="s">
        <v>8</v>
      </c>
      <c r="C3">
        <v>1.15E-5</v>
      </c>
      <c r="D3">
        <v>0.73311499999999996</v>
      </c>
      <c r="E3">
        <v>0.99960000000000004</v>
      </c>
    </row>
    <row r="4" spans="1:5" x14ac:dyDescent="0.3">
      <c r="A4" t="s">
        <v>3</v>
      </c>
      <c r="B4" t="s">
        <v>8</v>
      </c>
      <c r="C4">
        <v>0.35725000000000001</v>
      </c>
      <c r="D4">
        <v>0.98965000000000003</v>
      </c>
      <c r="E4">
        <v>0.99990999999999997</v>
      </c>
    </row>
    <row r="5" spans="1:5" x14ac:dyDescent="0.3">
      <c r="A5" t="s">
        <v>4</v>
      </c>
      <c r="B5" t="s">
        <v>8</v>
      </c>
      <c r="C5">
        <v>0.271088</v>
      </c>
      <c r="D5">
        <v>0.98946999999999996</v>
      </c>
      <c r="E5">
        <v>0.99991600000000003</v>
      </c>
    </row>
    <row r="6" spans="1:5" x14ac:dyDescent="0.3">
      <c r="A6" t="s">
        <v>5</v>
      </c>
      <c r="B6" t="s">
        <v>8</v>
      </c>
      <c r="C6">
        <v>0.18956799999999999</v>
      </c>
      <c r="D6">
        <v>0.99382000000000004</v>
      </c>
      <c r="E6">
        <v>0.99992000000000003</v>
      </c>
    </row>
    <row r="7" spans="1:5" x14ac:dyDescent="0.3">
      <c r="A7" t="s">
        <v>6</v>
      </c>
      <c r="B7" t="s">
        <v>8</v>
      </c>
      <c r="C7">
        <v>0.39879009999999998</v>
      </c>
      <c r="D7">
        <v>0.99369700000000005</v>
      </c>
      <c r="E7">
        <v>0.99999499999999997</v>
      </c>
    </row>
    <row r="8" spans="1:5" x14ac:dyDescent="0.3">
      <c r="A8" t="s">
        <v>0</v>
      </c>
      <c r="B8" t="s">
        <v>7</v>
      </c>
      <c r="C8">
        <v>2E-3</v>
      </c>
      <c r="D8">
        <v>6.6000000000000003E-2</v>
      </c>
      <c r="E8">
        <v>0.42</v>
      </c>
    </row>
    <row r="9" spans="1:5" x14ac:dyDescent="0.3">
      <c r="A9" t="s">
        <v>1</v>
      </c>
      <c r="B9" t="s">
        <v>7</v>
      </c>
      <c r="C9">
        <v>8.0000000000000002E-3</v>
      </c>
      <c r="D9">
        <v>0.27200000000000002</v>
      </c>
      <c r="E9">
        <v>0.96799999999999997</v>
      </c>
    </row>
    <row r="10" spans="1:5" x14ac:dyDescent="0.3">
      <c r="A10" t="s">
        <v>2</v>
      </c>
      <c r="B10" t="s">
        <v>7</v>
      </c>
      <c r="C10">
        <v>3.6299999999999999E-2</v>
      </c>
      <c r="D10">
        <v>0.22700000000000001</v>
      </c>
      <c r="E10">
        <v>0.89370000000000005</v>
      </c>
    </row>
    <row r="11" spans="1:5" x14ac:dyDescent="0.3">
      <c r="A11" t="s">
        <v>3</v>
      </c>
      <c r="B11" t="s">
        <v>7</v>
      </c>
      <c r="C11">
        <v>0.1016</v>
      </c>
      <c r="D11">
        <v>0.879</v>
      </c>
      <c r="E11">
        <v>0.98599999999999999</v>
      </c>
    </row>
    <row r="12" spans="1:5" x14ac:dyDescent="0.3">
      <c r="A12" t="s">
        <v>4</v>
      </c>
      <c r="B12" t="s">
        <v>7</v>
      </c>
      <c r="C12">
        <v>5.3100000000000001E-2</v>
      </c>
      <c r="D12">
        <v>0.72</v>
      </c>
      <c r="E12">
        <v>0.96430000000000005</v>
      </c>
    </row>
    <row r="13" spans="1:5" x14ac:dyDescent="0.3">
      <c r="A13" t="s">
        <v>5</v>
      </c>
      <c r="B13" t="s">
        <v>7</v>
      </c>
      <c r="C13">
        <v>0.48829660000000003</v>
      </c>
      <c r="D13">
        <v>0.88733839999999997</v>
      </c>
      <c r="E13">
        <v>0.97752220000000001</v>
      </c>
    </row>
    <row r="14" spans="1:5" x14ac:dyDescent="0.3">
      <c r="A14" t="s">
        <v>6</v>
      </c>
      <c r="B14" t="s">
        <v>7</v>
      </c>
      <c r="C14">
        <v>0.32240000000000002</v>
      </c>
      <c r="D14">
        <v>0.83699999999999997</v>
      </c>
      <c r="E14">
        <v>0.97319999999999995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showGridLines="0" workbookViewId="0">
      <selection activeCell="N13" sqref="N13"/>
    </sheetView>
  </sheetViews>
  <sheetFormatPr defaultRowHeight="14.4" x14ac:dyDescent="0.3"/>
  <cols>
    <col min="1" max="1" width="14.33203125" customWidth="1"/>
    <col min="2" max="2" width="10.6640625" customWidth="1"/>
    <col min="3" max="9" width="6.88671875" customWidth="1"/>
  </cols>
  <sheetData>
    <row r="1" spans="1:9" ht="15" thickBot="1" x14ac:dyDescent="0.35">
      <c r="A1" s="14"/>
      <c r="B1" s="14"/>
      <c r="C1" s="14"/>
      <c r="D1" s="14"/>
      <c r="E1" s="14"/>
      <c r="F1" s="14"/>
      <c r="G1" s="14"/>
      <c r="H1" s="14"/>
      <c r="I1" s="14"/>
    </row>
    <row r="2" spans="1:9" ht="22.2" customHeight="1" x14ac:dyDescent="0.3">
      <c r="A2" s="15" t="s">
        <v>30</v>
      </c>
      <c r="B2" s="15" t="s">
        <v>29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</row>
    <row r="3" spans="1:9" ht="18.600000000000001" customHeight="1" x14ac:dyDescent="0.3">
      <c r="A3" s="39" t="s">
        <v>25</v>
      </c>
      <c r="B3" s="21" t="s">
        <v>26</v>
      </c>
      <c r="C3" s="29">
        <v>2E-3</v>
      </c>
      <c r="D3" s="29">
        <v>8.0000000000000002E-3</v>
      </c>
      <c r="E3" s="29">
        <v>3.6299999999999999E-2</v>
      </c>
      <c r="F3" s="29">
        <v>0.13825000000000001</v>
      </c>
      <c r="G3" s="29">
        <v>5.96E-2</v>
      </c>
      <c r="H3" s="29">
        <v>0.4814522</v>
      </c>
      <c r="I3" s="29">
        <v>0.32240000000000002</v>
      </c>
    </row>
    <row r="4" spans="1:9" x14ac:dyDescent="0.3">
      <c r="A4" s="39"/>
      <c r="B4" s="20" t="s">
        <v>27</v>
      </c>
      <c r="C4" s="30">
        <v>7.1999999999999995E-2</v>
      </c>
      <c r="D4" s="30">
        <v>0.27400000000000002</v>
      </c>
      <c r="E4" s="30">
        <v>0.22700000000000001</v>
      </c>
      <c r="F4" s="30">
        <v>0.86899999999999999</v>
      </c>
      <c r="G4" s="30">
        <v>0.745</v>
      </c>
      <c r="H4" s="30">
        <v>0.87310290000000002</v>
      </c>
      <c r="I4" s="30">
        <v>0.83699999999999997</v>
      </c>
    </row>
    <row r="5" spans="1:9" x14ac:dyDescent="0.3">
      <c r="A5" s="39"/>
      <c r="B5" s="20" t="s">
        <v>28</v>
      </c>
      <c r="C5" s="29">
        <v>0.48220000000000002</v>
      </c>
      <c r="D5" s="29">
        <v>0.96799999999999997</v>
      </c>
      <c r="E5" s="29">
        <v>0.89370000000000005</v>
      </c>
      <c r="F5" s="29">
        <v>0.98499999999999999</v>
      </c>
      <c r="G5" s="29">
        <v>0.96599999999999997</v>
      </c>
      <c r="H5" s="29">
        <v>0.97571410000000003</v>
      </c>
      <c r="I5" s="29">
        <v>0.97319999999999995</v>
      </c>
    </row>
    <row r="6" spans="1:9" ht="7.8" customHeight="1" x14ac:dyDescent="0.3">
      <c r="A6" s="3"/>
      <c r="B6" s="3"/>
      <c r="C6" s="31"/>
      <c r="D6" s="31"/>
      <c r="E6" s="31"/>
      <c r="F6" s="31"/>
      <c r="G6" s="31"/>
      <c r="H6" s="31"/>
      <c r="I6" s="31"/>
    </row>
    <row r="7" spans="1:9" ht="18.600000000000001" customHeight="1" x14ac:dyDescent="0.3">
      <c r="A7" s="40" t="s">
        <v>8</v>
      </c>
      <c r="B7" s="20" t="s">
        <v>26</v>
      </c>
      <c r="C7" s="29">
        <f>'quant raw'!C1</f>
        <v>0</v>
      </c>
      <c r="D7" s="29">
        <v>0</v>
      </c>
      <c r="E7" s="29">
        <v>0</v>
      </c>
      <c r="F7" s="29">
        <v>4.3200000000000002E-2</v>
      </c>
      <c r="G7" s="29">
        <v>9.3850000000000003E-2</v>
      </c>
      <c r="H7" s="29">
        <v>0.28520000000000001</v>
      </c>
      <c r="I7" s="29">
        <v>0.39879009999999998</v>
      </c>
    </row>
    <row r="8" spans="1:9" x14ac:dyDescent="0.3">
      <c r="A8" s="40"/>
      <c r="B8" s="20" t="s">
        <v>27</v>
      </c>
      <c r="C8" s="30">
        <f>'quant raw'!D1</f>
        <v>6.4999999999999997E-4</v>
      </c>
      <c r="D8" s="30">
        <v>0.44500000000000001</v>
      </c>
      <c r="E8" s="30">
        <v>0.5595</v>
      </c>
      <c r="F8" s="30">
        <v>0.81699999999999995</v>
      </c>
      <c r="G8" s="30">
        <v>0.95750000000000002</v>
      </c>
      <c r="H8" s="30">
        <v>0.98399999999999999</v>
      </c>
      <c r="I8" s="30">
        <v>0.99369700000000005</v>
      </c>
    </row>
    <row r="9" spans="1:9" x14ac:dyDescent="0.3">
      <c r="A9" s="40"/>
      <c r="B9" s="20" t="s">
        <v>28</v>
      </c>
      <c r="C9" s="29">
        <f>'quant raw'!E1</f>
        <v>0.94262599999999996</v>
      </c>
      <c r="D9" s="29">
        <v>0.99890000000000001</v>
      </c>
      <c r="E9" s="29">
        <v>0.99804999999999999</v>
      </c>
      <c r="F9" s="29">
        <v>0.999</v>
      </c>
      <c r="G9" s="29">
        <v>0.99944999999999995</v>
      </c>
      <c r="H9" s="29">
        <v>1</v>
      </c>
      <c r="I9" s="29">
        <v>0.99999499999999997</v>
      </c>
    </row>
    <row r="10" spans="1:9" ht="6" customHeight="1" thickBot="1" x14ac:dyDescent="0.35">
      <c r="A10" s="14"/>
      <c r="B10" s="14"/>
      <c r="C10" s="14"/>
      <c r="D10" s="14"/>
      <c r="E10" s="14"/>
      <c r="F10" s="14"/>
      <c r="G10" s="14"/>
      <c r="H10" s="14"/>
      <c r="I10" s="14"/>
    </row>
  </sheetData>
  <mergeCells count="2">
    <mergeCell ref="A3:A5"/>
    <mergeCell ref="A7:A9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F14" sqref="F14"/>
    </sheetView>
  </sheetViews>
  <sheetFormatPr defaultRowHeight="14.4" x14ac:dyDescent="0.3"/>
  <sheetData>
    <row r="1" spans="1:9" x14ac:dyDescent="0.3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3">
      <c r="A2">
        <v>1</v>
      </c>
      <c r="B2">
        <v>2E-3</v>
      </c>
      <c r="C2">
        <v>8.0000000000000002E-3</v>
      </c>
      <c r="D2">
        <v>3.6299999999999999E-2</v>
      </c>
      <c r="E2">
        <v>0.13825000000000001</v>
      </c>
      <c r="F2">
        <v>5.96E-2</v>
      </c>
      <c r="G2">
        <v>0.48145218880000001</v>
      </c>
      <c r="H2">
        <v>0.32240000000000002</v>
      </c>
      <c r="I2" t="s">
        <v>39</v>
      </c>
    </row>
    <row r="3" spans="1:9" x14ac:dyDescent="0.3">
      <c r="A3">
        <v>2</v>
      </c>
      <c r="B3">
        <v>7.1999999999999995E-2</v>
      </c>
      <c r="C3">
        <v>0.27400000000000002</v>
      </c>
      <c r="D3">
        <v>0.22700000000000001</v>
      </c>
      <c r="E3">
        <v>0.86899999999999999</v>
      </c>
      <c r="F3">
        <v>0.745</v>
      </c>
      <c r="G3">
        <v>0.87310285700000001</v>
      </c>
      <c r="H3">
        <v>0.83699999999999997</v>
      </c>
      <c r="I3">
        <v>0.82431994818652898</v>
      </c>
    </row>
    <row r="4" spans="1:9" x14ac:dyDescent="0.3">
      <c r="A4">
        <v>3</v>
      </c>
      <c r="B4">
        <v>0.48220000000000002</v>
      </c>
      <c r="C4">
        <v>0.96799999999999997</v>
      </c>
      <c r="D4">
        <v>0.89370000000000005</v>
      </c>
      <c r="E4">
        <v>0.98499999999999999</v>
      </c>
      <c r="F4">
        <v>0.96599999999999997</v>
      </c>
      <c r="G4">
        <v>0.97571413279999997</v>
      </c>
      <c r="H4">
        <v>0.97319999999999995</v>
      </c>
      <c r="I4" t="s">
        <v>39</v>
      </c>
    </row>
    <row r="5" spans="1:9" x14ac:dyDescent="0.3">
      <c r="A5">
        <v>4</v>
      </c>
      <c r="B5">
        <v>1E-3</v>
      </c>
      <c r="C5">
        <v>4.0000000000000001E-3</v>
      </c>
      <c r="D5">
        <v>0.03</v>
      </c>
      <c r="E5">
        <v>0.12354999999999999</v>
      </c>
      <c r="F5">
        <v>4.1000000000000002E-2</v>
      </c>
      <c r="G5">
        <v>0.72399999999999998</v>
      </c>
      <c r="H5">
        <v>0.22700000000000001</v>
      </c>
      <c r="I5" t="s">
        <v>39</v>
      </c>
    </row>
    <row r="6" spans="1:9" x14ac:dyDescent="0.3">
      <c r="A6">
        <v>5</v>
      </c>
      <c r="B6">
        <v>5.6000000000000001E-2</v>
      </c>
      <c r="C6">
        <v>0.158</v>
      </c>
      <c r="D6">
        <v>0.152</v>
      </c>
      <c r="E6">
        <v>0.90400000000000003</v>
      </c>
      <c r="F6">
        <v>0.83599999999999997</v>
      </c>
      <c r="G6">
        <v>0.90078711649999998</v>
      </c>
      <c r="H6">
        <v>0.88249999999999995</v>
      </c>
      <c r="I6">
        <v>0.64264896373057001</v>
      </c>
    </row>
    <row r="7" spans="1:9" x14ac:dyDescent="0.3">
      <c r="A7">
        <v>6</v>
      </c>
      <c r="B7">
        <v>0.28100000000000003</v>
      </c>
      <c r="C7">
        <v>0.97599999999999998</v>
      </c>
      <c r="D7">
        <v>0.90980000000000005</v>
      </c>
      <c r="E7">
        <v>0.98599999999999999</v>
      </c>
      <c r="F7">
        <v>0.97199999999999998</v>
      </c>
      <c r="G7">
        <v>0.97603337275000002</v>
      </c>
      <c r="H7">
        <v>0.97555000000000003</v>
      </c>
      <c r="I7" t="s">
        <v>39</v>
      </c>
    </row>
    <row r="8" spans="1:9" x14ac:dyDescent="0.3">
      <c r="A8">
        <v>7</v>
      </c>
      <c r="B8">
        <v>0</v>
      </c>
      <c r="C8">
        <v>1.10057459997236E-2</v>
      </c>
      <c r="D8">
        <v>2.0115902107630101E-2</v>
      </c>
      <c r="E8">
        <v>0.86499906265348403</v>
      </c>
      <c r="F8">
        <v>0.52622026766879504</v>
      </c>
      <c r="G8">
        <v>0.95270811898443297</v>
      </c>
      <c r="H8">
        <v>1</v>
      </c>
      <c r="I8" t="s">
        <v>39</v>
      </c>
    </row>
    <row r="9" spans="1:9" x14ac:dyDescent="0.3">
      <c r="A9">
        <v>8</v>
      </c>
      <c r="B9">
        <v>0</v>
      </c>
      <c r="C9">
        <v>0.21616557283791199</v>
      </c>
      <c r="D9">
        <v>0.14769694888415899</v>
      </c>
      <c r="E9">
        <v>0.98449210415618804</v>
      </c>
      <c r="F9">
        <v>0.91082116870866103</v>
      </c>
      <c r="G9">
        <v>0.98846083501948301</v>
      </c>
      <c r="H9">
        <v>1</v>
      </c>
      <c r="I9">
        <v>0.98785621761658005</v>
      </c>
    </row>
    <row r="10" spans="1:9" x14ac:dyDescent="0.3">
      <c r="A10">
        <v>9</v>
      </c>
      <c r="B10">
        <v>0</v>
      </c>
      <c r="C10">
        <v>0.805426904048409</v>
      </c>
      <c r="D10">
        <v>0.42189921520659601</v>
      </c>
      <c r="E10">
        <v>0.99288232199468096</v>
      </c>
      <c r="F10">
        <v>0.97419847741350096</v>
      </c>
      <c r="G10">
        <v>0.99587489051962597</v>
      </c>
      <c r="H10">
        <v>1</v>
      </c>
      <c r="I10" t="s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14"/>
  <sheetViews>
    <sheetView showGridLines="0" workbookViewId="0">
      <selection activeCell="B2" sqref="B2:K14"/>
    </sheetView>
  </sheetViews>
  <sheetFormatPr defaultRowHeight="14.4" x14ac:dyDescent="0.3"/>
  <cols>
    <col min="2" max="2" width="11.21875" style="23" customWidth="1"/>
    <col min="11" max="11" width="11.109375" style="5" customWidth="1"/>
  </cols>
  <sheetData>
    <row r="1" spans="2:11" ht="15" thickBot="1" x14ac:dyDescent="0.35">
      <c r="B1" s="22"/>
      <c r="C1" s="14"/>
      <c r="D1" s="14"/>
      <c r="E1" s="14"/>
      <c r="F1" s="14"/>
      <c r="G1" s="14"/>
      <c r="H1" s="14"/>
      <c r="I1" s="14"/>
      <c r="J1" s="14"/>
      <c r="K1" s="26"/>
    </row>
    <row r="2" spans="2:11" x14ac:dyDescent="0.3">
      <c r="B2" s="32" t="s">
        <v>9</v>
      </c>
      <c r="C2" s="33" t="s">
        <v>29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25" t="s">
        <v>43</v>
      </c>
    </row>
    <row r="3" spans="2:11" x14ac:dyDescent="0.3">
      <c r="B3" s="39" t="s">
        <v>40</v>
      </c>
      <c r="C3" t="s">
        <v>41</v>
      </c>
      <c r="D3" s="29">
        <f>'comp meths raw'!B2</f>
        <v>2E-3</v>
      </c>
      <c r="E3" s="29">
        <f>'comp meths raw'!C2</f>
        <v>8.0000000000000002E-3</v>
      </c>
      <c r="F3" s="29">
        <f>'comp meths raw'!D2</f>
        <v>3.6299999999999999E-2</v>
      </c>
      <c r="G3" s="29">
        <f>'comp meths raw'!E2</f>
        <v>0.13825000000000001</v>
      </c>
      <c r="H3" s="29">
        <f>'comp meths raw'!F2</f>
        <v>5.96E-2</v>
      </c>
      <c r="I3" s="29">
        <f>'comp meths raw'!G2</f>
        <v>0.48145218880000001</v>
      </c>
      <c r="J3" s="29">
        <f>'comp meths raw'!H2</f>
        <v>0.32240000000000002</v>
      </c>
      <c r="K3" s="12"/>
    </row>
    <row r="4" spans="2:11" x14ac:dyDescent="0.3">
      <c r="B4" s="39"/>
      <c r="C4" s="1" t="s">
        <v>27</v>
      </c>
      <c r="D4" s="30">
        <f>'comp meths raw'!B3</f>
        <v>7.1999999999999995E-2</v>
      </c>
      <c r="E4" s="30">
        <f>'comp meths raw'!C3</f>
        <v>0.27400000000000002</v>
      </c>
      <c r="F4" s="30">
        <f>'comp meths raw'!D3</f>
        <v>0.22700000000000001</v>
      </c>
      <c r="G4" s="30">
        <f>'comp meths raw'!E3</f>
        <v>0.86899999999999999</v>
      </c>
      <c r="H4" s="30">
        <f>'comp meths raw'!F3</f>
        <v>0.745</v>
      </c>
      <c r="I4" s="30">
        <f>'comp meths raw'!G3</f>
        <v>0.87310285700000001</v>
      </c>
      <c r="J4" s="30">
        <f>'comp meths raw'!H3</f>
        <v>0.83699999999999997</v>
      </c>
      <c r="K4" s="27">
        <f>'comp meths raw'!I3</f>
        <v>0.82431994818652898</v>
      </c>
    </row>
    <row r="5" spans="2:11" x14ac:dyDescent="0.3">
      <c r="B5" s="39"/>
      <c r="C5" t="s">
        <v>28</v>
      </c>
      <c r="D5" s="29">
        <f>'comp meths raw'!B4</f>
        <v>0.48220000000000002</v>
      </c>
      <c r="E5" s="29">
        <f>'comp meths raw'!C4</f>
        <v>0.96799999999999997</v>
      </c>
      <c r="F5" s="29">
        <f>'comp meths raw'!D4</f>
        <v>0.89370000000000005</v>
      </c>
      <c r="G5" s="29">
        <f>'comp meths raw'!E4</f>
        <v>0.98499999999999999</v>
      </c>
      <c r="H5" s="29">
        <f>'comp meths raw'!F4</f>
        <v>0.96599999999999997</v>
      </c>
      <c r="I5" s="29">
        <f>'comp meths raw'!G4</f>
        <v>0.97571413279999997</v>
      </c>
      <c r="J5" s="29">
        <f>'comp meths raw'!H4</f>
        <v>0.97319999999999995</v>
      </c>
      <c r="K5" s="12"/>
    </row>
    <row r="6" spans="2:11" ht="6.45" customHeight="1" x14ac:dyDescent="0.3">
      <c r="B6" s="24"/>
      <c r="C6" s="3"/>
      <c r="D6" s="31"/>
      <c r="E6" s="31"/>
      <c r="F6" s="31"/>
      <c r="G6" s="31"/>
      <c r="H6" s="31"/>
      <c r="I6" s="31"/>
      <c r="J6" s="31"/>
      <c r="K6" s="28"/>
    </row>
    <row r="7" spans="2:11" x14ac:dyDescent="0.3">
      <c r="B7" s="39" t="s">
        <v>42</v>
      </c>
      <c r="C7" t="s">
        <v>41</v>
      </c>
      <c r="D7" s="29">
        <f>'comp meths raw'!B5</f>
        <v>1E-3</v>
      </c>
      <c r="E7" s="29">
        <f>'comp meths raw'!C5</f>
        <v>4.0000000000000001E-3</v>
      </c>
      <c r="F7" s="29">
        <f>'comp meths raw'!D5</f>
        <v>0.03</v>
      </c>
      <c r="G7" s="29">
        <f>'comp meths raw'!E5</f>
        <v>0.12354999999999999</v>
      </c>
      <c r="H7" s="29">
        <f>'comp meths raw'!F5</f>
        <v>4.1000000000000002E-2</v>
      </c>
      <c r="I7" s="29">
        <f>'comp meths raw'!G5</f>
        <v>0.72399999999999998</v>
      </c>
      <c r="J7" s="29">
        <f>'comp meths raw'!H5</f>
        <v>0.22700000000000001</v>
      </c>
      <c r="K7" s="12"/>
    </row>
    <row r="8" spans="2:11" x14ac:dyDescent="0.3">
      <c r="B8" s="39"/>
      <c r="C8" s="1" t="s">
        <v>27</v>
      </c>
      <c r="D8" s="30">
        <f>'comp meths raw'!B6</f>
        <v>5.6000000000000001E-2</v>
      </c>
      <c r="E8" s="30">
        <f>'comp meths raw'!C6</f>
        <v>0.158</v>
      </c>
      <c r="F8" s="30">
        <f>'comp meths raw'!D6</f>
        <v>0.152</v>
      </c>
      <c r="G8" s="30">
        <f>'comp meths raw'!E6</f>
        <v>0.90400000000000003</v>
      </c>
      <c r="H8" s="30">
        <f>'comp meths raw'!F6</f>
        <v>0.83599999999999997</v>
      </c>
      <c r="I8" s="30">
        <f>'comp meths raw'!G6</f>
        <v>0.90078711649999998</v>
      </c>
      <c r="J8" s="30">
        <f>'comp meths raw'!H6</f>
        <v>0.88249999999999995</v>
      </c>
      <c r="K8" s="27">
        <f>'comp meths raw'!I6</f>
        <v>0.64264896373057001</v>
      </c>
    </row>
    <row r="9" spans="2:11" x14ac:dyDescent="0.3">
      <c r="B9" s="39"/>
      <c r="C9" t="s">
        <v>28</v>
      </c>
      <c r="D9" s="29">
        <f>'comp meths raw'!B7</f>
        <v>0.28100000000000003</v>
      </c>
      <c r="E9" s="29">
        <f>'comp meths raw'!C7</f>
        <v>0.97599999999999998</v>
      </c>
      <c r="F9" s="29">
        <f>'comp meths raw'!D7</f>
        <v>0.90980000000000005</v>
      </c>
      <c r="G9" s="29">
        <f>'comp meths raw'!E7</f>
        <v>0.98599999999999999</v>
      </c>
      <c r="H9" s="29">
        <f>'comp meths raw'!F7</f>
        <v>0.97199999999999998</v>
      </c>
      <c r="I9" s="29">
        <f>'comp meths raw'!G7</f>
        <v>0.97603337275000002</v>
      </c>
      <c r="J9" s="29">
        <f>'comp meths raw'!H7</f>
        <v>0.97555000000000003</v>
      </c>
      <c r="K9" s="12"/>
    </row>
    <row r="10" spans="2:11" ht="7.95" customHeight="1" x14ac:dyDescent="0.3">
      <c r="B10" s="24"/>
      <c r="C10" s="3"/>
      <c r="D10" s="31"/>
      <c r="E10" s="31"/>
      <c r="F10" s="31"/>
      <c r="G10" s="31"/>
      <c r="H10" s="31"/>
      <c r="I10" s="31"/>
      <c r="J10" s="31"/>
      <c r="K10" s="28"/>
    </row>
    <row r="11" spans="2:11" x14ac:dyDescent="0.3">
      <c r="B11" s="39" t="s">
        <v>44</v>
      </c>
      <c r="C11" t="s">
        <v>41</v>
      </c>
      <c r="D11" s="29">
        <v>0</v>
      </c>
      <c r="E11" s="29">
        <f>'comp meths raw'!C8</f>
        <v>1.10057459997236E-2</v>
      </c>
      <c r="F11" s="29">
        <f>'comp meths raw'!D8</f>
        <v>2.0115902107630101E-2</v>
      </c>
      <c r="G11" s="29">
        <f>'comp meths raw'!E8</f>
        <v>0.86499906265348403</v>
      </c>
      <c r="H11" s="29">
        <f>'comp meths raw'!F8</f>
        <v>0.52622026766879504</v>
      </c>
      <c r="I11" s="29">
        <f>'comp meths raw'!G8</f>
        <v>0.95270811898443297</v>
      </c>
      <c r="J11" s="29">
        <v>1</v>
      </c>
      <c r="K11" s="12"/>
    </row>
    <row r="12" spans="2:11" x14ac:dyDescent="0.3">
      <c r="B12" s="39"/>
      <c r="C12" s="1" t="s">
        <v>27</v>
      </c>
      <c r="D12" s="30">
        <v>0</v>
      </c>
      <c r="E12" s="30">
        <f>'comp meths raw'!C9</f>
        <v>0.21616557283791199</v>
      </c>
      <c r="F12" s="30">
        <f>'comp meths raw'!D9</f>
        <v>0.14769694888415899</v>
      </c>
      <c r="G12" s="30">
        <f>'comp meths raw'!E9</f>
        <v>0.98449210415618804</v>
      </c>
      <c r="H12" s="30">
        <f>'comp meths raw'!F9</f>
        <v>0.91082116870866103</v>
      </c>
      <c r="I12" s="30">
        <f>'comp meths raw'!G9</f>
        <v>0.98846083501948301</v>
      </c>
      <c r="J12" s="30">
        <v>1</v>
      </c>
      <c r="K12" s="27">
        <f>K4*'comp meths raw'!I9</f>
        <v>0.81430958612143978</v>
      </c>
    </row>
    <row r="13" spans="2:11" x14ac:dyDescent="0.3">
      <c r="B13" s="39"/>
      <c r="C13" t="s">
        <v>28</v>
      </c>
      <c r="D13" s="29">
        <v>0</v>
      </c>
      <c r="E13" s="29">
        <f>'comp meths raw'!C10</f>
        <v>0.805426904048409</v>
      </c>
      <c r="F13" s="29">
        <f>'comp meths raw'!D10</f>
        <v>0.42189921520659601</v>
      </c>
      <c r="G13" s="29">
        <f>'comp meths raw'!E10</f>
        <v>0.99288232199468096</v>
      </c>
      <c r="H13" s="29">
        <f>'comp meths raw'!F10</f>
        <v>0.97419847741350096</v>
      </c>
      <c r="I13" s="29">
        <f>'comp meths raw'!G10</f>
        <v>0.99587489051962597</v>
      </c>
      <c r="J13" s="29">
        <v>1</v>
      </c>
      <c r="K13" s="12"/>
    </row>
    <row r="14" spans="2:11" ht="7.05" customHeight="1" thickBot="1" x14ac:dyDescent="0.35">
      <c r="B14" s="22"/>
      <c r="C14" s="14"/>
      <c r="D14" s="14"/>
      <c r="E14" s="14"/>
      <c r="F14" s="14"/>
      <c r="G14" s="14"/>
      <c r="H14" s="14"/>
      <c r="I14" s="14"/>
      <c r="J14" s="14"/>
      <c r="K14" s="26"/>
    </row>
  </sheetData>
  <mergeCells count="3">
    <mergeCell ref="B3:B5"/>
    <mergeCell ref="B7:B9"/>
    <mergeCell ref="B11:B1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By area</vt:lpstr>
      <vt:lpstr>otolith aq</vt:lpstr>
      <vt:lpstr>otolith aq (2)</vt:lpstr>
      <vt:lpstr>genetics aq</vt:lpstr>
      <vt:lpstr>genetics aq (2)</vt:lpstr>
      <vt:lpstr>quant raw</vt:lpstr>
      <vt:lpstr>quant</vt:lpstr>
      <vt:lpstr>comp meths raw</vt:lpstr>
      <vt:lpstr>comp meths</vt:lpstr>
      <vt:lpstr>By QD</vt:lpstr>
      <vt:lpstr>Loss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Thomas</cp:lastModifiedBy>
  <dcterms:created xsi:type="dcterms:W3CDTF">2018-05-28T16:23:11Z</dcterms:created>
  <dcterms:modified xsi:type="dcterms:W3CDTF">2019-09-06T04:05:41Z</dcterms:modified>
</cp:coreProperties>
</file>