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2" ContentType="application/binary"/>
  <Override PartName="/xl/commentsmeta1" ContentType="application/binary"/>
  <Override PartName="/xl/commentsmeta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Sara Vidal\Desktop\pet friend\"/>
    </mc:Choice>
  </mc:AlternateContent>
  <xr:revisionPtr revIDLastSave="0" documentId="13_ncr:1_{D599B8D4-467F-4998-B85F-6669A3426864}" xr6:coauthVersionLast="47" xr6:coauthVersionMax="47" xr10:uidLastSave="{00000000-0000-0000-0000-000000000000}"/>
  <bookViews>
    <workbookView xWindow="-98" yWindow="-98" windowWidth="20715" windowHeight="13155" activeTab="10" xr2:uid="{00000000-000D-0000-FFFF-FFFF00000000}"/>
  </bookViews>
  <sheets>
    <sheet name="Estrelinha-ok" sheetId="1" r:id="rId1"/>
    <sheet name="Animais Adotados-ok" sheetId="3" r:id="rId2"/>
    <sheet name="Resgates x Adoções-ok" sheetId="6" r:id="rId3"/>
    <sheet name="Divulgação detalhada - ok" sheetId="11" r:id="rId4"/>
    <sheet name="Geral" sheetId="2" r:id="rId5"/>
    <sheet name="LTS CONTATOS" sheetId="4" r:id="rId6"/>
    <sheet name="TAXIs CONTATOS" sheetId="5" r:id="rId7"/>
    <sheet name="Contatos - Padrinhos&amp;Doadores" sheetId="7" r:id="rId8"/>
    <sheet name="Custo por Resgate" sheetId="8" r:id="rId9"/>
    <sheet name="Gráficos" sheetId="9" state="hidden" r:id="rId10"/>
    <sheet name="Lista divulgação" sheetId="10" r:id="rId11"/>
  </sheets>
  <definedNames>
    <definedName name="_xlnm._FilterDatabase" localSheetId="1" hidden="1">'Animais Adotados-ok'!$A$1:$S$422</definedName>
    <definedName name="_xlnm._FilterDatabase" localSheetId="7" hidden="1">'Contatos - Padrinhos&amp;Doadores'!$A$4:$AI$254</definedName>
    <definedName name="_xlnm._FilterDatabase" localSheetId="0" hidden="1">'Estrelinha-ok'!$A$1:$K$63</definedName>
    <definedName name="_xlnm._FilterDatabase" localSheetId="4" hidden="1">Geral!$A$1:$Z$333</definedName>
    <definedName name="_xlnm._FilterDatabase" localSheetId="10" hidden="1">'Lista divulgação'!$A$1:$F$36</definedName>
    <definedName name="_xlnm._FilterDatabase" localSheetId="5" hidden="1">'LTS CONTATOS'!$A$1:$I$998</definedName>
    <definedName name="Z_14346807_3523_4492_B43C_08DAE83F4CCF_.wvu.FilterData" localSheetId="4" hidden="1">Geral!$A$1:$S$132</definedName>
    <definedName name="Z_FE0B1CA6_6951_4150_9B60_73C8DB844E93_.wvu.FilterData" localSheetId="4" hidden="1">Geral!$A$1:$S$95</definedName>
  </definedNames>
  <calcPr calcId="191029"/>
  <customWorkbookViews>
    <customWorkbookView name="Filtro 1" guid="{14346807-3523-4492-B43C-08DAE83F4CCF}" maximized="1" windowWidth="0" windowHeight="0" activeSheetId="0"/>
    <customWorkbookView name="Filtro 2" guid="{FE0B1CA6-6951-4150-9B60-73C8DB844E93}"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5" roundtripDataChecksum="bQlTEnV33ZU5R8YNi2C3KTkPj4etILOJSR5PbLyQ21Y="/>
    </ext>
  </extLst>
</workbook>
</file>

<file path=xl/calcChain.xml><?xml version="1.0" encoding="utf-8"?>
<calcChain xmlns="http://schemas.openxmlformats.org/spreadsheetml/2006/main">
  <c r="L2" i="1" l="1"/>
  <c r="C14" i="11" l="1"/>
  <c r="C8" i="11"/>
  <c r="C7" i="11"/>
  <c r="F4" i="11"/>
  <c r="C48" i="9"/>
  <c r="B48" i="9"/>
  <c r="I33" i="9"/>
  <c r="I32" i="9"/>
  <c r="I31" i="9"/>
  <c r="I30" i="9"/>
  <c r="I29" i="9"/>
  <c r="I28" i="9"/>
  <c r="I27" i="9"/>
  <c r="I26" i="9"/>
  <c r="I25" i="9"/>
  <c r="I24" i="9"/>
  <c r="I23" i="9"/>
  <c r="I22" i="9"/>
  <c r="C31" i="8"/>
  <c r="C15" i="8"/>
  <c r="D265" i="7"/>
  <c r="H254" i="7"/>
  <c r="H140" i="7"/>
  <c r="D53" i="6"/>
  <c r="C53" i="6"/>
  <c r="E53" i="6" s="1"/>
  <c r="B53" i="6"/>
  <c r="N359" i="3"/>
  <c r="N358" i="3"/>
  <c r="N357" i="3"/>
  <c r="N356" i="3"/>
  <c r="N355" i="3"/>
  <c r="N354" i="3"/>
  <c r="N353" i="3"/>
  <c r="N352" i="3"/>
  <c r="N351" i="3"/>
  <c r="N350" i="3"/>
  <c r="N349" i="3"/>
  <c r="N348" i="3"/>
  <c r="N347" i="3"/>
  <c r="N346" i="3"/>
  <c r="N345" i="3"/>
  <c r="N344" i="3"/>
  <c r="N343" i="3"/>
  <c r="N342" i="3"/>
  <c r="N341" i="3"/>
  <c r="N340" i="3"/>
  <c r="N339" i="3"/>
  <c r="N338" i="3"/>
  <c r="N337" i="3"/>
  <c r="N336" i="3"/>
  <c r="N335" i="3"/>
  <c r="N334" i="3"/>
  <c r="N333" i="3"/>
  <c r="N332" i="3"/>
  <c r="N331" i="3"/>
  <c r="N330" i="3"/>
  <c r="N329" i="3"/>
  <c r="N328" i="3"/>
  <c r="N327" i="3"/>
  <c r="N326" i="3"/>
  <c r="N325" i="3"/>
  <c r="N324" i="3"/>
  <c r="N323" i="3"/>
  <c r="N322" i="3"/>
  <c r="N321" i="3"/>
  <c r="N320" i="3"/>
  <c r="N319" i="3"/>
  <c r="N318" i="3"/>
  <c r="N317" i="3"/>
  <c r="N316" i="3"/>
  <c r="N315" i="3"/>
  <c r="N314" i="3"/>
  <c r="N313" i="3"/>
  <c r="N312" i="3"/>
  <c r="N311" i="3"/>
  <c r="N310" i="3"/>
  <c r="N309" i="3"/>
  <c r="N308" i="3"/>
  <c r="N307" i="3"/>
  <c r="N306" i="3"/>
  <c r="N305" i="3"/>
  <c r="N304" i="3"/>
  <c r="N303" i="3"/>
  <c r="N302" i="3"/>
  <c r="N301" i="3"/>
  <c r="N300" i="3"/>
  <c r="N299" i="3"/>
  <c r="N298" i="3"/>
  <c r="N297" i="3"/>
  <c r="N296" i="3"/>
  <c r="N295" i="3"/>
  <c r="N294" i="3"/>
  <c r="N293" i="3"/>
  <c r="N291" i="3"/>
  <c r="N290" i="3"/>
  <c r="N289" i="3"/>
  <c r="N288" i="3"/>
  <c r="N287" i="3"/>
  <c r="N286" i="3"/>
  <c r="N285" i="3"/>
  <c r="N284" i="3"/>
  <c r="N283" i="3"/>
  <c r="N282" i="3"/>
  <c r="N281" i="3"/>
  <c r="N280" i="3"/>
  <c r="N279" i="3"/>
  <c r="N278" i="3"/>
  <c r="N277" i="3"/>
  <c r="N276" i="3"/>
  <c r="N275" i="3"/>
  <c r="N274" i="3"/>
  <c r="N273" i="3"/>
  <c r="N272" i="3"/>
  <c r="N271" i="3"/>
  <c r="N270" i="3"/>
  <c r="N269" i="3"/>
  <c r="N268" i="3"/>
  <c r="N267" i="3"/>
  <c r="N266" i="3"/>
  <c r="N265" i="3"/>
  <c r="N264" i="3"/>
  <c r="N263" i="3"/>
  <c r="N262" i="3"/>
  <c r="N261" i="3"/>
  <c r="N258" i="3"/>
  <c r="N257" i="3"/>
  <c r="N256" i="3"/>
  <c r="N255" i="3"/>
  <c r="N254" i="3"/>
  <c r="N253" i="3"/>
  <c r="N252" i="3"/>
  <c r="N251" i="3"/>
  <c r="N250" i="3"/>
  <c r="N249" i="3"/>
  <c r="N248" i="3"/>
  <c r="N247" i="3"/>
  <c r="N246" i="3"/>
  <c r="N245" i="3"/>
  <c r="N244" i="3"/>
  <c r="N243" i="3"/>
  <c r="N242" i="3"/>
  <c r="N241" i="3"/>
  <c r="N240" i="3"/>
  <c r="N239" i="3"/>
  <c r="N238" i="3"/>
  <c r="N237" i="3"/>
  <c r="N236" i="3"/>
  <c r="N235" i="3"/>
  <c r="N234" i="3"/>
  <c r="N233" i="3"/>
  <c r="N232" i="3"/>
  <c r="N231" i="3"/>
  <c r="N230" i="3"/>
  <c r="N229" i="3"/>
  <c r="N228" i="3"/>
  <c r="N227" i="3"/>
  <c r="N226" i="3"/>
  <c r="N225" i="3"/>
  <c r="N224" i="3"/>
  <c r="N223" i="3"/>
  <c r="N222" i="3"/>
  <c r="N221" i="3"/>
  <c r="N220" i="3"/>
  <c r="N219" i="3"/>
  <c r="N218" i="3"/>
  <c r="N217" i="3"/>
  <c r="N216" i="3"/>
  <c r="N215" i="3"/>
  <c r="N214" i="3"/>
  <c r="N213" i="3"/>
  <c r="N212" i="3"/>
  <c r="N210" i="3"/>
  <c r="N209" i="3"/>
  <c r="N208" i="3"/>
  <c r="N207" i="3"/>
  <c r="N206" i="3"/>
  <c r="N205" i="3"/>
  <c r="N204" i="3"/>
  <c r="N203" i="3"/>
  <c r="N202" i="3"/>
  <c r="N201" i="3"/>
  <c r="N200" i="3"/>
  <c r="N199" i="3"/>
  <c r="N198" i="3"/>
  <c r="N197" i="3"/>
  <c r="N196" i="3"/>
  <c r="N195" i="3"/>
  <c r="N194" i="3"/>
  <c r="N193" i="3"/>
  <c r="N192" i="3"/>
  <c r="N191" i="3"/>
  <c r="N190" i="3"/>
  <c r="N189" i="3"/>
  <c r="N188" i="3"/>
  <c r="N187" i="3"/>
  <c r="N186" i="3"/>
  <c r="N185" i="3"/>
  <c r="N184" i="3"/>
  <c r="N183" i="3"/>
  <c r="N182" i="3"/>
  <c r="N181" i="3"/>
  <c r="N180" i="3"/>
  <c r="N179" i="3"/>
  <c r="N178" i="3"/>
  <c r="N177" i="3"/>
  <c r="N176" i="3"/>
  <c r="N175" i="3"/>
  <c r="N174" i="3"/>
  <c r="N173" i="3"/>
  <c r="N172" i="3"/>
  <c r="N171" i="3"/>
  <c r="N170" i="3"/>
  <c r="N169" i="3"/>
  <c r="N168" i="3"/>
  <c r="N167" i="3"/>
  <c r="N166" i="3"/>
  <c r="N165" i="3"/>
  <c r="N164" i="3"/>
  <c r="N163" i="3"/>
  <c r="N162" i="3"/>
  <c r="N161" i="3"/>
  <c r="N160" i="3"/>
  <c r="N159" i="3"/>
  <c r="N158" i="3"/>
  <c r="N157" i="3"/>
  <c r="N156" i="3"/>
  <c r="N155" i="3"/>
  <c r="N154" i="3"/>
  <c r="N153" i="3"/>
  <c r="N152" i="3"/>
  <c r="N151" i="3"/>
  <c r="N150" i="3"/>
  <c r="N149" i="3"/>
  <c r="N148" i="3"/>
  <c r="N147" i="3"/>
  <c r="N146" i="3"/>
  <c r="N145" i="3"/>
  <c r="N144" i="3"/>
  <c r="N143" i="3"/>
  <c r="N142" i="3"/>
  <c r="N141" i="3"/>
  <c r="N140" i="3"/>
  <c r="N139" i="3"/>
  <c r="N138" i="3"/>
  <c r="N137" i="3"/>
  <c r="N136" i="3"/>
  <c r="N135" i="3"/>
  <c r="N134" i="3"/>
  <c r="N133" i="3"/>
  <c r="N132" i="3"/>
  <c r="N131" i="3"/>
  <c r="N130" i="3"/>
  <c r="N129" i="3"/>
  <c r="N128" i="3"/>
  <c r="N127" i="3"/>
  <c r="N126" i="3"/>
  <c r="N125" i="3"/>
  <c r="N124" i="3"/>
  <c r="N123" i="3"/>
  <c r="N122" i="3"/>
  <c r="N121" i="3"/>
  <c r="N120" i="3"/>
  <c r="N119" i="3"/>
  <c r="N118" i="3"/>
  <c r="N117" i="3"/>
  <c r="N116" i="3"/>
  <c r="N115" i="3"/>
  <c r="N114" i="3"/>
  <c r="N113" i="3"/>
  <c r="N112" i="3"/>
  <c r="N111" i="3"/>
  <c r="N110" i="3"/>
  <c r="N109" i="3"/>
  <c r="N108" i="3"/>
  <c r="N107" i="3"/>
  <c r="N106" i="3"/>
  <c r="N105" i="3"/>
  <c r="N104" i="3"/>
  <c r="N103" i="3"/>
  <c r="N102" i="3"/>
  <c r="N101" i="3"/>
  <c r="N100" i="3"/>
  <c r="N99" i="3"/>
  <c r="N98" i="3"/>
  <c r="N97" i="3"/>
  <c r="N96" i="3"/>
  <c r="N95" i="3"/>
  <c r="N94" i="3"/>
  <c r="N93" i="3"/>
  <c r="N92" i="3"/>
  <c r="N91" i="3"/>
  <c r="N90" i="3"/>
  <c r="N89" i="3"/>
  <c r="N88" i="3"/>
  <c r="N87" i="3"/>
  <c r="N85" i="3"/>
  <c r="N84" i="3"/>
  <c r="N83" i="3"/>
  <c r="N82" i="3"/>
  <c r="N81" i="3"/>
  <c r="N80" i="3"/>
  <c r="N79" i="3"/>
  <c r="N78" i="3"/>
  <c r="N77" i="3"/>
  <c r="N76" i="3"/>
  <c r="N75" i="3"/>
  <c r="N74" i="3"/>
  <c r="N73" i="3"/>
  <c r="N72" i="3"/>
  <c r="N71" i="3"/>
  <c r="N70" i="3"/>
  <c r="N69" i="3"/>
  <c r="N68" i="3"/>
  <c r="N67" i="3"/>
  <c r="N66" i="3"/>
  <c r="N65" i="3"/>
  <c r="N64" i="3"/>
  <c r="N63" i="3"/>
  <c r="N62" i="3"/>
  <c r="N61" i="3"/>
  <c r="N60" i="3"/>
  <c r="N59" i="3"/>
  <c r="N58" i="3"/>
  <c r="N57" i="3"/>
  <c r="N56" i="3"/>
  <c r="N55" i="3"/>
  <c r="N54" i="3"/>
  <c r="N53" i="3"/>
  <c r="N52" i="3"/>
  <c r="N51" i="3"/>
  <c r="N50" i="3"/>
  <c r="N49" i="3"/>
  <c r="N48" i="3"/>
  <c r="N46" i="3"/>
  <c r="N45" i="3"/>
  <c r="N43" i="3"/>
  <c r="N42" i="3"/>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 r="A272" i="3" s="1"/>
  <c r="A273" i="3" s="1"/>
  <c r="A274" i="3" s="1"/>
  <c r="A275" i="3" s="1"/>
  <c r="A276" i="3" s="1"/>
  <c r="A277" i="3" s="1"/>
  <c r="A278" i="3" s="1"/>
  <c r="A279" i="3" s="1"/>
  <c r="A280" i="3" s="1"/>
  <c r="A281" i="3" s="1"/>
  <c r="A282" i="3" s="1"/>
  <c r="A283" i="3" s="1"/>
  <c r="A284" i="3" s="1"/>
  <c r="A285" i="3" s="1"/>
  <c r="A286" i="3" s="1"/>
  <c r="A287" i="3" s="1"/>
  <c r="A288" i="3" s="1"/>
  <c r="A289" i="3" s="1"/>
  <c r="A290" i="3" s="1"/>
  <c r="A291" i="3" s="1"/>
  <c r="A292" i="3" s="1"/>
  <c r="A293" i="3" s="1"/>
  <c r="A294" i="3" s="1"/>
  <c r="A295" i="3" s="1"/>
  <c r="A296" i="3" s="1"/>
  <c r="A297" i="3" s="1"/>
  <c r="A298" i="3" s="1"/>
  <c r="A299" i="3" s="1"/>
  <c r="A300" i="3" s="1"/>
  <c r="A301" i="3" s="1"/>
  <c r="A302" i="3" s="1"/>
  <c r="A303" i="3" s="1"/>
  <c r="A304" i="3" s="1"/>
  <c r="A305" i="3" s="1"/>
  <c r="A306" i="3" s="1"/>
  <c r="A307" i="3" s="1"/>
  <c r="A308" i="3" s="1"/>
  <c r="A309" i="3" s="1"/>
  <c r="A310" i="3" s="1"/>
  <c r="A311" i="3" s="1"/>
  <c r="A312" i="3" s="1"/>
  <c r="A313" i="3" s="1"/>
  <c r="A314" i="3" s="1"/>
  <c r="A315" i="3" s="1"/>
  <c r="A316" i="3" s="1"/>
  <c r="A317" i="3" s="1"/>
  <c r="A318" i="3" s="1"/>
  <c r="A319" i="3" s="1"/>
  <c r="A320" i="3" s="1"/>
  <c r="A321" i="3" s="1"/>
  <c r="A322" i="3" s="1"/>
  <c r="A323" i="3" s="1"/>
  <c r="A324" i="3" s="1"/>
  <c r="A325" i="3" s="1"/>
  <c r="A326" i="3" s="1"/>
  <c r="A327" i="3" s="1"/>
  <c r="A328" i="3" s="1"/>
  <c r="A329" i="3" s="1"/>
  <c r="A330" i="3" s="1"/>
  <c r="A331" i="3" s="1"/>
  <c r="A332" i="3" s="1"/>
  <c r="A333" i="3" s="1"/>
  <c r="A334" i="3" s="1"/>
  <c r="A335" i="3" s="1"/>
  <c r="A336" i="3" s="1"/>
  <c r="A337" i="3" s="1"/>
  <c r="A338" i="3" s="1"/>
  <c r="A339" i="3" s="1"/>
  <c r="A340" i="3" s="1"/>
  <c r="A341" i="3" s="1"/>
  <c r="A342" i="3" s="1"/>
  <c r="A343" i="3" s="1"/>
  <c r="A344" i="3" s="1"/>
  <c r="A345" i="3" s="1"/>
  <c r="A346" i="3" s="1"/>
  <c r="A347" i="3" s="1"/>
  <c r="A348" i="3" s="1"/>
  <c r="A349" i="3" s="1"/>
  <c r="A350" i="3" s="1"/>
  <c r="A351" i="3" s="1"/>
  <c r="A352" i="3" s="1"/>
  <c r="A353" i="3" s="1"/>
  <c r="A354" i="3" s="1"/>
  <c r="A355" i="3" s="1"/>
  <c r="A356" i="3" s="1"/>
  <c r="A357" i="3" s="1"/>
  <c r="A358" i="3" s="1"/>
  <c r="A359" i="3" s="1"/>
  <c r="P133" i="2"/>
  <c r="O133" i="2"/>
  <c r="N133" i="2"/>
  <c r="Q55" i="2"/>
  <c r="R55" i="2" s="1"/>
  <c r="S54" i="2"/>
  <c r="Q54" i="2"/>
  <c r="R54" i="2" s="1"/>
  <c r="S53" i="2"/>
  <c r="Q53" i="2"/>
  <c r="R53" i="2" s="1"/>
  <c r="S52" i="2"/>
  <c r="Q52" i="2"/>
  <c r="R52" i="2" s="1"/>
  <c r="S51" i="2"/>
  <c r="Q51" i="2"/>
  <c r="R51" i="2" s="1"/>
  <c r="S50" i="2"/>
  <c r="R50" i="2"/>
  <c r="Q50" i="2"/>
  <c r="S49" i="2"/>
  <c r="Q49" i="2"/>
  <c r="R49" i="2" s="1"/>
  <c r="S48" i="2"/>
  <c r="R48" i="2"/>
  <c r="Q48" i="2"/>
  <c r="S47" i="2"/>
  <c r="Q47" i="2"/>
  <c r="R47" i="2" s="1"/>
  <c r="S46" i="2"/>
  <c r="Q46" i="2"/>
  <c r="R46" i="2" s="1"/>
  <c r="S45" i="2"/>
  <c r="Q45" i="2"/>
  <c r="R45" i="2" s="1"/>
  <c r="S44" i="2"/>
  <c r="Q44" i="2"/>
  <c r="R44" i="2" s="1"/>
  <c r="S43" i="2"/>
  <c r="Q43" i="2"/>
  <c r="R43" i="2" s="1"/>
  <c r="S42" i="2"/>
  <c r="R42" i="2"/>
  <c r="S41" i="2"/>
  <c r="Q41" i="2"/>
  <c r="R41" i="2" s="1"/>
  <c r="S40" i="2"/>
  <c r="Q40" i="2"/>
  <c r="R40" i="2" s="1"/>
  <c r="S39" i="2"/>
  <c r="Q39" i="2"/>
  <c r="R39" i="2" s="1"/>
  <c r="S38" i="2"/>
  <c r="Q38" i="2"/>
  <c r="R38" i="2" s="1"/>
  <c r="S37" i="2"/>
  <c r="Q37" i="2"/>
  <c r="R37" i="2" s="1"/>
  <c r="Q36" i="2"/>
  <c r="R36" i="2" s="1"/>
  <c r="S35" i="2"/>
  <c r="Q35" i="2"/>
  <c r="R35" i="2" s="1"/>
  <c r="Q34" i="2"/>
  <c r="R34" i="2" s="1"/>
  <c r="S33" i="2"/>
  <c r="R33" i="2"/>
  <c r="Q33" i="2"/>
  <c r="S32" i="2"/>
  <c r="Q32" i="2"/>
  <c r="R32" i="2" s="1"/>
  <c r="S31" i="2"/>
  <c r="R31" i="2"/>
  <c r="Q31" i="2"/>
  <c r="S30" i="2"/>
  <c r="Q30" i="2"/>
  <c r="R30" i="2" s="1"/>
  <c r="S29" i="2"/>
  <c r="Q29" i="2"/>
  <c r="R29" i="2" s="1"/>
  <c r="S28" i="2"/>
  <c r="Q28" i="2"/>
  <c r="R28" i="2" s="1"/>
  <c r="S27" i="2"/>
  <c r="Q27" i="2"/>
  <c r="R27" i="2" s="1"/>
  <c r="S26" i="2"/>
  <c r="Q26" i="2"/>
  <c r="R26" i="2" s="1"/>
  <c r="S25" i="2"/>
  <c r="Q25" i="2"/>
  <c r="R25" i="2" s="1"/>
  <c r="S24" i="2"/>
  <c r="R24" i="2"/>
  <c r="Q24" i="2"/>
  <c r="S23" i="2"/>
  <c r="Q23" i="2"/>
  <c r="R23" i="2" s="1"/>
  <c r="S22" i="2"/>
  <c r="R22" i="2"/>
  <c r="Q22" i="2"/>
  <c r="S21" i="2"/>
  <c r="R21" i="2"/>
  <c r="Q21" i="2"/>
  <c r="S20" i="2"/>
  <c r="Q20" i="2"/>
  <c r="R20" i="2" s="1"/>
  <c r="S19" i="2"/>
  <c r="Q19" i="2"/>
  <c r="R19" i="2" s="1"/>
  <c r="S18" i="2"/>
  <c r="Q18" i="2"/>
  <c r="R18" i="2" s="1"/>
  <c r="S17" i="2"/>
  <c r="R17" i="2"/>
  <c r="Q17" i="2"/>
  <c r="S16" i="2"/>
  <c r="Q16" i="2"/>
  <c r="R16" i="2" s="1"/>
  <c r="S15" i="2"/>
  <c r="R15" i="2"/>
  <c r="Q15" i="2"/>
  <c r="S14" i="2"/>
  <c r="Q14" i="2"/>
  <c r="R14" i="2" s="1"/>
  <c r="S13" i="2"/>
  <c r="R13" i="2"/>
  <c r="Q13" i="2"/>
  <c r="S12" i="2"/>
  <c r="Q12" i="2"/>
  <c r="R12" i="2" s="1"/>
  <c r="S11" i="2"/>
  <c r="Q11" i="2"/>
  <c r="R11" i="2" s="1"/>
  <c r="S10" i="2"/>
  <c r="Q10" i="2"/>
  <c r="R10" i="2" s="1"/>
  <c r="S9" i="2"/>
  <c r="Q9" i="2"/>
  <c r="R9" i="2" s="1"/>
  <c r="S8" i="2"/>
  <c r="R8" i="2"/>
  <c r="Q8" i="2"/>
  <c r="S7" i="2"/>
  <c r="Q7" i="2"/>
  <c r="R7" i="2" s="1"/>
  <c r="S6" i="2"/>
  <c r="Q6" i="2"/>
  <c r="R6" i="2" s="1"/>
  <c r="S5" i="2"/>
  <c r="Q5" i="2"/>
  <c r="R5" i="2" s="1"/>
  <c r="S4" i="2"/>
  <c r="Q4" i="2"/>
  <c r="R4" i="2" s="1"/>
  <c r="S3" i="2"/>
  <c r="Q3" i="2"/>
  <c r="Q133" i="2" s="1"/>
  <c r="S2" i="2"/>
  <c r="Q2" i="2"/>
  <c r="R2" i="2" s="1"/>
  <c r="K72" i="1"/>
  <c r="K70" i="1"/>
  <c r="K73" i="1" s="1"/>
  <c r="L8" i="1"/>
  <c r="L7" i="1"/>
  <c r="L6" i="1"/>
  <c r="L5" i="1"/>
  <c r="L4" i="1"/>
  <c r="L3" i="1"/>
  <c r="R3" i="2" l="1"/>
  <c r="R13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34" authorId="0" shapeId="0" xr:uid="{00000000-0006-0000-0000-000001000000}">
      <text>
        <r>
          <rPr>
            <sz val="10"/>
            <color rgb="FF000000"/>
            <rFont val="Calibri"/>
            <scheme val="minor"/>
          </rPr>
          <t>======
ID#AAAAIl3J0gw
tc={D5565DB5-D27F-F749-827F-70B298153E01}    (2021-05-04 22:38:22)
[Comentário encadeado]
Sua versão do Excel permite que você leia este comentário encadeado, no entanto, as edições serão removidas se o arquivo for aberto em uma versão mais recente do Excel. Saiba mais: https://go.microsoft.com/fwlink/?linkid=870924
Comentário:
    Devolvido dia 15/04/21</t>
        </r>
      </text>
    </comment>
  </commentList>
  <extLst>
    <ext xmlns:r="http://schemas.openxmlformats.org/officeDocument/2006/relationships" uri="GoogleSheetsCustomDataVersion2">
      <go:sheetsCustomData xmlns:go="http://customooxmlschemas.google.com/" r:id="rId1" roundtripDataSignature="AMtx7mieIMqxSjNq1DBcOj5xtyvMb0WSg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117" authorId="0" shapeId="0" xr:uid="{00000000-0006-0000-0200-000008000000}">
      <text>
        <r>
          <rPr>
            <sz val="10"/>
            <color rgb="FF000000"/>
            <rFont val="Calibri"/>
            <scheme val="minor"/>
          </rPr>
          <t>======
ID#AAAAVPDanOM
Microsoft Office User    (2021-03-04 12:40:37)
Devolvido 07/05/2020.</t>
        </r>
      </text>
    </comment>
    <comment ref="E159" authorId="0" shapeId="0" xr:uid="{00000000-0006-0000-0200-000005000000}">
      <text>
        <r>
          <rPr>
            <sz val="10"/>
            <color rgb="FF000000"/>
            <rFont val="Calibri"/>
            <scheme val="minor"/>
          </rPr>
          <t>======
ID#AAAAVPDanN4
Microsoft Office User    (2021-03-04 12:40:37)
Devolvida em 04/07/2020.</t>
        </r>
      </text>
    </comment>
    <comment ref="E167" authorId="0" shapeId="0" xr:uid="{00000000-0006-0000-0200-000006000000}">
      <text>
        <r>
          <rPr>
            <sz val="10"/>
            <color rgb="FF000000"/>
            <rFont val="Calibri"/>
            <scheme val="minor"/>
          </rPr>
          <t>======
ID#AAAAVPDanOI
Eduardo Perdigão    (2021-03-04 12:40:37)
Devolvida dia 02/06</t>
        </r>
      </text>
    </comment>
    <comment ref="E179" authorId="0" shapeId="0" xr:uid="{00000000-0006-0000-0200-000004000000}">
      <text>
        <r>
          <rPr>
            <sz val="10"/>
            <color rgb="FF000000"/>
            <rFont val="Calibri"/>
            <scheme val="minor"/>
          </rPr>
          <t>======
ID#AAAAVPDanOE
Microsoft Office User    (2021-03-04 12:40:37)
Devolvido em 15/08.</t>
        </r>
      </text>
    </comment>
    <comment ref="E216" authorId="0" shapeId="0" xr:uid="{00000000-0006-0000-0200-000007000000}">
      <text>
        <r>
          <rPr>
            <sz val="10"/>
            <color rgb="FF000000"/>
            <rFont val="Calibri"/>
            <scheme val="minor"/>
          </rPr>
          <t>======
ID#AAAAVPDanNw
Microsoft Office User    (2021-03-04 12:40:37)
Devolvida dia 06/12</t>
        </r>
      </text>
    </comment>
    <comment ref="E234" authorId="0" shapeId="0" xr:uid="{00000000-0006-0000-0200-000003000000}">
      <text>
        <r>
          <rPr>
            <sz val="10"/>
            <color rgb="FF000000"/>
            <rFont val="Calibri"/>
            <scheme val="minor"/>
          </rPr>
          <t>======
ID#AAAAVPDanN0
Microsoft Office User    (2021-03-04 12:40:37)
Devolvido dia 22/11
Devolvido de novo 29/01</t>
        </r>
      </text>
    </comment>
    <comment ref="E295" authorId="0" shapeId="0" xr:uid="{00000000-0006-0000-0200-000002000000}">
      <text>
        <r>
          <rPr>
            <sz val="10"/>
            <color rgb="FF000000"/>
            <rFont val="Calibri"/>
            <scheme val="minor"/>
          </rPr>
          <t>======
ID#AAAAVPDanOA
tc={1C804963-1A07-D946-B965-5BF3FE041F0D}    (2021-08-10 21:25:09)
[Comentário encadeado]
Sua versão do Excel permite que você leia este comentário encadeado, no entanto, as edições serão removidas se o arquivo for aberto em uma versão mais recente do Excel. Saiba mais: https://go.microsoft.com/fwlink/?linkid=870924
Comentário:
    Devolvido em 02/08/2021</t>
        </r>
      </text>
    </comment>
    <comment ref="E330" authorId="0" shapeId="0" xr:uid="{00000000-0006-0000-0200-000001000000}">
      <text>
        <r>
          <rPr>
            <sz val="10"/>
            <color rgb="FF000000"/>
            <rFont val="Calibri"/>
            <scheme val="minor"/>
          </rPr>
          <t>======
ID#AAAAUl9Rs_E
tc={5293824F-6494-7F4F-B4DE-AC68F191801B}    (2022-01-25 18:11:42)
[Comentário encadeado]
Sua versão do Excel permite que você leia este comentário encadeado, no entanto, as edições serão removidas se o arquivo for aberto em uma versão mais recente do Excel. Saiba mais: https://go.microsoft.com/fwlink/?linkid=870924
Comentário:
    Devolvido dia 26/01/2022.</t>
        </r>
      </text>
    </comment>
  </commentList>
  <extLst>
    <ext xmlns:r="http://schemas.openxmlformats.org/officeDocument/2006/relationships" uri="GoogleSheetsCustomDataVersion2">
      <go:sheetsCustomData xmlns:go="http://customooxmlschemas.google.com/" r:id="rId1" roundtripDataSignature="AMtx7miZgW3Oo6LaeUXbTBjPVvN9ZhcEmw=="/>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15" authorId="0" shapeId="0" xr:uid="{00000000-0006-0000-0100-000003000000}">
      <text>
        <r>
          <rPr>
            <sz val="10"/>
            <color rgb="FF000000"/>
            <rFont val="Calibri"/>
            <scheme val="minor"/>
          </rPr>
          <t>======
ID#AAAAVPDanN8
tc={2F7B309A-C773-C842-BA0B-85F9254D7475}    (2021-11-23 23:49:56)
[Comentário encadeado]
Sua versão do Excel permite que você leia este comentário encadeado, no entanto, as edições serão removidas se o arquivo for aberto em uma versão mais recente do Excel. Saiba mais: https://go.microsoft.com/fwlink/?linkid=870924
Comentário:
    Devolvido dia 06/11/21</t>
        </r>
      </text>
    </comment>
    <comment ref="D37" authorId="0" shapeId="0" xr:uid="{00000000-0006-0000-0100-000002000000}">
      <text>
        <r>
          <rPr>
            <sz val="10"/>
            <color rgb="FF000000"/>
            <rFont val="Calibri"/>
            <scheme val="minor"/>
          </rPr>
          <t>======
ID#AAAAVPDanOQ
tc={5F0C0111-B3E2-2E47-920B-884B46E29D28}    (2021-11-23 23:49:56)
[Comentário encadeado]
Sua versão do Excel permite que você leia este comentário encadeado, no entanto, as edições serão removidas se o arquivo for aberto em uma versão mais recente do Excel. Saiba mais: https://go.microsoft.com/fwlink/?linkid=870924
Comentário:
    Devolvido dia 15/04/21</t>
        </r>
      </text>
    </comment>
    <comment ref="P37" authorId="0" shapeId="0" xr:uid="{00000000-0006-0000-0100-000001000000}">
      <text>
        <r>
          <rPr>
            <sz val="10"/>
            <color rgb="FF000000"/>
            <rFont val="Calibri"/>
            <scheme val="minor"/>
          </rPr>
          <t>======
ID#AAAAZVseiJE
Daniela Catelli    (2022-05-15 17:28:09)
Adestramento</t>
        </r>
      </text>
    </comment>
  </commentList>
  <extLst>
    <ext xmlns:r="http://schemas.openxmlformats.org/officeDocument/2006/relationships" uri="GoogleSheetsCustomDataVersion2">
      <go:sheetsCustomData xmlns:go="http://customooxmlschemas.google.com/" r:id="rId1" roundtripDataSignature="AMtx7mhLasOzwiSYPtNNfPQ0gxQdgqmUWQ=="/>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J197" authorId="0" shapeId="0" xr:uid="{00000000-0006-0000-0600-000001000000}">
      <text>
        <r>
          <rPr>
            <sz val="10"/>
            <color rgb="FF000000"/>
            <rFont val="Calibri"/>
            <scheme val="minor"/>
          </rPr>
          <t>======
ID#AAAAVPGVmZA
Karolina Chagas    (2022-02-09 23:48:10)
Informou que não conseguiria acompanhar o grupo, por isso não quis entrar</t>
        </r>
      </text>
    </comment>
  </commentList>
  <extLst>
    <ext xmlns:r="http://schemas.openxmlformats.org/officeDocument/2006/relationships" uri="GoogleSheetsCustomDataVersion2">
      <go:sheetsCustomData xmlns:go="http://customooxmlschemas.google.com/" r:id="rId1" roundtripDataSignature="AMtx7mjShWFDIG2Ts4/hCqUtKXo3DBR3nA=="/>
    </ext>
  </extLst>
</comments>
</file>

<file path=xl/sharedStrings.xml><?xml version="1.0" encoding="utf-8"?>
<sst xmlns="http://schemas.openxmlformats.org/spreadsheetml/2006/main" count="10416" uniqueCount="2295">
  <si>
    <t>Nome</t>
  </si>
  <si>
    <t>Cão ou Gato</t>
  </si>
  <si>
    <t>Data do Resgate</t>
  </si>
  <si>
    <t>Gênero</t>
  </si>
  <si>
    <t xml:space="preserve">Idade </t>
  </si>
  <si>
    <t xml:space="preserve">Peso </t>
  </si>
  <si>
    <t>Porte</t>
  </si>
  <si>
    <t>Pelo</t>
  </si>
  <si>
    <t>História</t>
  </si>
  <si>
    <t>Partida</t>
  </si>
  <si>
    <t>Tempo</t>
  </si>
  <si>
    <t>Causa</t>
  </si>
  <si>
    <t>Madonna</t>
  </si>
  <si>
    <t>Cão</t>
  </si>
  <si>
    <t>Fêmea</t>
  </si>
  <si>
    <t>Isaquias</t>
  </si>
  <si>
    <t>Macho</t>
  </si>
  <si>
    <t>Caramelo</t>
  </si>
  <si>
    <t>Eros</t>
  </si>
  <si>
    <t>Preto</t>
  </si>
  <si>
    <t>Filhote da Gaya.</t>
  </si>
  <si>
    <t>Vênus</t>
  </si>
  <si>
    <t>Malhado (branco / caramelo)</t>
  </si>
  <si>
    <t>Cinomose</t>
  </si>
  <si>
    <t>Têmis</t>
  </si>
  <si>
    <t>Nix</t>
  </si>
  <si>
    <t>Roxy</t>
  </si>
  <si>
    <t>Gato</t>
  </si>
  <si>
    <t>2 anos</t>
  </si>
  <si>
    <t>3 kg</t>
  </si>
  <si>
    <t>Uma pessoa a deixou entrar na sua garagem para ter seus filhotes. Todo dia a pessoa abria o portão para ela passear. Um dia ela sumiu e voltou na semana seguinte se arrastando. Por isso foi pedido seu resgate.</t>
  </si>
  <si>
    <t>Insuficiência renal</t>
  </si>
  <si>
    <t>Vanessa</t>
  </si>
  <si>
    <t>3 Meses</t>
  </si>
  <si>
    <t>Filhote</t>
  </si>
  <si>
    <t xml:space="preserve">Branca e cinza </t>
  </si>
  <si>
    <t>Filhote da Grande família</t>
  </si>
  <si>
    <t xml:space="preserve">3 meses </t>
  </si>
  <si>
    <t>Suspeita da doença do carrapato</t>
  </si>
  <si>
    <t>Tetê</t>
  </si>
  <si>
    <t>Pequeno</t>
  </si>
  <si>
    <t>Branca e cinza</t>
  </si>
  <si>
    <t>Resgatada na casa da terezinha com muitos tumores.</t>
  </si>
  <si>
    <t>Solidário sem</t>
  </si>
  <si>
    <t xml:space="preserve">Marcella </t>
  </si>
  <si>
    <t>Câncer</t>
  </si>
  <si>
    <t>30 dias</t>
  </si>
  <si>
    <t>20 dias</t>
  </si>
  <si>
    <t>13 dias</t>
  </si>
  <si>
    <t>Status</t>
  </si>
  <si>
    <t>LT</t>
  </si>
  <si>
    <t>Onde</t>
  </si>
  <si>
    <t>Vencimento</t>
  </si>
  <si>
    <t>LT $$</t>
  </si>
  <si>
    <t>Ração</t>
  </si>
  <si>
    <t>Outros Custos Fixos</t>
  </si>
  <si>
    <t>Padrinho $$</t>
  </si>
  <si>
    <t>Precisa $$</t>
  </si>
  <si>
    <t>Adotado</t>
  </si>
  <si>
    <t>Greg</t>
  </si>
  <si>
    <t>3 meses</t>
  </si>
  <si>
    <t>-</t>
  </si>
  <si>
    <t>Filhote da Georgia.</t>
  </si>
  <si>
    <t>Marcella</t>
  </si>
  <si>
    <t>Desde 26/02/2022</t>
  </si>
  <si>
    <t>Peter</t>
  </si>
  <si>
    <t>Ethan</t>
  </si>
  <si>
    <t>Solidário com</t>
  </si>
  <si>
    <t>Mãe Marcella</t>
  </si>
  <si>
    <t>Desde 28/05/2022</t>
  </si>
  <si>
    <t>Smile</t>
  </si>
  <si>
    <t>7 anos</t>
  </si>
  <si>
    <t>10 kg</t>
  </si>
  <si>
    <t>laranja e Branco</t>
  </si>
  <si>
    <t>E de uma acumuladora e viveu por muitos anos acorrentado e sem suporte algum. Uma moça que pediu ajuda para retirar mais de 10 cães e 20 gatos dessa mesma pessoa.</t>
  </si>
  <si>
    <t>Pago</t>
  </si>
  <si>
    <t>Cibele</t>
  </si>
  <si>
    <t>Dia 20</t>
  </si>
  <si>
    <t>Olaf</t>
  </si>
  <si>
    <t>1 ano</t>
  </si>
  <si>
    <t>Este cachorro já vinha sendo monitorado em Parelheiros, desde resgates anteriores, mas havia sumido do radar. Quando ele apareceu novamente, fomos informados e fizemos o resgate. Tem marcas no pescoço, o que nos faz acreditar que ficava preso.</t>
  </si>
  <si>
    <t>Gru</t>
  </si>
  <si>
    <t>5 anos</t>
  </si>
  <si>
    <t>Branco</t>
  </si>
  <si>
    <t>Tinha uma tutora que era ajudada por uma protetora financeiramente. Quando a tutora ficou incapacitada de cuidar dele, o colocou na rua. Essa protetora tentou deixar todos em um estacionamento, mas eles foram expulsos. Por isso ela pediu ajuda para o resgate.</t>
  </si>
  <si>
    <t>Cãofusão</t>
  </si>
  <si>
    <t>Nicole</t>
  </si>
  <si>
    <t>Rajado (caramelo / preto)</t>
  </si>
  <si>
    <t>Desde 19/02/2022</t>
  </si>
  <si>
    <t>Nate</t>
  </si>
  <si>
    <t>Malhado (preto / caramelo)</t>
  </si>
  <si>
    <t>Nate tinha mais dois irmãos. A dona pediu para resgatá-los, mas dois faleceram antes que pudéssemos fazê-lo. Nate foi diagnosticado com cinomose e por isso, seus irmãos podem ter falecido decorrente dessa doença.</t>
  </si>
  <si>
    <t>Nat</t>
  </si>
  <si>
    <t>Dia 09</t>
  </si>
  <si>
    <t>Elliot</t>
  </si>
  <si>
    <t>Estopa (branco e preto)</t>
  </si>
  <si>
    <t>Foi abadonado em uma rodovia no ABC paulista.</t>
  </si>
  <si>
    <t>Kiko</t>
  </si>
  <si>
    <t>10,5 kg</t>
  </si>
  <si>
    <t>Malhado (marrom e preto)</t>
  </si>
  <si>
    <t xml:space="preserve">Foi abonadona com uma corda no pescoço, estava muito debilitado, magro, lotado de pulgas e com várias falhas e machucados na pele, provavelmente causados por alergia. Ele tem um pouco de medo quando te conhece mas logo vem pedir carinho com o rabinho abanando. Ele é muito carinhoso, brincalhão e bonzinho.  </t>
  </si>
  <si>
    <t>Guilherme</t>
  </si>
  <si>
    <t>Desde 14/05/2022</t>
  </si>
  <si>
    <t>Para adoção</t>
  </si>
  <si>
    <t>Pet</t>
  </si>
  <si>
    <t>11 kg</t>
  </si>
  <si>
    <t>Foi encontrado na rua com uma coleira antiga do Pet Friends. Tivemos de resgatar.</t>
  </si>
  <si>
    <t>Boo</t>
  </si>
  <si>
    <t>Vivia amarrada dia e noite e seu 'dono' não a alimentava, pelo ao contrário a deixava com fome e batia nela.</t>
  </si>
  <si>
    <t>Dia 30</t>
  </si>
  <si>
    <t>Cassie</t>
  </si>
  <si>
    <t>3 anos</t>
  </si>
  <si>
    <t>12,5 kg</t>
  </si>
  <si>
    <t>Médio</t>
  </si>
  <si>
    <t>Jimmy</t>
  </si>
  <si>
    <t>13 kg</t>
  </si>
  <si>
    <t>Uma protetora pediu ajuda para esse resgate, pois o Jimmy vivia nas ruas de Guarulhos, corria atrás das motos e estava ameaçado de morte pelos motoqueiros.</t>
  </si>
  <si>
    <t>Paul</t>
  </si>
  <si>
    <t>Desde 06/11/2021</t>
  </si>
  <si>
    <t>Benício</t>
  </si>
  <si>
    <t>10 meses</t>
  </si>
  <si>
    <t>Benicio foi abandonado junto com o Arthur, quando tinha 3 meses em uma estrada de Lorena. Foi cuidado por outro projeto que nos pediu ajuda para dar mais visibilidade a eles.</t>
  </si>
  <si>
    <t>Marmaduque</t>
  </si>
  <si>
    <t>Vivia em um ferro velho e ia comer em uma padaria. Seu resgate foi pedido e o dono da padaria virou padrinho dele.</t>
  </si>
  <si>
    <t>Dia 08</t>
  </si>
  <si>
    <t>Mostarda</t>
  </si>
  <si>
    <t>4 anos</t>
  </si>
  <si>
    <t>13,5 kg</t>
  </si>
  <si>
    <t>Creme</t>
  </si>
  <si>
    <t>Foi visto correndo atrás de um carro, provavelmente abandonado. A caminho de um resgate, não houve dúvida em parar e resgatá-lo.</t>
  </si>
  <si>
    <t>Lebron</t>
  </si>
  <si>
    <t>14 kg</t>
  </si>
  <si>
    <t>Recebemos o pedido de uma voluntária, pois haviam abandonado um cão na rua da casa do irmão dela um animal e estava muito frio e chovendo naquele dia.</t>
  </si>
  <si>
    <t>Alvin</t>
  </si>
  <si>
    <t>15 kg</t>
  </si>
  <si>
    <t>Recebemos o pedido de uma protetora dizendo que o ‘dono’ havia se mudado e deixou o Alvin acorrentado. A casa estava para ser alugada e ele seria colocado na rua. Assim o Alvin chegou no PetFriends.</t>
  </si>
  <si>
    <t>Milena</t>
  </si>
  <si>
    <t>Uma protetora pediu ajuda, pois a dona dela faleceu e ela continuou sozinha na casa. Desde filhote ela vivia acorrentada, pois a dona alegava que tinha gatos na casa e por isso ela tinha que ficar presa.</t>
  </si>
  <si>
    <t>Dia 02</t>
  </si>
  <si>
    <t>Maddy</t>
  </si>
  <si>
    <t>Estava no meio da rua, no cio, rodeado de machos e por isso foi resgatada.</t>
  </si>
  <si>
    <t>Paulo</t>
  </si>
  <si>
    <t>Desde 05/02/2022</t>
  </si>
  <si>
    <t>João</t>
  </si>
  <si>
    <t>Tinha um dono, mas o mesmo faleceu e foi jogado na rua.</t>
  </si>
  <si>
    <t>Olga</t>
  </si>
  <si>
    <t>12 anos</t>
  </si>
  <si>
    <t>Estava vivendo em uma casa sem nenhuma condição de higiene. Apesar de ter um dono e morador, o mesmo não tinha qualquer condição de cuidar do animal. Com a ajuda da polícia, o resgate foi feito.</t>
  </si>
  <si>
    <t>Marthine</t>
  </si>
  <si>
    <t>16 kg</t>
  </si>
  <si>
    <t>Amiga do Isaquais. Eles viviam grudados perto de um bar em Parelheiros até que uma cuidadora nos pediu ajuda para resgatá-los.
Martine estava cambaleando e com vários nódulos na orelha.</t>
  </si>
  <si>
    <t>Dog House</t>
  </si>
  <si>
    <t>Desde 30/04/2022</t>
  </si>
  <si>
    <t>Kristoff</t>
  </si>
  <si>
    <t>Estava na sua no dia do resgate do Olaf e acabou sendo resgatado junto.</t>
  </si>
  <si>
    <t>Caetano</t>
  </si>
  <si>
    <t>Leona</t>
  </si>
  <si>
    <t>Estava no meio da rua, correndo risco de atropelamento e com a pele bem machucada. Por isso, foi resgatada.</t>
  </si>
  <si>
    <t>Rafael</t>
  </si>
  <si>
    <t>Desde 04/01/2022</t>
  </si>
  <si>
    <t>Tyler</t>
  </si>
  <si>
    <t>17 kg</t>
  </si>
  <si>
    <t>Foi abandonado em Parelheiros. Quando o resgatamos ele estava muito magro e com cinomose. Acreditamos que ele seja da mesma família do Nate.</t>
  </si>
  <si>
    <t>Ana</t>
  </si>
  <si>
    <t>Desde 22/05/2022</t>
  </si>
  <si>
    <t>Troya</t>
  </si>
  <si>
    <t>6 anos</t>
  </si>
  <si>
    <t>17,5 kg</t>
  </si>
  <si>
    <t>Ela, Afrodite e Aquiles tinham um dono que faleceu e a família soltou na rua. Pelo que sabemos eles ficaram pelo menos 2 anos nessa condição. A vizinhança cuidava como pode mas algumas pessoas não gostavam pq eles viviam cheios de carrapato.</t>
  </si>
  <si>
    <t>Pepperoni</t>
  </si>
  <si>
    <t>18 kg</t>
  </si>
  <si>
    <t>Recebemos o pedido de ajuda de uma protetora. Ele apareceu na rua da casa dela com o rosto e as patas com muitos machucados e em carne viva.
Desconfiamos que foi briga com algum cachorro e que jogaram água quente nele, pois alguns partes pareciam queimadas/deformadas.</t>
  </si>
  <si>
    <t>Dia 8</t>
  </si>
  <si>
    <t>Nero</t>
  </si>
  <si>
    <t>Vivia na rua em Parelheiros e era alimentado por uma protetora que pediu ajuda do projeto para tirá-la da rua.</t>
  </si>
  <si>
    <t>Flora</t>
  </si>
  <si>
    <t>Desde 29/03/2022</t>
  </si>
  <si>
    <t>Gina</t>
  </si>
  <si>
    <t>Malhado (branco e preto)</t>
  </si>
  <si>
    <t xml:space="preserve">Ela e o Espeto tinham um dono que faleceu e a família colocou na rua. Uma senha amiga da protetora Teresinha castrou. Como nem sempre tinham comida, eles iam caçar no mato e sempre voltavam machucados cheios de espinhos de porco-espinho no focinho. </t>
  </si>
  <si>
    <t>Tobby</t>
  </si>
  <si>
    <t>19 kg</t>
  </si>
  <si>
    <t>Estopa (branco e cinza)</t>
  </si>
  <si>
    <t>Foi abandonado em uma estação de trem.</t>
  </si>
  <si>
    <t>Sullivan</t>
  </si>
  <si>
    <t>Não identificado</t>
  </si>
  <si>
    <t>Malhado (branco e caramelo)</t>
  </si>
  <si>
    <t>Vivia amarrado dia e noite e seu 'dono' não a alimentava, pelo ao contrário o deixava com fome e batia nele. O 'dono' ia se mudar e deixá-lo.</t>
  </si>
  <si>
    <t>Three Dogs Brasil</t>
  </si>
  <si>
    <t>Bono</t>
  </si>
  <si>
    <t>20 kg</t>
  </si>
  <si>
    <t>Uma protetora o achou ao fazer um passeio pelo parque. O Bono havia sido abandonado há uma semana amarrado a uma árvore e já tinha um ferimento no pescoço por causa da corda.</t>
  </si>
  <si>
    <t>Rodrigo</t>
  </si>
  <si>
    <t>Dia 23</t>
  </si>
  <si>
    <t>Dendê</t>
  </si>
  <si>
    <t>Apareceu no SBT e estava sendo cuidado pelos seguranças de lá.
Uma voluntária do projeto pediu ajuda com o resgate dele, pois ele estava magro e com a pele e pelo muito judiados.</t>
  </si>
  <si>
    <t>Chuck</t>
  </si>
  <si>
    <t>Foi resgatado nas ruas de Guarulhos, muito magro e debilitado junto com outros dois cães.</t>
  </si>
  <si>
    <t>Afrodite</t>
  </si>
  <si>
    <t>Grande</t>
  </si>
  <si>
    <t>Malhado (preto / branco)</t>
  </si>
  <si>
    <t>Ela, Troya e Aquiles tinham um dono que faleceu e a família soltou na rua. Pelo que sabemos eles ficaram pelo menos 2 anos nessa condição. A vizinhança cuidava como pode mas algumas pessoas não gostavam pq eles viviam cheios de carrapato.</t>
  </si>
  <si>
    <t>Dia 27</t>
  </si>
  <si>
    <t>Aquiles</t>
  </si>
  <si>
    <t>8 anos</t>
  </si>
  <si>
    <t>Ele, Troya e Afrodite tinham um dono que faleceu e a família soltou na rua. Pelo que sabemos eles ficaram pelo menos 2 anos nessa condição. A vizinhança cuidava como pode mas algumas pessoas não gostavam pq eles viviam cheios de carrapato.</t>
  </si>
  <si>
    <t>Louis</t>
  </si>
  <si>
    <t>1 ano e meio</t>
  </si>
  <si>
    <t>20kg</t>
  </si>
  <si>
    <t>Filhote da Zara.</t>
  </si>
  <si>
    <t>Renata</t>
  </si>
  <si>
    <t>Gael</t>
  </si>
  <si>
    <t>22 kg</t>
  </si>
  <si>
    <t>Vivia na rua em Parelheiros e era alimentado por uma protetora que pediu ajuda do projeto para tirá-lo da rua, pois além disso, era ameaçado de morte pela própria dona.</t>
  </si>
  <si>
    <t>Dia 05</t>
  </si>
  <si>
    <t>Pistache</t>
  </si>
  <si>
    <t>23 kg</t>
  </si>
  <si>
    <t>Os donos conseguiram um pitbull filhote e o colocaram para fora de casa. Fizemos um resgate na região onde ele estava e não pudemos pegá-lo, pois estávamos cheios.</t>
  </si>
  <si>
    <t>Dia 18</t>
  </si>
  <si>
    <t>Spencer</t>
  </si>
  <si>
    <t>Foi abandonado pela família ao envelhecer.</t>
  </si>
  <si>
    <t>Zion</t>
  </si>
  <si>
    <t>É da mesma família do Gael, Dante...ele vivia preso em um lugar minúsculo e depois a família o soltou na rua.</t>
  </si>
  <si>
    <t>Bolt</t>
  </si>
  <si>
    <t>25 kg</t>
  </si>
  <si>
    <t>Foi resgatado com outros dois cães em uma transportadora, onde ficou abanadonado. Foi encontrado em uma situação muito debilitada.</t>
  </si>
  <si>
    <t>Molly</t>
  </si>
  <si>
    <t>Viviam na rua, região de Cotia. Eram alimentados e cuidados por uma moça que morava na região. Apesar de bem cuidados por ela, corriam risco de vida, já que uma das amiguinhas deles morreu atropelada.</t>
  </si>
  <si>
    <t>Odin</t>
  </si>
  <si>
    <t>Uma voluntária do projeto estava na rua e viu este cachorro sozinho na chuva. Abriu a porta e ele veio.</t>
  </si>
  <si>
    <t>Bergamota</t>
  </si>
  <si>
    <t>26 kg</t>
  </si>
  <si>
    <t>Gandalf</t>
  </si>
  <si>
    <t>28 kg</t>
  </si>
  <si>
    <t>Apareceu no prédio da mãe de uma voluntária</t>
  </si>
  <si>
    <t>Frank</t>
  </si>
  <si>
    <t>3,9 kg</t>
  </si>
  <si>
    <t>Siamês</t>
  </si>
  <si>
    <t>Recebemos o pedido de ajuda de uma seguidora pois havia uma casa com mais de 30 gatos e que estavam abandonados. Dizem que um vizinho ia a noite jogar veneno.</t>
  </si>
  <si>
    <t>Virou estrelinha =(</t>
  </si>
  <si>
    <t>Homer</t>
  </si>
  <si>
    <t>30 kg</t>
  </si>
  <si>
    <t>Foi resgatado por uma apoiadora em um domingo chuvoso sem andar direito, mas está bem melhor.</t>
  </si>
  <si>
    <t>Juca</t>
  </si>
  <si>
    <t>Foi resgatado com outros dois cães em uma transportadora, onde ficou abanadonado. Foi encontrado em uma situação muito debilitada e sendo ameaçado por pessoas da região.</t>
  </si>
  <si>
    <t>Espeto</t>
  </si>
  <si>
    <t>Amigo</t>
  </si>
  <si>
    <t>cão</t>
  </si>
  <si>
    <t>Mutirão de castração</t>
  </si>
  <si>
    <t>Julie</t>
  </si>
  <si>
    <t>Lucas</t>
  </si>
  <si>
    <t>Michel</t>
  </si>
  <si>
    <t>Piper</t>
  </si>
  <si>
    <t>Medio</t>
  </si>
  <si>
    <t>Rajada</t>
  </si>
  <si>
    <t>Vinícius</t>
  </si>
  <si>
    <t>Roy</t>
  </si>
  <si>
    <t>Estopinha marrom</t>
  </si>
  <si>
    <t>Nas ruas de Parelheiros</t>
  </si>
  <si>
    <t>Zen</t>
  </si>
  <si>
    <t>Preto e caramelo</t>
  </si>
  <si>
    <t>Mutirão de Castração</t>
  </si>
  <si>
    <t>Cibelle</t>
  </si>
  <si>
    <t>Geleia</t>
  </si>
  <si>
    <t>Antônia</t>
  </si>
  <si>
    <t>Dino</t>
  </si>
  <si>
    <t>Marrom malhado</t>
  </si>
  <si>
    <t>Samuel</t>
  </si>
  <si>
    <t>2 Anos e meio</t>
  </si>
  <si>
    <t xml:space="preserve">Gal </t>
  </si>
  <si>
    <t>cinza</t>
  </si>
  <si>
    <t>Milk</t>
  </si>
  <si>
    <t>Lt Mari</t>
  </si>
  <si>
    <t>Rodi</t>
  </si>
  <si>
    <t>Cachorro</t>
  </si>
  <si>
    <t xml:space="preserve">Encontrado na Rodovia Regis Bitencourt </t>
  </si>
  <si>
    <t>Scooby</t>
  </si>
  <si>
    <t>1 Ano e meio</t>
  </si>
  <si>
    <t>18 Kg</t>
  </si>
  <si>
    <t>Banco e preto</t>
  </si>
  <si>
    <t>Seu dono foi encontrado sem vida dentro de casa</t>
  </si>
  <si>
    <t>pago</t>
  </si>
  <si>
    <t>Madrinha paga tudo</t>
  </si>
  <si>
    <t>Teddy</t>
  </si>
  <si>
    <t>Marrom e preto</t>
  </si>
  <si>
    <t>Encontrado na estação do metro pela Marcella</t>
  </si>
  <si>
    <t>Cleiton</t>
  </si>
  <si>
    <t>1 Ano e Meio</t>
  </si>
  <si>
    <t>Branco e marrom</t>
  </si>
  <si>
    <t xml:space="preserve">Atropelado por uma moto na semana em que iria ser resgatado nas ruas de Parelheiros. Paraplegico </t>
  </si>
  <si>
    <t>Lúvia</t>
  </si>
  <si>
    <t>Vovó Luizinha</t>
  </si>
  <si>
    <t>caramelo</t>
  </si>
  <si>
    <t>Nenê</t>
  </si>
  <si>
    <t>Baranco</t>
  </si>
  <si>
    <t>Resgatada nas ruas de parelheiros com Bebel e seus filhotes A Grande família</t>
  </si>
  <si>
    <t xml:space="preserve">Bebel </t>
  </si>
  <si>
    <t xml:space="preserve">Agostinho </t>
  </si>
  <si>
    <t>Lineu</t>
  </si>
  <si>
    <t>Tuco</t>
  </si>
  <si>
    <t>Barbie</t>
  </si>
  <si>
    <t xml:space="preserve">Branco  </t>
  </si>
  <si>
    <t>Resgatada nas ruas de parelheiros junto com a Tereza e a Nikki</t>
  </si>
  <si>
    <t>Teresa</t>
  </si>
  <si>
    <t>Resgatada nas ruas de parelheiros junto com a Barbie e a Nikki</t>
  </si>
  <si>
    <t xml:space="preserve"> Morticia</t>
  </si>
  <si>
    <t>Xavier</t>
  </si>
  <si>
    <t>Wandinha</t>
  </si>
  <si>
    <t>Pilar</t>
  </si>
  <si>
    <t>Afonso</t>
  </si>
  <si>
    <t>Mercedes</t>
  </si>
  <si>
    <t>Alma</t>
  </si>
  <si>
    <t>Guilhermo</t>
  </si>
  <si>
    <t>Gaston</t>
  </si>
  <si>
    <t>Guadalupe</t>
  </si>
  <si>
    <t>Miguel</t>
  </si>
  <si>
    <t>James Band</t>
  </si>
  <si>
    <t>Resgatado na Rodovia dos bandeirantes com a pata quebrada.</t>
  </si>
  <si>
    <t>Luna</t>
  </si>
  <si>
    <t>Femea</t>
  </si>
  <si>
    <t>TOTAIS</t>
  </si>
  <si>
    <t>#</t>
  </si>
  <si>
    <t xml:space="preserve">Nome Doguinho </t>
  </si>
  <si>
    <t>Cão ou Gato?</t>
  </si>
  <si>
    <t>Nome Final</t>
  </si>
  <si>
    <t>Data da Adoção</t>
  </si>
  <si>
    <t>Dias para Adoção</t>
  </si>
  <si>
    <t>Contato do adotante</t>
  </si>
  <si>
    <t>Termo</t>
  </si>
  <si>
    <t>Foto</t>
  </si>
  <si>
    <t>Tipo</t>
  </si>
  <si>
    <t>Divulgado no Grupo de apoiadores</t>
  </si>
  <si>
    <t>Lord Cotoco</t>
  </si>
  <si>
    <t xml:space="preserve">Resgatado da região do Morro da Lua. Ficou muito tempo no Morro e agora está em LT. </t>
  </si>
  <si>
    <t>Cris
31 98464-2984</t>
  </si>
  <si>
    <t>Biscoito</t>
  </si>
  <si>
    <t xml:space="preserve">Abandonado e resgatado na rua. </t>
  </si>
  <si>
    <t>Gabriela</t>
  </si>
  <si>
    <t xml:space="preserve">Lion </t>
  </si>
  <si>
    <t>12 kg</t>
  </si>
  <si>
    <t>Acreditamos que foi abandonado. Foi achado com ferimentos de atropelamento</t>
  </si>
  <si>
    <t>Tah Costa
11 94542-0550</t>
  </si>
  <si>
    <t>Thor</t>
  </si>
  <si>
    <t>Buda</t>
  </si>
  <si>
    <t>30kg</t>
  </si>
  <si>
    <t>Cris Arruda
13 99781-8468</t>
  </si>
  <si>
    <t>Tigrão</t>
  </si>
  <si>
    <t>Resgatado ainda filhote em uma ação que ajuda moradores de rua. Estava com parvovirose.</t>
  </si>
  <si>
    <t>Sandra</t>
  </si>
  <si>
    <t>Abandonado. Foi atropelado e maltratado pelas crianças que jogavam pedras neles.</t>
  </si>
  <si>
    <t>Puppy</t>
  </si>
  <si>
    <t>Max</t>
  </si>
  <si>
    <t>2,5 meses</t>
  </si>
  <si>
    <t>4 a 5kg</t>
  </si>
  <si>
    <t>Mini</t>
  </si>
  <si>
    <t>Vinicius
11 97959-5893</t>
  </si>
  <si>
    <t>Maria Joaquina</t>
  </si>
  <si>
    <t>Nutella</t>
  </si>
  <si>
    <t>4 meses</t>
  </si>
  <si>
    <t>Joana Dark</t>
  </si>
  <si>
    <t>Claudia
11 95388-5017</t>
  </si>
  <si>
    <t>Lola</t>
  </si>
  <si>
    <t>4 a 5 meses</t>
  </si>
  <si>
    <t>Dorietti
11 99196-2093</t>
  </si>
  <si>
    <t>Vick</t>
  </si>
  <si>
    <t>Clara</t>
  </si>
  <si>
    <t>Camila
11 96336-6342</t>
  </si>
  <si>
    <t>Blue</t>
  </si>
  <si>
    <t>10kg</t>
  </si>
  <si>
    <t>Fernanda
11 99679-6750</t>
  </si>
  <si>
    <t>Ovomaltine</t>
  </si>
  <si>
    <t>Bete Maria</t>
  </si>
  <si>
    <t>Julieta</t>
  </si>
  <si>
    <t>Beca</t>
  </si>
  <si>
    <t>Ibiza</t>
  </si>
  <si>
    <t>Pluto</t>
  </si>
  <si>
    <t>Jasmine</t>
  </si>
  <si>
    <t>Alice</t>
  </si>
  <si>
    <t>Simba</t>
  </si>
  <si>
    <t>Amora</t>
  </si>
  <si>
    <t>Negona</t>
  </si>
  <si>
    <t>Doca</t>
  </si>
  <si>
    <t>Tina</t>
  </si>
  <si>
    <t>Olivia</t>
  </si>
  <si>
    <t>Isis</t>
  </si>
  <si>
    <t>Heaven</t>
  </si>
  <si>
    <t>Eva</t>
  </si>
  <si>
    <t>Marina
11 99426-3229</t>
  </si>
  <si>
    <t>Filhotão</t>
  </si>
  <si>
    <t>Marvin</t>
  </si>
  <si>
    <t>Doca
11 99260-3338</t>
  </si>
  <si>
    <t>Lua</t>
  </si>
  <si>
    <t>Robson</t>
  </si>
  <si>
    <t>Farofa</t>
  </si>
  <si>
    <t>Melissa</t>
  </si>
  <si>
    <t>Apareceu em um pet shop no Campo Belo. Estava com a doença do carrapato e uma alergia na barriguinha. Foi tratada e agora está saudável. Ela é muito carinhosa e brincalhona!</t>
  </si>
  <si>
    <t>Silvia Fernandes
11 98211-5569</t>
  </si>
  <si>
    <t>Tony</t>
  </si>
  <si>
    <t>7,5kg</t>
  </si>
  <si>
    <t>Resgatado próximo ao shopping Mooca. Segundo os moradores do local, ele já estava vagando por lá havia um tempo, estava com verminose, alergia de pele e uma hérnia umbilical. Não ofereceu nenhuma resistênciae foi dócil desde o princípio.</t>
  </si>
  <si>
    <t>Teca
11 99446-9446</t>
  </si>
  <si>
    <t>Duda</t>
  </si>
  <si>
    <t>7 meses</t>
  </si>
  <si>
    <t>9 kg</t>
  </si>
  <si>
    <t>Duda foi abandonada no morro da lua. Tímida e muito medrosa foi assumida pelo projeto para ser socializada.</t>
  </si>
  <si>
    <t>Isa
11 98063-0638</t>
  </si>
  <si>
    <t>Juju</t>
  </si>
  <si>
    <t>Juju tinha um dono, que após ela ter tido filhotes, colocou ela na rua dizendo que não gostava de cachorra adulto, apenas filhote. Ela estava na rua, bebendo água do esgoto, tomando chuva e sendo muito maltratada! O ‘dono’ só colocava ela dentro de casa quandos os filhotes choravam muito e queriam mamar. Ela é muito amorosa, amar dar lambeijo e brincar com outros cachorros.</t>
  </si>
  <si>
    <t>Laura
61 98182-4956</t>
  </si>
  <si>
    <t>Shakira</t>
  </si>
  <si>
    <t>Vanessa
11 97368-4994</t>
  </si>
  <si>
    <t>Pink</t>
  </si>
  <si>
    <t>5 meses</t>
  </si>
  <si>
    <t>5 kg</t>
  </si>
  <si>
    <t>Largada no Morro da Lua, foi levada para tratamento em lar temporário, pois alem de ser muito pequena perto dos cães do morro, precisava de atenção extra para dar as medicações. Esta em tratamento para doença do carrapato. Adotada em 25/05/19, foi devolvida em 12/06/2019.</t>
  </si>
  <si>
    <t>Kris
11 98107-8485</t>
  </si>
  <si>
    <t>Mogli</t>
  </si>
  <si>
    <t>Costela</t>
  </si>
  <si>
    <t>8 kg</t>
  </si>
  <si>
    <t>Filhote da Mia</t>
  </si>
  <si>
    <t>Janaina
11 99388-0395</t>
  </si>
  <si>
    <t>Romeu</t>
  </si>
  <si>
    <t>Foi resgatado junto com a Julieta (adotada), a quem protegia na rua (enquanto ela dormia na casinha, ele dormia do lado de fora para cuidar dela). Estava com a doença do carrapato, mas já está saudável. Romeu é bem amoroso, mas pode brigar com machos que são maiores do que ele.</t>
  </si>
  <si>
    <t>Ana
11 97332-5569</t>
  </si>
  <si>
    <t>Zac</t>
  </si>
  <si>
    <t>Foi abandonado e vivia nas ruas sendo maltratado.Dormia embaixo de carros e era chamado de porcaria. Ele foi resgatado cheio de carrapato e com a doença, mas já está saudável. Ele é muito bonzinho, carinhoso e gosta de colo!</t>
  </si>
  <si>
    <t>Pateta</t>
  </si>
  <si>
    <t>Jessica
11 95119-9855</t>
  </si>
  <si>
    <t>Kaique</t>
  </si>
  <si>
    <t>Pudim</t>
  </si>
  <si>
    <t>Resgatado junto ao projeto Cães Morro da Lua que teve seu espaço fechado por uma reintegração de posse do governo, por ser uma área de risco. Foi resgatado filhote e hoje já com um ano segue em busca de um lar definitivo.</t>
  </si>
  <si>
    <t>Aline
11 97269-3112</t>
  </si>
  <si>
    <t>Modi</t>
  </si>
  <si>
    <t>Estava em uma casa onde esta espancado diariamente.</t>
  </si>
  <si>
    <t>Elisa
11 99214-6783</t>
  </si>
  <si>
    <t>Mia</t>
  </si>
  <si>
    <t>Resgatada prenha, com muitos machucados e com a doença do carrapato. Já teve 6 filhotes, está em tratamento e sem machucados. Em breve será vacinada e castrada.</t>
  </si>
  <si>
    <t>Dora / Pâmera
11 99901-3012
11 95484-4044</t>
  </si>
  <si>
    <t>Danny</t>
  </si>
  <si>
    <t>Katia Flavia</t>
  </si>
  <si>
    <t>Com ajuda de voluntárias, ela foi castrada com 2 meses. Claramente mal tratada, tentou-se levar a cachorrinha para um lar temporário, mas a dona não permitiu. Mais de um ano depois a cachorra está abandonada e foi resgatada pela PetFriends.</t>
  </si>
  <si>
    <t>Elis / Bruna
11 98555-9202
11 98219-9012</t>
  </si>
  <si>
    <t>Mimi</t>
  </si>
  <si>
    <t>Era a gata do zelador, que foi demitido e a abandonou no prédio em que uma de nossas voluntárias trabalhava. Ela foi resgatada e desde então vive um lar temporário.</t>
  </si>
  <si>
    <t>Natalia
11 95480-7207</t>
  </si>
  <si>
    <t>Ágatha</t>
  </si>
  <si>
    <t>Lolla</t>
  </si>
  <si>
    <t>6 meses</t>
  </si>
  <si>
    <t>Foi resgatada por uma pessoa que a iria adotá-la, mas a cachorra dela não aceitou e atacou a Ágatha algumas vezes. Por isso ela pediu ajuda a PetFriends que assumiu o processo de adoção dela.</t>
  </si>
  <si>
    <t>Thaís
11 99678-1989</t>
  </si>
  <si>
    <t>Duqueza</t>
  </si>
  <si>
    <t>Pipa</t>
  </si>
  <si>
    <t>A Duquesa caiu do telhado dentro da casa de uma das voluntárias do PetFriends.</t>
  </si>
  <si>
    <t>Leticia
11 99480-0191</t>
  </si>
  <si>
    <t>Magali</t>
  </si>
  <si>
    <t>1,5 ano</t>
  </si>
  <si>
    <t>Foi achada na rua comendo lixo na Vila Prudente e resgatada.</t>
  </si>
  <si>
    <t>Nath
11 97349-3009</t>
  </si>
  <si>
    <t>Duque</t>
  </si>
  <si>
    <t>Barthô</t>
  </si>
  <si>
    <t>Resgatado pelo projeto Cães do Morro, morou muito tempo neste espaço. A grande quantidade de animais, a disputa por alimento e a falta de contato humano o transformou num cão extremamento assustado. Está em recuperação no lar temporário atual.</t>
  </si>
  <si>
    <t>Bia
11 99995-2838</t>
  </si>
  <si>
    <t>Wendy</t>
  </si>
  <si>
    <t>Bia</t>
  </si>
  <si>
    <t>Viviam em um lar temporário também usado pela Pet Friends. A dona do lar pediu ajuda, pois um filhote havia morrido e havia outro com a saúde sensível. A PetFriends pagou a internação dos filhotes e depois, em conversa com o projeto responsável pelo resgate, assumiu a guarda dos filhotes, por ter mais condições de cuidar dos três.</t>
  </si>
  <si>
    <t>Tatiana
11 98282-5878</t>
  </si>
  <si>
    <t>Chica</t>
  </si>
  <si>
    <t>Foi largada em um terreno na zona norte de São Paulo. Ela estava muito assustada e quase não deixava chegar perto. Depois de uma hora tentando comprar a confiança dela com petiscos e comida conseguimos pegá-la e levar para o veterinário. Foi feito uma radiografia, pois ela reclamava bastante quando movia o pescoço. Qual não foi nossa surpresa quando vimos o laudo falando de alteração em praticamente toda a extensão da cervical e lombar dela. De acordo com a veterinária, ela já teve muito dano ósseo, então terá de tomar a medicação Gabapentina para sempre.</t>
  </si>
  <si>
    <t>Alice
11 99385-2294</t>
  </si>
  <si>
    <t>Pandora</t>
  </si>
  <si>
    <t>7 kg</t>
  </si>
  <si>
    <t>Foi abandonada pela dona em uma casa sem água e nem comida. Os vizinhos tentaram dar água e comida e a dona da casa jogou fora. Falou que não iria alimentá-la e iria colocá-la na rua. Atendendo a pedidos, a PetFriends a resgatou para tratá-la e conseguir um novo lar para a Pandora.</t>
  </si>
  <si>
    <t>Penelope</t>
  </si>
  <si>
    <t>Athenas</t>
  </si>
  <si>
    <t>Rajado (preto / caramelo)</t>
  </si>
  <si>
    <t>Francesco
11 99932-9686</t>
  </si>
  <si>
    <t>Malu</t>
  </si>
  <si>
    <t>A Malu tinha uma família, mas a dona foi internada e o filho a colocou na rua. Ela sofreu maus tratos na rua e uma pessoa a acolheu. Ficou com ela 3 meses, mas como ela mora no mesmo quintal dos pais, eles não aceitaram e sempre soltavam ela na rua. Os dentes indicam que ela ficou presa por muito tempo e roía o portão/madeira para sair, pois são cerrados. Estava se alimentando de lixo e resto de comida. A pele está bem judiada, talvez sarna negra, o que significa que ela vivia em um ambiente bem sujo.</t>
  </si>
  <si>
    <t>Luciana
11 98225-6266</t>
  </si>
  <si>
    <t>Bombom</t>
  </si>
  <si>
    <t>Madalena</t>
  </si>
  <si>
    <t>Ela vivia acorrentada há mais ou menos 4 anos e os vizinhos falaram que os donos batiam nela todos os dias. Tinha apenas um pote sujo de água, sem abrigo do sol e da chuva. Estava desnutrida magra e super medrosa. Com a ajuda da polícia foi resgatada. Provavelmente tem sarna demodécica e está com leucocitose e a Dra pediu para fazermos ultrassom para verificar possível piomstra fechada (infecção bacteriana do útero).</t>
  </si>
  <si>
    <t>Luiza
11 97491-1524</t>
  </si>
  <si>
    <t>Spike</t>
  </si>
  <si>
    <t>O Spike foi abandonado pela família que se mudou e o deixou para trás. Uma moradora da rua começou a dar comida para ele, que tinha livre acesso à rua. Algumas pessoas começarma a ameaçá-lo, até que foi resgatado pela PetFriends.</t>
  </si>
  <si>
    <t>Pol
11 99741-9647</t>
  </si>
  <si>
    <t>Marjorie</t>
  </si>
  <si>
    <t>Resgatada junto ao projeto Cães Morro da Lua que teve seu espaço fechado por uma reintegração de posse do governo, por ser uma área de risco. Foi resgatada filhote e hoje já com um ano segue em busca de um lar definitivo.</t>
  </si>
  <si>
    <t>André
11 96346-5916</t>
  </si>
  <si>
    <t>Trufa</t>
  </si>
  <si>
    <t>É filhote da Bombom e vivia nas mesmas condições da mãe, mas não estava acorrentada. No dia do resgate ela foi descartada e quase atropelada. Conseguimos resgatá-la com uma protetora do bairro.</t>
  </si>
  <si>
    <t>Daniela
11 95088-5056</t>
  </si>
  <si>
    <t>Filó</t>
  </si>
  <si>
    <t>Madeleine</t>
  </si>
  <si>
    <t>10 anos</t>
  </si>
  <si>
    <t>4 kg</t>
  </si>
  <si>
    <t>Ela é da raça salsicha com pelo duro. Foi abandonada na rua com tumores na mama e foi resgatada por outro projeto. Seguindo o pedido de ajuda de uma parceira, resgatamos a Filó do outro projeto para cuidar dela.</t>
  </si>
  <si>
    <t>Karina
11 98284-9826</t>
  </si>
  <si>
    <t>Fox</t>
  </si>
  <si>
    <t>Luke</t>
  </si>
  <si>
    <t>Ao partir para mais uma missão de resgate, o Fox foi visto vagando pela rua no Jardim Ângela. Após passar pelo veterinário, mostrou-se bem, mas possivelmente sobreviveu a cinomose. Muito dócil.</t>
  </si>
  <si>
    <t>Lucia
11 99346-0956</t>
  </si>
  <si>
    <t>Rihanna</t>
  </si>
  <si>
    <t>6 kg</t>
  </si>
  <si>
    <t>Vivia com um mendigo e sofria maus-tratos. Uma protetora independente a resgatou e assumimos a cadelinha dela. É uma cadelinha filhote que tem uma hérnia e está com anemia. Assim que se recuperar fará a cirurgia e será preparada para adoção. Muito quietinha e carinhosa.</t>
  </si>
  <si>
    <t>Laura
11 96860-2260</t>
  </si>
  <si>
    <t>Nina</t>
  </si>
  <si>
    <t>2 meses</t>
  </si>
  <si>
    <t>A Mila foi uma cachorrinha resgatada pelo projeto. No resgate descobrimos que ela tinha 5 filhotes, que foram resgatados na sequência. A Nina era uma desses filhotes.</t>
  </si>
  <si>
    <t>Gisele
11 94504-0818</t>
  </si>
  <si>
    <t>Don</t>
  </si>
  <si>
    <t>Foi resgatado com 2 meses junto com os seus irmãos (Bella e Valentina). Foi adotado e devolvido depois de 2 meses e desde então segue em busca de um lar definitivo. É muito brincalhão, tem espírito de filhote e precisa comer ração hipoalergênica, pois tem uma ‘alergia’ no intestino.</t>
  </si>
  <si>
    <t>Diego
11 99532-1859</t>
  </si>
  <si>
    <t>Pitaya</t>
  </si>
  <si>
    <t>Andrea
11 98662-8818</t>
  </si>
  <si>
    <t>Juan</t>
  </si>
  <si>
    <t>Marrom</t>
  </si>
  <si>
    <t>Anna
11 99505-1888</t>
  </si>
  <si>
    <t>Oreo</t>
  </si>
  <si>
    <t>7,5 kg</t>
  </si>
  <si>
    <t>É um filhote que viveu acorrentado e o dono ameaçava soltar na rua, pois o animal cresce demais.</t>
  </si>
  <si>
    <t>Nathalia
11 97765-5065</t>
  </si>
  <si>
    <t>Celeste</t>
  </si>
  <si>
    <t>Jambu</t>
  </si>
  <si>
    <t>Mãe do Modi, que foi resgatado pelo projeto anteriormente. Apanhou dos donos por muito tempo e não era alimentada. A vizinha nos avisou e nos ajudou no resgate.</t>
  </si>
  <si>
    <t>Maíra
11 98966-6836</t>
  </si>
  <si>
    <t>Nut</t>
  </si>
  <si>
    <t>Amanda
11 96137-6739</t>
  </si>
  <si>
    <t>Mila</t>
  </si>
  <si>
    <t>Viveu por 2 anos acorrentada, tanto que tem uma marca no pescoço. Teve filhotes neste estado. Recebemos a denúncia e resgatamos o animal.</t>
  </si>
  <si>
    <t>Marly
11 97397-3076</t>
  </si>
  <si>
    <t>Amendoin</t>
  </si>
  <si>
    <t>Leo</t>
  </si>
  <si>
    <t>Renata
16 988015671</t>
  </si>
  <si>
    <t>Mabel</t>
  </si>
  <si>
    <t>Miranda</t>
  </si>
  <si>
    <t>Estava abandonada em um terreno com muitos cachorros. Estava no cio e por isso sendo atacada por vários cães machos. Por isso, seu resgate foi solicitado ao projeto.</t>
  </si>
  <si>
    <t>Katrin
11 94016-9161</t>
  </si>
  <si>
    <t>Vitório</t>
  </si>
  <si>
    <t>Resgatado com 1 ano e meio, parece um labrador para alguns. Estava na casa de uma pessoa instável e sob perigo. Tinha problemas na pele, se coçando muito e chorava. Está com a veterinária cuidou de uma infecção na pele dele (terá de tomar Simparic para sempre). Pode ser meio arisco, mas está melhorando.</t>
  </si>
  <si>
    <t>Milena
11 98111-1783</t>
  </si>
  <si>
    <t>Timóteo</t>
  </si>
  <si>
    <t>Chico</t>
  </si>
  <si>
    <t>Vivia junto com a Mabel e depois que ela foi resgatada entrou em depressão. Foi pedida ajuda para resgatá-lo também.</t>
  </si>
  <si>
    <t>Isis
11 97369-0643</t>
  </si>
  <si>
    <t>Lolita</t>
  </si>
  <si>
    <t>A Lolita apareceu na rua de uma protetora que conhece o projeto e quase foi atropelada por um ônibus. Pediram a nossa ajuda e resgatamos</t>
  </si>
  <si>
    <t>Virgínia
11 97639-8891</t>
  </si>
  <si>
    <t>Paco</t>
  </si>
  <si>
    <t>Marilia
11 98337-3185</t>
  </si>
  <si>
    <t>Nalu</t>
  </si>
  <si>
    <t>Lina</t>
  </si>
  <si>
    <t>Apareceu em setembro na rua da amiga de uma das fundadoras do projeto e começaram a cuidar dela. Chegou bem machucada e com as tetas inchadas, por ter tido filhotes há pouco tempo.</t>
  </si>
  <si>
    <t>Sabrina
11 99299-3112</t>
  </si>
  <si>
    <t>Bidu</t>
  </si>
  <si>
    <t>Sua mãe, Magali, foi resgatada na rua em péssimas condições. Após o resgate descobriu-se que ela tinha um dono que a jogou na rua. Além disso descobriu-se que ela havia tido dois filhotes que estavam com o dono e estavam mal cuidados. O dono concordou em abrir mão dos filhotes e um deles era o Bidu.</t>
  </si>
  <si>
    <t>Karolina
11 95900-2996</t>
  </si>
  <si>
    <t>Jonas</t>
  </si>
  <si>
    <t>Sua mãe, Magali, foi resgatada na rua em péssimas condições. Após o resgate descobriu-se que ela tinha um dono que a jogou na rua. Além disso descobriu-se que ela havia tido dois filhotes que estavam com o dono e estavam mal cuidados. O dono concordou em abrir mão dos filhotes e um deles era o Jonas.</t>
  </si>
  <si>
    <t>Adam</t>
  </si>
  <si>
    <t>Jordan</t>
  </si>
  <si>
    <t>Foi abandonado na casa de uma protetora. Tem uma certa atrofia nas patas traseiras e foi vítima de maus tratos.</t>
  </si>
  <si>
    <t>Daniela
11 97650-6077</t>
  </si>
  <si>
    <t>Frida</t>
  </si>
  <si>
    <t>Cinza</t>
  </si>
  <si>
    <t>A Frida e a sua irmã foram vítimas de maus tratos, não recebiam alimentação e apanhavam. A Frida ainda vivia acorrentada. Recebemos o pedido de ajuda e um áudio do seu dono ameaçando soltar os cães na rua se não fossemos buscá-la.</t>
  </si>
  <si>
    <t>Daniella
11 99933-1087</t>
  </si>
  <si>
    <t>A Luna e a sua irmã foram vítimas de maus tratos, não recebiam alimentação e apanhavam. Recebemos o pedido de ajuda e um áudio do seu dono ameaçando soltar os cães na rua se não fossemos buscá-la.</t>
  </si>
  <si>
    <t>Bruno</t>
  </si>
  <si>
    <t>Resgatado em uma obra com miíase (larvas), fratura completa em uma das patas em decorrência de um atropelamento e anemia. Foi operado da pata sem sucesso e realizou uma segunda cirurgia. É dócil mas desconfiado e quando tocado de maneiras que para ele são estranhas, ele avança e morde. Se dá bem com outros cães</t>
  </si>
  <si>
    <t>Julio
11 94714-2053</t>
  </si>
  <si>
    <t>Amelia</t>
  </si>
  <si>
    <t>Estava abandonada no cio em um terreno com muitos cães machos e uma protetora nos pediu ajuda no resgate</t>
  </si>
  <si>
    <t>Vanessa
11 98414-1812</t>
  </si>
  <si>
    <t>Galak</t>
  </si>
  <si>
    <t>Backup</t>
  </si>
  <si>
    <t>Uma protetora o achou abandonado com sarna vermelha e pediu ajuda no resgate.</t>
  </si>
  <si>
    <t>Suzana
11 96415-1830</t>
  </si>
  <si>
    <t>Bartho</t>
  </si>
  <si>
    <t>Trapo</t>
  </si>
  <si>
    <t>Uma proterora nos pediu ajuda, pois resgatamos a Gigi e o Barthô ficou sozinho.</t>
  </si>
  <si>
    <t>Marcos
11 97373-2002</t>
  </si>
  <si>
    <t>Snow</t>
  </si>
  <si>
    <t>21 kg</t>
  </si>
  <si>
    <t>Resgatado na região da Raposo Tavares, estava com várias feridas pelo corpo e uma das patinhas suspensa. Ele foi diagnosticado com Sarna Demodécica e múltiplas fraturas na região coxal e pélvica. Resgatado já castrado. Fez um tratamento intensivo para melhorar a pele e pelo (terá de tomar Simparic para sempre) e também passou em um ortopedista para ver a patinha. Ele é um cãozinho muito bonzinho e carinhoso, sempre de bom humor. Se dá bem com cães e gatos. Mesmo passando por todo o sofrimento das feridas e da vida na rua, para ele é sempre felicidade, não tem tempo ruim.</t>
  </si>
  <si>
    <t>Marcella
11 99912-1912</t>
  </si>
  <si>
    <t>Torresmo</t>
  </si>
  <si>
    <t>Pai do Modi e "marido" da Celeste, era mal tratado. Baitam nele e não davam comida. A família quando viajava deixava-o muito tempo sozinho e sem assistência. A vizinha era quem cuidava e denunciou o caso. Foi preciso pagar R$ 100,00 para a família liberar o cachorro.</t>
  </si>
  <si>
    <t>Mari
11 98208-2842</t>
  </si>
  <si>
    <t>Lillo</t>
  </si>
  <si>
    <t>Lillo foi resgatado com um machucado muito feio e grande na patinha e devido a demora no resgate infelizmente tivemos que amputá-la, mas ele vive e anda normalmente. Ele é muito bonzinho e carinhoso, mas não se dá bem com gatos!</t>
  </si>
  <si>
    <t>João
21 99797-4093</t>
  </si>
  <si>
    <t>Brownie</t>
  </si>
  <si>
    <t>36 kg</t>
  </si>
  <si>
    <t>O dono dele colocou ele e outro cachorro em uma casa que estava reformando. O outro cachorro fugiu e morreu atropelado, deixando-o ficou sozinho A reforma nunca foi concluída e o Brownie ficou sozinho no terreno, sendo alimentao pela vizinha.</t>
  </si>
  <si>
    <t>Camila
11 95831-0683</t>
  </si>
  <si>
    <t>Boris</t>
  </si>
  <si>
    <t>Joey</t>
  </si>
  <si>
    <t>1,3 kg</t>
  </si>
  <si>
    <t>Ao resgatar a Gigi e o Barthô, o Boris estava no caminho. E foi impossível deixá-lo para trás.</t>
  </si>
  <si>
    <t>Amanda
12 99742-9555</t>
  </si>
  <si>
    <t>No dia do resgate da Madalena, soubemos da existência da Pipa. Soubemos que ela chorou muito após o resgate da Madalena e da Lisa. Por isso não ficamos tranquilos até voltar e resgatá-la.</t>
  </si>
  <si>
    <t>Danilo
11 99586-7445</t>
  </si>
  <si>
    <t>Gigi</t>
  </si>
  <si>
    <t>Maya</t>
  </si>
  <si>
    <t>Recebemos um pedido de resgate em Embú Guaçú de uma protetora e fomos buscá-la.</t>
  </si>
  <si>
    <t>Ana
47 99675-8478</t>
  </si>
  <si>
    <t>A Olívia foi abandonada em uma casa com os outros gatos da família. Ela caiu de uma árvore e fraturou a bacia. Desde então os vizinhos a regataram e cuidam dela em um apartamento vazio.</t>
  </si>
  <si>
    <t>Samara
11 94078-7755</t>
  </si>
  <si>
    <t>Clo</t>
  </si>
  <si>
    <t>Foi resgatada a pedido de uma cuidadora que chamou a atenção sobre uma cachorra que seria jogada na rua e estava no cio, sendo perseguida por outros cães.</t>
  </si>
  <si>
    <t>Clo
31 98406-1492</t>
  </si>
  <si>
    <t>Apollo</t>
  </si>
  <si>
    <t>Foi resgatado de uma dona que a deixava acorrentado e o mal tratava. Ela foi expulsa de casa e o jogou na rua.</t>
  </si>
  <si>
    <t>Artur
31 99941-8362</t>
  </si>
  <si>
    <t>Balu</t>
  </si>
  <si>
    <t>Frederico</t>
  </si>
  <si>
    <t>Foi maltratado pelo dono e vivia boa parte do tempo na rua, sob sol e chuva. Tinha um ferimento na pata quando foi resgatado. Ficava na mesma rua que a Madalena.</t>
  </si>
  <si>
    <t>Jane
11 99202-8293</t>
  </si>
  <si>
    <t>Bisteca</t>
  </si>
  <si>
    <t>Mike</t>
  </si>
  <si>
    <t>Resgatado depois de ter sido deixado para trás em uma reintegração de posse de um terreno na Vila Olímpia</t>
  </si>
  <si>
    <t>Saulo
11 96533-0265</t>
  </si>
  <si>
    <t>Liôn</t>
  </si>
  <si>
    <t>Filhote da Petit</t>
  </si>
  <si>
    <t>Jessica
11 99992-5471</t>
  </si>
  <si>
    <t>Bettine</t>
  </si>
  <si>
    <t>Sali</t>
  </si>
  <si>
    <t>Catarina
11 98189-7017</t>
  </si>
  <si>
    <t>Fernand</t>
  </si>
  <si>
    <t>Jazz</t>
  </si>
  <si>
    <t>Lucia
11 99955-5343</t>
  </si>
  <si>
    <t>Lisa</t>
  </si>
  <si>
    <t>7,6 kg</t>
  </si>
  <si>
    <t>Foi resgatada junto com a Madalena, no mesmo dia que fomos buscá-la.</t>
  </si>
  <si>
    <t>Sheila
11 99635-0510</t>
  </si>
  <si>
    <t>Félix</t>
  </si>
  <si>
    <t>No dia do resgate da Madalena, soubemos da existência do Félix. Soubemos que ele chorou muito após o resgate da Madalena e da Lisa. Por isso não ficamos tranquilos até voltar e resgatá-lo.</t>
  </si>
  <si>
    <t>Mariana
11 97392-7327</t>
  </si>
  <si>
    <t>Angelie</t>
  </si>
  <si>
    <t>Amanda
11 92007-4649</t>
  </si>
  <si>
    <t>François</t>
  </si>
  <si>
    <t>Tadeu</t>
  </si>
  <si>
    <t>Rafiki</t>
  </si>
  <si>
    <t>Foi resgatado abandonado na rua, cuidado por um morador de rua que não tinha os cuidados básicos e o alimentava apenas com restos.</t>
  </si>
  <si>
    <t>Ariane
11 93239-6539</t>
  </si>
  <si>
    <t>Petit</t>
  </si>
  <si>
    <t>Catarina</t>
  </si>
  <si>
    <t>Resgatada prenha, depois de ter sido deixada para trás em uma reintegração de posse de um terreno na Vila Olímpia</t>
  </si>
  <si>
    <t>Ana Flavia
11 97203-7724</t>
  </si>
  <si>
    <t>Bento</t>
  </si>
  <si>
    <t>Milo</t>
  </si>
  <si>
    <t>Foi resgatado vagando pela rua, com risco de atropelamento. Um dia antes do resgate foi atacado por um pitbull.</t>
  </si>
  <si>
    <t>Paola
11 96440-1287</t>
  </si>
  <si>
    <t>Charlotte</t>
  </si>
  <si>
    <t>Foi resgatada abandonada na rua e com marcas de cigarro na pele. Ao chega perto, ela entrou direto no carro da protetora que havia ido resgatar a Briitte e assim foi resgatada também.</t>
  </si>
  <si>
    <t>Ana
11 98323-0156</t>
  </si>
  <si>
    <t>Cocada</t>
  </si>
  <si>
    <t>Foi encontrada na rua de uma voluntária, que passou a cuidar dela. Aí descobriu que era usada como guarda de uma empresa, mas largada na rua. Teve ninhadas e estava com o olho para dentro e precisava de cirurgia urgente.</t>
  </si>
  <si>
    <t>Luisa
11 97123-5339</t>
  </si>
  <si>
    <t>Jade</t>
  </si>
  <si>
    <t>Matilda</t>
  </si>
  <si>
    <t>Resgatados a pedido de uma protetora, que ficou com os três filhotes dela. Estava sendo maltratada, pois corria atrás das motos na rua.</t>
  </si>
  <si>
    <t>Gustavo
11 99625-1013</t>
  </si>
  <si>
    <t>14,5 kg</t>
  </si>
  <si>
    <t>Resgatada na rua com um grande ferimento no pescoço e com risco de ter uma doença grave. Ao resgatá-la, descobrimos outros 5 cães no mesmo local. Era alimentada por alguns vizinhos.</t>
  </si>
  <si>
    <t>Camila
35 99250-2123</t>
  </si>
  <si>
    <t>Brigitte</t>
  </si>
  <si>
    <t>Foi resgatada abandonada na rua e com marcas de cigarro na pele. Ao chega perto, ela entrou direto no carro da protetora e assim foi resgatada.</t>
  </si>
  <si>
    <t>Juliana
11 99578-1510</t>
  </si>
  <si>
    <t>Um conhecido pediu o resgate, pois ele apareceu em sua rua com o maxilar quebrado, machucado na cabeça e duas bicheiras no corpo.</t>
  </si>
  <si>
    <t>Gabriela
11 98057-4497</t>
  </si>
  <si>
    <t>Kiwi</t>
  </si>
  <si>
    <t>Foi resgatado em um bairro onde tinha um dono, mas vivia na rua. Estava extremamente sujo, sem alimentação, nem água e com otite. Uma cuidadora da rua chegou a comprar o remédio e os donos não usaram. Por isso foi resgatado dos donos.</t>
  </si>
  <si>
    <t>Beto</t>
  </si>
  <si>
    <t>Estava em um posto de gasolina abandonado como guarda. Quando o alimentavam, era com sobras e apanhava dos dono do local.</t>
  </si>
  <si>
    <t>Sindy
11 98480-7118</t>
  </si>
  <si>
    <t>Pérola</t>
  </si>
  <si>
    <t>Resgatamos a pedido de uma protetora. Amiguinha do Roger, se alimentava as vezes e comia lixo. No dia que resgatamos ele estava fedendo a peixe pois tinha comido a cabeça de um que sobrou da feira</t>
  </si>
  <si>
    <t>Diego
11 95390-9144</t>
  </si>
  <si>
    <t>Negresco</t>
  </si>
  <si>
    <t>Peçanha</t>
  </si>
  <si>
    <t>Apareceu na rua muito magro e ameaçado de morte por perseguir as motos. Uma pessoa passou a colocar comida e água, mas as pessoas retiravam. Por isso ela pediu ajuda para o resgate.</t>
  </si>
  <si>
    <t>Guilherme
11 98333-3799</t>
  </si>
  <si>
    <t>Gengibre</t>
  </si>
  <si>
    <t>Pedro Jorge</t>
  </si>
  <si>
    <t>Filhote da Cookie</t>
  </si>
  <si>
    <t>Bândara
11 94292-4097</t>
  </si>
  <si>
    <t>Chilli</t>
  </si>
  <si>
    <t>Mosquito</t>
  </si>
  <si>
    <t>Daillo
11 99544-3253</t>
  </si>
  <si>
    <t>Alecrim</t>
  </si>
  <si>
    <t>Marina
16 98131-4399</t>
  </si>
  <si>
    <t xml:space="preserve">Canela </t>
  </si>
  <si>
    <t>Raphael
11 99667-2867</t>
  </si>
  <si>
    <t xml:space="preserve">Margarida </t>
  </si>
  <si>
    <t xml:space="preserve">Lily </t>
  </si>
  <si>
    <t>Marcello
11 99927-0083</t>
  </si>
  <si>
    <t>Petúnia</t>
  </si>
  <si>
    <t>Vanessa
11 93230-5359</t>
  </si>
  <si>
    <t>Jasmin</t>
  </si>
  <si>
    <t>Mulan</t>
  </si>
  <si>
    <t>Cristiane
11 99535-9235</t>
  </si>
  <si>
    <t xml:space="preserve">Lavanda </t>
  </si>
  <si>
    <t>Nala</t>
  </si>
  <si>
    <t>Vitória
11 99886-4827</t>
  </si>
  <si>
    <t>Nana</t>
  </si>
  <si>
    <t>Hayley</t>
  </si>
  <si>
    <t>Ellen
11 98133-4751</t>
  </si>
  <si>
    <t>Páprica</t>
  </si>
  <si>
    <t>Margot</t>
  </si>
  <si>
    <t>Lara
21 98878-2115</t>
  </si>
  <si>
    <t>George</t>
  </si>
  <si>
    <t>Vivia numa rua de terra e era agredido por moradores. Foi diagnosticado com sarna negra e o péssimo estado dos seus dentes indica que ele ficava confinado. Logo após o se rsgate ganhou um la temporário.</t>
  </si>
  <si>
    <t>Bel
11 99931-1500</t>
  </si>
  <si>
    <t>Manjericão</t>
  </si>
  <si>
    <t>Carolina
11 98765-3299</t>
  </si>
  <si>
    <t>Liz</t>
  </si>
  <si>
    <t>Panqueca</t>
  </si>
  <si>
    <t>Victor
11 97421-5677</t>
  </si>
  <si>
    <t xml:space="preserve">Tulipa </t>
  </si>
  <si>
    <t>Patricia
11 97259-1847</t>
  </si>
  <si>
    <t>Nutela</t>
  </si>
  <si>
    <t>Estava há 3 semanas parada no mesmo lugar, muito molhada, com o corpo tomado por sarna quando foi resgatado.</t>
  </si>
  <si>
    <t>Isa
19 99650-3886</t>
  </si>
  <si>
    <t>Ringo</t>
  </si>
  <si>
    <t>Vivia na favela Morro da Lua e era agredido por moradores locais. O pedido de resgate veio do projeto Caes do Mundo da Lua, pois não tinham como resgatar. Quando retiramos do local, estava coberto de carrapatos, mas apesar disso sua saúde estava ótima.</t>
  </si>
  <si>
    <t>Gabriela
11 94271-7778</t>
  </si>
  <si>
    <t>Sol</t>
  </si>
  <si>
    <t>Uma protetora que tem mais de 100 animais e o vírus da cinomose em casa, pediu ajuda para que este rsgate fosse feito. A Sol vivia em uma comunidade em Embu das Artes e foi atropelada por isso não tem um olhinho. Era maltratada e apanhava e por isso ela é muito medrosa. É muito boazinha e tranquila.</t>
  </si>
  <si>
    <t>Sandra
11 99902-8003</t>
  </si>
  <si>
    <t>Eureka</t>
  </si>
  <si>
    <t>1 mês</t>
  </si>
  <si>
    <t>Protetora independente pediu resgate para dois bebês de gato com menos de 30 dias que estavam vivendo em um corrego próximo a São Caetano. O outro filhote não resistiu.</t>
  </si>
  <si>
    <t>Katherine
11 98335-4126</t>
  </si>
  <si>
    <t>Ao ir resgatar Tadeu e Pirilampo, encontramos a Maya na rua, abandonada e com uma mordida de capivara no pescoço. Aí tivemos de cuidar dela.</t>
  </si>
  <si>
    <t>Natalia
11 99745-8122</t>
  </si>
  <si>
    <t>Tiffany</t>
  </si>
  <si>
    <t>Condy</t>
  </si>
  <si>
    <t>Resgatamos a pedido de uma protetora. Eles estavam em uma construção na mesma rua do Kiwi. Colocamos a gatoeira e conseguimos capturá-lo.</t>
  </si>
  <si>
    <t>Nath
11 96528-1881</t>
  </si>
  <si>
    <t>Anabele</t>
  </si>
  <si>
    <t>Luana
21 98348-7789</t>
  </si>
  <si>
    <t>Bingo</t>
  </si>
  <si>
    <t>Theo</t>
  </si>
  <si>
    <t>Malhado (preto / branco / caramelo)</t>
  </si>
  <si>
    <t>Uma protetora pediu ajuda, pois ele ficava na frente do local onde a Sol ficava. Ele tinha uma ‘dona’ que o deixava ele amarrado em uma corrente curta na lixeira da rua, dia e noite, sem comida e água. Ela também tem um Shitzu nessa mesma situação, mas esse ela não não deixou resgatar. As pessoas passavam por ele e chutavam.</t>
  </si>
  <si>
    <t>Glaucia
11 98021-7964</t>
  </si>
  <si>
    <t>Pirilampo</t>
  </si>
  <si>
    <t>Lord Jorge</t>
  </si>
  <si>
    <t>Bob</t>
  </si>
  <si>
    <t>Chopp</t>
  </si>
  <si>
    <t>Foi encontrado na rua de uma voluntária, que passou a cuidar dele. Aí descobriu que era usado como guarda de uma empresa, mas largado na rua.</t>
  </si>
  <si>
    <t>Stella
11 99364-0354</t>
  </si>
  <si>
    <t>Emily</t>
  </si>
  <si>
    <t>Nikita</t>
  </si>
  <si>
    <t>Foi resgatado a pedido de duas protetora. Vivia na rua do petshop onde uma trabalha. A Emily é filhote de uma das duas ninhadas da Mônica, que também foi resgatada no dia, já prenha de uma terceira ninhada.</t>
  </si>
  <si>
    <t>Julyana
11 99488-5471</t>
  </si>
  <si>
    <t>Otto</t>
  </si>
  <si>
    <t>Peralta</t>
  </si>
  <si>
    <t>Ao resgatar Charlotte e Brigitte, ao levarmos as duas, ele correu atrás do carro. Ficamos com dó, e voltamos para resgatá-lo.</t>
  </si>
  <si>
    <t>Pedro
11 93213-0751</t>
  </si>
  <si>
    <t>Foi resgatado o pedido de uma madrinha sobre cachorros que viviam no cemitério de Guarulhos.</t>
  </si>
  <si>
    <t>Ingrid
11 98245-4298</t>
  </si>
  <si>
    <t>Astolfo</t>
  </si>
  <si>
    <t>Kare</t>
  </si>
  <si>
    <t>Recebemos o pedido de ajuda de uma protetora. Ele vivia na rua e quando fomos resgatar a Rachel, Mônica, Phoebe e Gunther ele ficou para trás e chorando. Não resistimos e voltamos na semana seguinte para resgatá-los</t>
  </si>
  <si>
    <t>Hine
11 94113-5999</t>
  </si>
  <si>
    <t>Gunther</t>
  </si>
  <si>
    <t>Foi resgatado a pedido de duas protetora. Vivia na rua do petshop onde uma trabalha. O Gunther não estava na lista, mas apareceu no dia do resgate e a protetora o confundiu com uma outra fêmea que tinha aparecido recentemente por lá e ele veio de presente para nós.</t>
  </si>
  <si>
    <t>Alinne
11 98228-6311</t>
  </si>
  <si>
    <t>Ross</t>
  </si>
  <si>
    <t>Samba</t>
  </si>
  <si>
    <t>Vivia desde que nasceu em uma transportadora e era ‘cuidado’ pelos caminhoneiros do local. Ele estava entre os últimos que vivia lá, pois o projeto resgatou todos os outros antes.</t>
  </si>
  <si>
    <t>Joana
11 98757-3207</t>
  </si>
  <si>
    <t>Lea</t>
  </si>
  <si>
    <t>A antiga dona foi denunciada por ter deixado a cachorra presa por 2 anos e meio num quintal e por 7 meses numa corrente. Por isso a cachorra foi resgatada.</t>
  </si>
  <si>
    <t>Adriana
11 97671-7738</t>
  </si>
  <si>
    <t>Emma</t>
  </si>
  <si>
    <t>3,5 kg</t>
  </si>
  <si>
    <t>Projeto foi procurado por um homem que afirmou qu havia um gato em sua rua sofrendo maus tratos. Após o resgate ele contou que a havia resgatado prenha e que havia doado todos os filhotes, mas não havia conseguido doá-la e por isso mentiu para o projeto.</t>
  </si>
  <si>
    <t>Marina
31 98797-8200</t>
  </si>
  <si>
    <t>Janice</t>
  </si>
  <si>
    <t>Duas protetoras pediram ajuda no resgate da Janice, pois ela vivia na rua do petshop onde uma delas trabalha e contou que ela sempre era chutada pelos moradores locais. Ela deu cria e na última teve seus filhotes mortos, pois os moradores colocaram em um saco e jogaram fora.</t>
  </si>
  <si>
    <t>Há 1 ano o Panqueca e sua irmã Lady foram encontrados no meio da estrada ainda filhotes desnutridos. Foram castrados, vacinados e após alguns meses a Lady foi adotada. O Panqueca foi ficando no mesmo LT pago que deixamos alguns cães. Sempre abrimos vaga para ele em nossa feirinha de adoção e agora também faremos a divulgação e todo o processo de adoção.</t>
  </si>
  <si>
    <t>Vitor
11 99659-1807</t>
  </si>
  <si>
    <t>Kiko
11 97995-3821</t>
  </si>
  <si>
    <t>Phoebe</t>
  </si>
  <si>
    <t>Foi resgatado a pedido de duas protetora. Vivia na rua do petshop onde uma trabalha. A Phoebe é mãe da Rachel, também resgatada no mesmo dia.</t>
  </si>
  <si>
    <t>Bruna
11 94167-1578</t>
  </si>
  <si>
    <t>8 meses</t>
  </si>
  <si>
    <t>8,5 kg</t>
  </si>
  <si>
    <t>Apareceu na frente da casa de uma mulher em Diadema e não foi mais embora. Foi resgatada aparentemente sem feridas ou doenças. Muito dócil com crianças, adultos, outros cães e gatos.</t>
  </si>
  <si>
    <t>Isadora
11 95803-7874</t>
  </si>
  <si>
    <t>Belly</t>
  </si>
  <si>
    <t>Filhote da Sandy</t>
  </si>
  <si>
    <t>Leticia
11 98640-1932</t>
  </si>
  <si>
    <t>Bud</t>
  </si>
  <si>
    <t>Fabiana
11 99175-4278</t>
  </si>
  <si>
    <t>London</t>
  </si>
  <si>
    <t>Smaili
11 95708-0775</t>
  </si>
  <si>
    <t>Sandy</t>
  </si>
  <si>
    <t xml:space="preserve">Duas voluntárias do projeto pediram ajuda. A Sandy tinha uma dona, mas que não cuidava dela e a maltratava. Resgatamos ela junto com os seus 3 bbs: London, Belly e Buddy. </t>
  </si>
  <si>
    <t>Marina
11 99412-7619</t>
  </si>
  <si>
    <t>Toddy</t>
  </si>
  <si>
    <t>Foi abandonado por uma família e ficou muito tempo trancado em uma garagem. Uma protetora conseguiu soltá-lo e cuidar dele, mas ficava o tempo todo na porta da antiga casa esperando a família voltar.</t>
  </si>
  <si>
    <t>Paulo
11 98196-1095</t>
  </si>
  <si>
    <t>Alfredo</t>
  </si>
  <si>
    <t>Resgatamos a pedido de uma protetora. O Alfredo ficava em uma rua diferente da que ficava o Roger e Pérola. Ele se alimentava as vezes e comia lixo. Tinha muitos machucados pelo corpo e bem magro.</t>
  </si>
  <si>
    <t>Marion
11 95902-0896</t>
  </si>
  <si>
    <t>Vicente</t>
  </si>
  <si>
    <t>É idoso, cego e surdo.Perambulava por uma Cohab. Alguns moradores maltratavam e outros cuidavam. A moradora que cuidava iria se mudar e pediu ajuda para ele ser resgatado.</t>
  </si>
  <si>
    <t>Paola
13 99713-9350</t>
  </si>
  <si>
    <t>Zoe</t>
  </si>
  <si>
    <t>Resgatada a pedido de uma protetora, abandonada na rua, magra e com olhar triste. Era espantada da frente de todos os imóveis onde parava.</t>
  </si>
  <si>
    <t>Vivian
11 99555-1561</t>
  </si>
  <si>
    <t>David</t>
  </si>
  <si>
    <t>Foi resgatado o pedido de uma madrinha sobre cachorros que viviam no cemitério de Guarulhos. O David estava sendo tratado pelo pessoal do cemitério para doença do carrapato, mas acabou perdendo a visão devido a doença e não sabemos se ele voltará a enxergar.</t>
  </si>
  <si>
    <t>Bernadette</t>
  </si>
  <si>
    <t>Filhote da Penny</t>
  </si>
  <si>
    <t>Marina
11 99959-1518</t>
  </si>
  <si>
    <t>Howard</t>
  </si>
  <si>
    <t>Fernando
11 98456-2979</t>
  </si>
  <si>
    <t>Leslie</t>
  </si>
  <si>
    <t>Flavia
11 98143-0171</t>
  </si>
  <si>
    <t>Cebolinha</t>
  </si>
  <si>
    <t>Filhote da Mônica</t>
  </si>
  <si>
    <t>Mariane
11 96963-9749</t>
  </si>
  <si>
    <t>Amy</t>
  </si>
  <si>
    <t>Cristiane
11 98965-5806</t>
  </si>
  <si>
    <t>Rosinha</t>
  </si>
  <si>
    <t>Catarine
11 99781-0009</t>
  </si>
  <si>
    <t>Franjinha</t>
  </si>
  <si>
    <t>Daiana
11 95828-2576</t>
  </si>
  <si>
    <t>Horácio</t>
  </si>
  <si>
    <t>Gabrielly
11 95806-9838</t>
  </si>
  <si>
    <t>Cascão</t>
  </si>
  <si>
    <t>Christina
11 99492-8067</t>
  </si>
  <si>
    <t>Gabriella
11 98569-6865</t>
  </si>
  <si>
    <t>Urso</t>
  </si>
  <si>
    <t>9 anos</t>
  </si>
  <si>
    <t>Protetora entrou em contato relatando que ele tinha aparecido na porta da casa dela, com o rosto inchado, abatido, não ouvia nada o que falavam. Estava desnorteado e com sinais de agressão. Uma voluntária não se aguentou e foi resgatar na mesma hora.</t>
  </si>
  <si>
    <t>Nathane
11 98785-4711</t>
  </si>
  <si>
    <t>Uma protetora pediu ajuda para castrar a Eva. Ela depois voltaria para a rua, mas o estado de saúde estava tão ruim, que o projeto não deixou ela voltar.</t>
  </si>
  <si>
    <t>Keyla
11 97417-5707</t>
  </si>
  <si>
    <t>Mônica</t>
  </si>
  <si>
    <t>Foi resgatada a pedido de duas protetora. Vivia na rua do petshop onde uma trabalha. A Mônica teve duas crias na rua, mas a maioria dos filhotes morreram atropelados. A Emily é um dos filhotes.</t>
  </si>
  <si>
    <t>Isabella
11 98101-7713</t>
  </si>
  <si>
    <t>Sheldon</t>
  </si>
  <si>
    <t>Myrian
11 98139-4195</t>
  </si>
  <si>
    <t>Penny</t>
  </si>
  <si>
    <t>Tinha um dono e crianças que viviam na casa que batiam nela. Um dia ela escapou e voltou prenha, sendo que a primeira ninhada dela, o dono jogou os filhotes fora.</t>
  </si>
  <si>
    <t>Gabriela
11 99625-0303</t>
  </si>
  <si>
    <t>Charlie</t>
  </si>
  <si>
    <t>Pacato</t>
  </si>
  <si>
    <t>Malhado (branco / cinza / preto)</t>
  </si>
  <si>
    <t>Vivia na rua e era alimentado pelos vizinhos. Já estava castrado, mas sem vacinas. Era muito carinhoso e contamos com a ajuda da solicitante para levá-lo ao vet, onde passou pelo protocolo. Fiv/Felv negativo. Hoje está em um lar temporário. É dócil e muito carinhoso.</t>
  </si>
  <si>
    <t>Adriana
11 95400-9899</t>
  </si>
  <si>
    <t>Leonard</t>
  </si>
  <si>
    <t>Gabriella
11 98283-1613</t>
  </si>
  <si>
    <t>Chandler</t>
  </si>
  <si>
    <t>Bonsai</t>
  </si>
  <si>
    <t>Bruna
11 97252-7590</t>
  </si>
  <si>
    <t>Calvin</t>
  </si>
  <si>
    <t>Uma voluntária pediu ajuda, pois uma amiga da mãe dela o alimentava na rua, mas não podia levar para casa. Houve um resgaste com as pessoas que pediram ajuda, pois queriam os animais de volta alegando que eles tinham posse dos animais, mas o PetFriends foi firme pela segurança dos animais.</t>
  </si>
  <si>
    <t>Amanda
11 99968-0067</t>
  </si>
  <si>
    <t>Dudu</t>
  </si>
  <si>
    <t>Nataly
11 96671-4558</t>
  </si>
  <si>
    <t>Karol
11 94888-6565</t>
  </si>
  <si>
    <t>Roger</t>
  </si>
  <si>
    <t>Resgatamos a pedido de uma protetora. Estava muito magro, se alimentava as vezes e comia lixo. No dia que resgatamos ele estava fedendo a peixe pois tinha comido a cabeça de um que sobrou da feira</t>
  </si>
  <si>
    <t>Monalisa</t>
  </si>
  <si>
    <t>Recebemos o pedido de uma protetora para resgatar uma mãezinha e 3 filhotes, mas só conseguimos pegar as 3 filhotes. Depois de alguns meses, a protetora entrou em contato novamente e informou que a gata tinha caido da escada e tinha conseguido colocá-la na caixa de transporte e assim conseguimos resgatá-la.</t>
  </si>
  <si>
    <t>Marina
11 96840-3221</t>
  </si>
  <si>
    <t>Muffin</t>
  </si>
  <si>
    <t>Recebemos o pedido de resgate de uma protetora que ficou sabendo que haviam vários animais em um terreno do Rodoanel. As obras começaram nesse local e os animais continuavam lá. Tinham muitos filhotes e animais doentes com cinomose. Cada protetora resgatou um pouco e o Muffin foi um dos dois que sobrou lá.</t>
  </si>
  <si>
    <t>Renato
11 98649-8930</t>
  </si>
  <si>
    <t>Kinder</t>
  </si>
  <si>
    <t>Filhote da Laka</t>
  </si>
  <si>
    <t>Denise
11 99231-3921</t>
  </si>
  <si>
    <t>Denver</t>
  </si>
  <si>
    <t>Recebemos o pedido de uma protetora. Desde o resgate de uma amiga sua, o Denver ficou desolado e apanhando dos cães maiores na hora da comida, o que não acontecia quando ele tinha a amiga pitbull perto.</t>
  </si>
  <si>
    <t>Caique
11 93427-4178</t>
  </si>
  <si>
    <t>Caramela</t>
  </si>
  <si>
    <t>Recebemos o pedido de resgate, pois a avó da pessoa que achou a Caramela, queria pagar alguém para sumir com o animal.</t>
  </si>
  <si>
    <t>Leticia
21 98462-9461</t>
  </si>
  <si>
    <t>Cacau</t>
  </si>
  <si>
    <t>Uma voluntária pediu ajuda, pois uma amiga da mãe dela o alimentava na rua, mas não podia levar para casa. Estava muito magra na hora do resgate. Houve um resgaste com as pessoas que pediram ajuda, pois queriam os animais de volta alegando que eles tinham posse dos animais, mas o PetFriends foi firme pela segurança dos animais.</t>
  </si>
  <si>
    <t>Daniel
11 99161-2504</t>
  </si>
  <si>
    <t>Cenoura</t>
  </si>
  <si>
    <t>Abandonado em uma rua de Guarulhos. Pessoa que morava na rua pediu ajuda para uma amiga que chegou até nós.</t>
  </si>
  <si>
    <t>Nadir
11 99191-7500</t>
  </si>
  <si>
    <t>Sally</t>
  </si>
  <si>
    <t>Recebemos pedido de ajuda para resgatar um cão com sarna. Ao passar pelo protocolo de saúde descobrimos que a sarna era o menor dos problemas. Ela tem tumores na cadeia mamária e nas costas. Não tem um dente na boca e é bem idosa. A solicitante arcou com os gastos iniciais e fez o transporte, mas já excedemos esse valor por causa dos exames e cirurgias.</t>
  </si>
  <si>
    <t>Valeria
19 98143-2032</t>
  </si>
  <si>
    <t>KitKat</t>
  </si>
  <si>
    <t>Encontrada em uma caixa com dois irmãos de pelagem tipo siamês. Os irmãos foram adotados e ela obviamente, ficou.</t>
  </si>
  <si>
    <t>Ana
11 98452-4234</t>
  </si>
  <si>
    <t>Tutu</t>
  </si>
  <si>
    <t>Vimos o pedido de resgate no instagram de uma protetora. Uma menina menor de idade morava na mesma comunidade que o Tutu vivia e fez a denúncia, pois viu que o dono batia nele e o mantinha em corrente 24h por dia. O Tutu estava extremamente magro.
Um outro protetor ajudou resgatando o Tutu e o projeto assumiu.</t>
  </si>
  <si>
    <t>Bob
11 97139-2639</t>
  </si>
  <si>
    <t>Snoopy</t>
  </si>
  <si>
    <t>Recebemos o pedido de uma protetora. Ele vivia na porta do petshop que ela trabalha e todo dia ela dividida sua marmita com ele. Estava na mesma situação do Astolfo, Rachel e cia.</t>
  </si>
  <si>
    <t>Luciana
11 97450-6741</t>
  </si>
  <si>
    <t>Cuca</t>
  </si>
  <si>
    <t>Neide</t>
  </si>
  <si>
    <t>Recebemos o pedido de resgate de uma protetora que viu que a
Cuca vivia na rua desde filhote e tinha um ‘dono’ que nunca ligou para ela. Ela estava com os pelos enormes e com muitos nós/dreads.Tanto que antes da tosa achamos que ela era macho e demos o nome de Aipim.</t>
  </si>
  <si>
    <t>Claudia
11 98964-7640</t>
  </si>
  <si>
    <t>Tapioca</t>
  </si>
  <si>
    <t>Recebemos o pedido de resgate de uma protetora que viu que a
Tapioca vivia largada na rua há bastante tempo e estava com piometra.</t>
  </si>
  <si>
    <t>Marina
11 99557-1262</t>
  </si>
  <si>
    <t>Simon</t>
  </si>
  <si>
    <t>Recebemos o pedido de uma protetora, pois o Simon vivia acorrentado e tanto o dono quanto o outro cachorro do quintal batiam nele e o dono o ameaçava jogar na rua.</t>
  </si>
  <si>
    <t>Kaue
11 99220-2294</t>
  </si>
  <si>
    <t>Bacon</t>
  </si>
  <si>
    <t>Recebemos o pedido de resgate de uma protetora que viu que o
Bacon sempre viveu na rua até que um moço da região ‘adotou ele’, mas quando esse mesmo moço mudou de casa, resolveu soltar todos os cachorros que ele tinha ‘adotado’ de volta para a rua. Na hora do resgate o Bacon não saiu do lado do nosso carro e fez a maior festa quando pegamos a coleira para resgatá-lo.</t>
  </si>
  <si>
    <t>Maurício
21 98300-5000</t>
  </si>
  <si>
    <t>German</t>
  </si>
  <si>
    <t>Gato encontrado pela Dra Gi, veterinária que suporta o projeto e que pediu ajuda para achar uma família para o gato.</t>
  </si>
  <si>
    <t>Cookie</t>
  </si>
  <si>
    <t>Dora</t>
  </si>
  <si>
    <t>Foi encontrada na rua de uma voluntária, que passou a cuidar dela. Aí descobriu que era usada como guarda de uma empresa, mas largada na rua. Teve ninhadas e estava prenha. Teve 16 filhotes.</t>
  </si>
  <si>
    <t>Lucas
11 94454-6515</t>
  </si>
  <si>
    <t>Mary</t>
  </si>
  <si>
    <t>Filhote da Monalisa</t>
  </si>
  <si>
    <t>Larissa
11 97107-8446</t>
  </si>
  <si>
    <t>Naomi</t>
  </si>
  <si>
    <t>Foi adotada quando filhote por uma moça sem condições financeiras para cuidar. Não foi castrada e nem vacinada e vivia acorrentada no quintal sem nunca sair na rua. A tutora só quis doar quando parou de alimentá-la por falta de dinheiro até para a própria sobrevivência.</t>
  </si>
  <si>
    <t>Verônica
11 96553-7026</t>
  </si>
  <si>
    <t>Tequila</t>
  </si>
  <si>
    <t>Uma protetora pediu ajuda para castrar a Tequila. Ela depois voltaria para a rua, mas o estado de saúde estava tão ruim, que o projeto não deixou ela voltar.</t>
  </si>
  <si>
    <t>Laura
11 94479-7421</t>
  </si>
  <si>
    <t>Francisca</t>
  </si>
  <si>
    <t>1,6 kg</t>
  </si>
  <si>
    <t>Vivia em uma casa onde alguns animais já haviam sofrido maus tratos e o projeto já havia feito alguns resgates. Ao saber que estavam juntando mais animais, o projeto foi com a polícia e resgatou todos os animais que estavam lá.</t>
  </si>
  <si>
    <t>Gilberto
11 97549-2672</t>
  </si>
  <si>
    <t>Açaí</t>
  </si>
  <si>
    <t>Fomos resgatar a Caramela e o pessoal da rua informou que havia uma cadela prenha e que estava apanhando muito das outras pessoas e simplesmente a colocaram dentro do carro da voluntária que fez a carona.</t>
  </si>
  <si>
    <t>Jessica
11 95997-9662</t>
  </si>
  <si>
    <t>Berlin</t>
  </si>
  <si>
    <t>19 lg</t>
  </si>
  <si>
    <t>Vivia na rua de uma protetora, assim como outros. No dia do resgate ele apareceu e não desgrudou dela, ficou o tempo todo do lado como se soubesse que ia ser resgate naquele dia. Como não achamos os cães que estavam programados para serem resgatados, resgatamos ele.</t>
  </si>
  <si>
    <t>Priscila
11 98334-3440</t>
  </si>
  <si>
    <t>Bisnaga</t>
  </si>
  <si>
    <t>Foi atacado por um cachorro grande ou então atropelado e teve as duas patas traseiras quebradas e lesões na coluna. Ele viveu assim por cerca de 8 meses, quando a protetora Teresinha pediu ajuda. Ele foi resgatado em parceira com o projeto Cãodeirante.</t>
  </si>
  <si>
    <t>Amanda
11 96085-4834</t>
  </si>
  <si>
    <t>Melancia</t>
  </si>
  <si>
    <t>Estávamos fazendo um resgate e a Melancia cruzou o caminho das nossas voluntárias e acabou resgatada.</t>
  </si>
  <si>
    <t>Hanna
11 98600-1145</t>
  </si>
  <si>
    <t>Azeitona</t>
  </si>
  <si>
    <t>Recebemos o pedido de uma protetora, pois um carro parou na rua dela e abandonou dois cachorros: a Azeitona e seu amiguinho.
A azeitona chegou com o coxin da pata furado e a protetora cuidou desse machucado. O amiguinho foi enxotado e nunca mais foi visto.</t>
  </si>
  <si>
    <t>Felipe
11 95157-6690</t>
  </si>
  <si>
    <t>Pietra</t>
  </si>
  <si>
    <t>Doly Parton</t>
  </si>
  <si>
    <t>2,5 kg</t>
  </si>
  <si>
    <t>Malhado (preto / branco / cinza)</t>
  </si>
  <si>
    <t>Zandor</t>
  </si>
  <si>
    <t>9 meses</t>
  </si>
  <si>
    <t>Dona teve de se desfazer do cachorro, pois a dona do imóvel disse que ele não poderia fica lá.</t>
  </si>
  <si>
    <t>Keilla
11 96365-1602</t>
  </si>
  <si>
    <t>Judith</t>
  </si>
  <si>
    <t>Vivia em uma casa em Mauá com vários cães e gatas. Ela era maltratada e só comia uma vez por semana, quando uma vizinha ia lá para dar.</t>
  </si>
  <si>
    <t>Carolina
11 94214-9993</t>
  </si>
  <si>
    <t>Shimeji</t>
  </si>
  <si>
    <t>Vivia nas ruas de Parelheiros. Não estava na nossa lista de resgate quando fomos para lá, mas ele apareceu todo lindo, saltitante e abanando o rabinho que não resistimos e pegamos</t>
  </si>
  <si>
    <t>Luciano
11 98175-0627</t>
  </si>
  <si>
    <t>Twix</t>
  </si>
  <si>
    <t>Vivia nas ruas de Parelheiros e na última vez que fomos lá não conseguimos resgatá-lo, pois estávamos com o carro lotado. Os olhinhos de jabuticaba dele ficaram marcados em nossos corações e quando fomos de novo para lá, amassamos ele e resgatamos</t>
  </si>
  <si>
    <t>Julia
11 97672-4377</t>
  </si>
  <si>
    <t>Dali</t>
  </si>
  <si>
    <t>Malhado (preto / caramelo / branco)</t>
  </si>
  <si>
    <t>Filipe
11 99229-9413</t>
  </si>
  <si>
    <t>Linus</t>
  </si>
  <si>
    <t>Recebemos o pedido de um grupo de protetoras. Ele foi abandonado por seu dono em um carro em movimento. Foi levado para um lar temporário horroroso para ser castrado e supostamente vacinado. Como o lt era muito ruim e maltratava os animais, uma das protetoras o acolheu ele temporariamente e nos pediu ajuda.</t>
  </si>
  <si>
    <t>Raquel
11 99123-0082</t>
  </si>
  <si>
    <t>Lexie</t>
  </si>
  <si>
    <t>Malhado (preto / cinza)</t>
  </si>
  <si>
    <t>Ela vivia nas ruas de Parelheiros. Não estava na nossa lista de resgate quando fomos para lá, mas ela apareceu com essa beleza exótica e nos conquistou</t>
  </si>
  <si>
    <t>Nino</t>
  </si>
  <si>
    <t>Foi resgatado na mesma rua que o Stephan. Era um gato comunitário e todos cuidavam del, mas já mostrava sinais que precisava de uma família.</t>
  </si>
  <si>
    <t>Jujuba</t>
  </si>
  <si>
    <t>Vivia nas ruas de Parelheiros. Não estava na nossa lista de resgate quando fomos para lá, mas quando nossa parceira assobiou para chamar a Zola, ela veio junto toda saltitante e abanando o rabinho então não resistimos e pegamos</t>
  </si>
  <si>
    <t>Eric
11 97474-4205</t>
  </si>
  <si>
    <t>Salina</t>
  </si>
  <si>
    <t>Foii abandonada por um carro nas ruas de Parelheiros. Uma parceira pediu ajuda para uma vizinha para abrigála temporiamente até irmos para lá e resgatarmos</t>
  </si>
  <si>
    <t>Daphne
11 98106-7095</t>
  </si>
  <si>
    <t>Agnes</t>
  </si>
  <si>
    <t>Foi abandonado em frente à casa de uma voluntária por alguém que foi exercício numa praça e deixou o cachorro</t>
  </si>
  <si>
    <t>Adriane
11 98433-5464</t>
  </si>
  <si>
    <t>Bali</t>
  </si>
  <si>
    <t>Vivia no terminal de Parelheiros e estava com um tumor. Uma protetora apareceu e resgatou, mas depois se arrependeu, pois dizia que ela era difícil de ser doada e o lar temporário não queria mais ela lá. Depois do resgate descobrimos que o lt batia nela</t>
  </si>
  <si>
    <t>Vitória
11 96900-7842</t>
  </si>
  <si>
    <t>Granola</t>
  </si>
  <si>
    <t>Maria</t>
  </si>
  <si>
    <t>Vítima de maus tratos, ela foi abandonada em uma avenida movimentada antes de ser resgatada.</t>
  </si>
  <si>
    <t>Kellen
1197436-5376</t>
  </si>
  <si>
    <t>Rachel</t>
  </si>
  <si>
    <t>Foi resgatada a pedido de duas protetora. Vivia na rua do petshop onde uma trabalha. A Rachel é filha do Phoebe e um dia antes do resgate um motoqueiro a chutou forte.</t>
  </si>
  <si>
    <t>Veronica
11 98999-6250</t>
  </si>
  <si>
    <t>Shitake</t>
  </si>
  <si>
    <t>Vivia nas ruas de Parelheiros. Não estava na nossa lista de resgate quando fomos para lá, mas ele apareceu com esses olhos maravilhosos que não resistimos e pegamos</t>
  </si>
  <si>
    <t>Juliane
11 97540-4793</t>
  </si>
  <si>
    <t>Tóquio</t>
  </si>
  <si>
    <t>Vivia na rua de uma protetora. No dia do resgate, ao caminhar pela comunidade, encontramos ela comendo lixo. Como não achamos os cães que estavam programados para serem resgatados, resgatamos ela.</t>
  </si>
  <si>
    <t>Elaine
11 99169-7242</t>
  </si>
  <si>
    <t>Quindim</t>
  </si>
  <si>
    <t>Malhado (branco / cinza)</t>
  </si>
  <si>
    <t>Recebemos o pedido de resgate de uma protetora. O Quindim chamava Pingo e tinha uma família que mudou de Parelheiros e o doou para outra família. A nova família ficou 5 dias com ele e já quis devolver porque ele fazia xixi no lugar errado. Essa família procurou a protetora, que foi quem intermediou a adoção, mas ela não tinha onde colocá-lo, então a família ameaçou jogálo na rua, pois a antiga família também não o quis de volta. Ficamos com muita dó dele e resolvemos resgatar esse fofo!</t>
  </si>
  <si>
    <t>Carolina
11 99319-2191</t>
  </si>
  <si>
    <t xml:space="preserve">Cheesecake </t>
  </si>
  <si>
    <t>Filhote que vivia na rua e era agredido. Portador de sarna negra e fungos na pele, sofria muito preconceito. Ele saiu da rua para um lar temporário solidário, que o adotou em poucos dias.</t>
  </si>
  <si>
    <t>Lais
11 97145-2645</t>
  </si>
  <si>
    <t>Uma voluntária se deparou com um grupo de cachorros correndo na rua, com risco de serem atropelados. Como estava sozinha, só conseguiu salvar a Dora deste risco.</t>
  </si>
  <si>
    <t>Ana Paula
11 95701-7790</t>
  </si>
  <si>
    <t>Paçoca</t>
  </si>
  <si>
    <t>Recebemos o pedido de resgate de uma protetora que ficou sabendo que haviam vários animais em um terreno do Rodoanel. As obras começaram nesse local e os animais continuavam lá. Tinham muitos filhotes e animais doentes com cinomose. Cada protetora resgatou um pouco e a Paçoca foi uma das duas que sobrou lá.</t>
  </si>
  <si>
    <t>Julia
11 98527-6108</t>
  </si>
  <si>
    <t>Feijão</t>
  </si>
  <si>
    <t>Vivia na casa de uma família em péssimas condições (humanos e animais). Não tem os movimentos das patas traseiras, pois foi atropelado. Consegue se movimentar bem e estava com vários ferimentos no corpo por se arrastar, além de problema urinário porque não fazia xixi espontaneamente há meses. Após o resgate passou por cirurgia, está fazendo fisio e hoje já ensaia se apoiar nas patas traseiras.</t>
  </si>
  <si>
    <t>Maysa
11 98540-2380</t>
  </si>
  <si>
    <t>Cido</t>
  </si>
  <si>
    <t>Recebemos um pedido de ajuda de uma seguidora, pois o Cido apareceu no trabalho dela, dentro de uma sala técnica, com alguns machucados e bem magro. Ela o levou no veterinário, fez hemograma e fiv e felv (negativos). E conseguiu juntar 690 reais para ajudar nas despesas dele.</t>
  </si>
  <si>
    <t>Angélica
11 98930-9542</t>
  </si>
  <si>
    <t>Pipoca</t>
  </si>
  <si>
    <t>Andreia
11 98662-8818</t>
  </si>
  <si>
    <t>Zeca</t>
  </si>
  <si>
    <t>13 anos</t>
  </si>
  <si>
    <t>Ele era cuidado na rua por um grupo de moradores. Mas foi envenenado e atropelado e por isso recebemos o pedido para resgatá-lo.</t>
  </si>
  <si>
    <t>Larissa
11 95356-9134</t>
  </si>
  <si>
    <t>Antonella</t>
  </si>
  <si>
    <t>Foi resgatada com outros dois cães em uma transportadora, onde ficou abanadonada. Foi encontrada em uma situação muito debilitada.</t>
  </si>
  <si>
    <t>Isabella
11 96165-4416</t>
  </si>
  <si>
    <t>Foi abandonado na rua pelo seu tutor, que mudou de casa.</t>
  </si>
  <si>
    <t>Carolina
11 99284-5419</t>
  </si>
  <si>
    <t>Laka</t>
  </si>
  <si>
    <t>Vivia na rua e era alimentada pelos moradores locais. Nessa mesma rua vivem mais pelo menos 15 gatos, além de muitos outros que ficam dentro de uma casa onde vivia uma senhora que faleceu. Agora nessa mesma casa mora uma outra senhora que era cuidadora da primeira. Mas os gatos ficam na rua sempre.</t>
  </si>
  <si>
    <t>Cynthia
11 97694-3040</t>
  </si>
  <si>
    <t>Zeus</t>
  </si>
  <si>
    <t>Vivia nas ruas de Parelheiros. Não estava na nossa lista de resgate quando fomos para lá, mas ele apareceu no meio da rua e estava todo medroso, não deixava nós nos aproximarmos até que a nossa parceira deu comida para ele e conseguiu colocar a guia. Não resistimos e pegamos</t>
  </si>
  <si>
    <t>José
11 94549-5773</t>
  </si>
  <si>
    <t>Otavio</t>
  </si>
  <si>
    <t>Foi abandonado na beira de uma estrada longe de São Paulo, com uma feriada enorme no pescoço e muitas pulgas.</t>
  </si>
  <si>
    <t>Tofu</t>
  </si>
  <si>
    <t>Filhote da Ricota.</t>
  </si>
  <si>
    <t>Caio
11 97635-7557</t>
  </si>
  <si>
    <t>Cheddar</t>
  </si>
  <si>
    <t>Thiago
11 95340-5654</t>
  </si>
  <si>
    <t>Parmesão</t>
  </si>
  <si>
    <t>Thaciana
11 98283-3251</t>
  </si>
  <si>
    <t>Provolone</t>
  </si>
  <si>
    <t>Thiago
11 97052-2021</t>
  </si>
  <si>
    <t>Cottage</t>
  </si>
  <si>
    <t>Mariana
11 99550-2610</t>
  </si>
  <si>
    <t>Brie</t>
  </si>
  <si>
    <t>Caroline
11 95555-0701</t>
  </si>
  <si>
    <t>Café</t>
  </si>
  <si>
    <t>Foi resgatado na rua em um dia de chuva com muitas feridas.</t>
  </si>
  <si>
    <t>Andrea
21 99558-6260</t>
  </si>
  <si>
    <t>Polly</t>
  </si>
  <si>
    <t>Malhada (preto / caramelo / branco)</t>
  </si>
  <si>
    <t>A amiga de um voluntário a achou e a levou ao veterinário. Pediu ajuda ao projeto que conseguiu um LT para ela. A pessoa que resgatou ficou bancando os custos.</t>
  </si>
  <si>
    <t>Andreza
11 96427-5147</t>
  </si>
  <si>
    <t>Ricota</t>
  </si>
  <si>
    <t>Uma protetora de Mauá que só aparece com caso difícil, pediu ajuda com uma fêmea prenha que apareceu na rua dela. No entanto, quando ela foi resgatar, a cadelinha tinha sumido e teve seus bebês no meio do mato.</t>
  </si>
  <si>
    <t>Mariana
11 95911-9850</t>
  </si>
  <si>
    <t>Geraldo</t>
  </si>
  <si>
    <t>Fazia parte de uma ninhada abandonada. 1 morreu, os outros foram abandonados e ele, cão preto, porte médio, ficou para trás. Foi tratado de doença do carrapato, depois de começar a perder a força e não conseguir ficar de pé e já foi vacinado.</t>
  </si>
  <si>
    <t>Barbara
51 99211-1046</t>
  </si>
  <si>
    <t>Coca</t>
  </si>
  <si>
    <t>Foi encontrada nas ruas de Parelheiros cheia de outros cachorros em cima dela. Quando foram saber mais dela, ela tinha dono, que disse que podia levá-la e assim foi resgatada.</t>
  </si>
  <si>
    <t>Vanessa
11 95705-9495</t>
  </si>
  <si>
    <t>Josh</t>
  </si>
  <si>
    <t>Vivia na rua em Parelheiros e era de um carroceiro, que mesmo amando-o, sabia que não tinha condições de cuidar dele e pediu ajuda.</t>
  </si>
  <si>
    <t>Rosmary
19 98218-5131</t>
  </si>
  <si>
    <t>Ginger</t>
  </si>
  <si>
    <t>Coelho</t>
  </si>
  <si>
    <t>Foi cria de uma ninhada indesejada. Apesar de muito bem cuidados, surgiram do descuido no manejo dos animais de uma família. Ao todo 8 coelhos serão doados nessas condições.</t>
  </si>
  <si>
    <t>Bia
11 98121-9723</t>
  </si>
  <si>
    <t>Chivi</t>
  </si>
  <si>
    <t>Leonardo</t>
  </si>
  <si>
    <t>Ádila
11 98011-7626</t>
  </si>
  <si>
    <t>Gim</t>
  </si>
  <si>
    <t>Foi resgatado na rua com sinais de maus tratos, junto com outro cachorro.</t>
  </si>
  <si>
    <t>Fernanda
11 99109-2552</t>
  </si>
  <si>
    <t>Serena</t>
  </si>
  <si>
    <t>Avelã</t>
  </si>
  <si>
    <t>Najla
11 98937-2018</t>
  </si>
  <si>
    <t>Athena</t>
  </si>
  <si>
    <t>Tinha dono, mas ficava apenas na rua. Ele não cuidava, não dava comida e ia levá-la pra cuidar de um terreno no interior, pra ficar lá sozinha</t>
  </si>
  <si>
    <t>Fernanda
11 94423-8751</t>
  </si>
  <si>
    <t>Stephan</t>
  </si>
  <si>
    <t>15 anos</t>
  </si>
  <si>
    <t>Tinha uma "dona", mas que deixava ele solto e o vizinho batia. Então ele resolveu ficar na rua, pois sentia-se mais seguro. Alguns vizinhos cuidavam dele</t>
  </si>
  <si>
    <t>Fire</t>
  </si>
  <si>
    <t>Tinha um dono, mas que deixa ela solta, pois tinha cachorros em casa. Como invadia algumas casas, os vizinhos se uniram para tacar fogo no animal. Foi resgatada encharcada de álcool.</t>
  </si>
  <si>
    <t>Ana
11 98951-3064</t>
  </si>
  <si>
    <t>Ruby</t>
  </si>
  <si>
    <t>Apareceu na casa de uma seguidora, que mesmo não podendo ficar com ela, a abrigou durante alguns dias. Ela estava muito magra e no dia do resgate ela estava febril.</t>
  </si>
  <si>
    <t>Lia
11 98378-7161</t>
  </si>
  <si>
    <t>Betty</t>
  </si>
  <si>
    <t>Bulma</t>
  </si>
  <si>
    <t>Filhote da Bonnie.</t>
  </si>
  <si>
    <t>Gabriel
11 96193-5409</t>
  </si>
  <si>
    <t>Brad</t>
  </si>
  <si>
    <t>Dora
11 94161-2901</t>
  </si>
  <si>
    <t>OK</t>
  </si>
  <si>
    <t>Chico Bento</t>
  </si>
  <si>
    <t>Recebemos o pedido de uma protetora, pois o Chico Bento vivia com um noia em Itaquaquecetuba e segundo ela, o noia o usava para caçar capivaras e em uma dessas caças a capivara machucou o olho dele.</t>
  </si>
  <si>
    <t>Irena
11 99133-7472</t>
  </si>
  <si>
    <t>Churros</t>
  </si>
  <si>
    <t>Vivia na casa de uma família em péssimas condições (humanos e animais). Filhote e segundo a protetora foi atropelado. Porém não encontramos nenhuma lesão na sua coluna e tudo indica ser algo infeccioso. Ele não tem os movimentos das 4 patas e quando chegou sequer erguia a cabeça. A Dra Gi ficou bastante abalada com o estado em que ele chegou na clínica. Foi bem triste. Após medicamentos e fisioterapia, ele já ergue o tronco, movimenta com certa autonomia uma das patas dianteiras e consegue se movimentar com as patas da frente quando é ajudado. Seguimos investigando pra descobrir o que ele tem.</t>
  </si>
  <si>
    <t>Maraiara
19 98308-4535</t>
  </si>
  <si>
    <t>Bella</t>
  </si>
  <si>
    <t>Foi atropelada e jogada em uma caçamba. Ficou lá por 15 dias, quando a protetora a resgatou. Ela passou 1 ano com a protetora, que nos pediu ajuda</t>
  </si>
  <si>
    <t>Larissa
51 98203-9930</t>
  </si>
  <si>
    <t>Beatrice</t>
  </si>
  <si>
    <t>Ana
11 98182-9204</t>
  </si>
  <si>
    <t>Zara</t>
  </si>
  <si>
    <t>Recebemos um pedido de uma seguidora do instagram, pois ela havia passado em frente a casa de um vizinho e visto uma mãe muito magricela com três filhotes. Eles tinham ‘dono’, mas ele não tinha condições de cuidar e nos repassou a tutela.</t>
  </si>
  <si>
    <t>Tatiane
11 99846-3302</t>
  </si>
  <si>
    <t>Kira</t>
  </si>
  <si>
    <t>Dulcineia
19 99357-3855</t>
  </si>
  <si>
    <t>Arroz</t>
  </si>
  <si>
    <t>1 ano e 5 meses</t>
  </si>
  <si>
    <t>Vivia na casa de uma família em péssimas condições (humanos e animais). Vivia acorrentado e só se alimentava e tomava água quando a protetora levava comida e enchia o pote de água. Estava com problemas de pele, muito magro e assustado.</t>
  </si>
  <si>
    <t>Sophia
11 99777-8177</t>
  </si>
  <si>
    <t>Zola</t>
  </si>
  <si>
    <t>Malhado (marrom / caramelo)</t>
  </si>
  <si>
    <t>Vivia nas ruas de Parelheiros e estava com um tumor enorme.</t>
  </si>
  <si>
    <t>Aline
11 96464-6382</t>
  </si>
  <si>
    <t>Tommy</t>
  </si>
  <si>
    <t>Isabela
11 98498-2947</t>
  </si>
  <si>
    <t>Indica</t>
  </si>
  <si>
    <t>Filhote da Lobinha.</t>
  </si>
  <si>
    <t>Margarete
11 99703-0507</t>
  </si>
  <si>
    <t>Ruffos</t>
  </si>
  <si>
    <t>Lais
11 98697-0922</t>
  </si>
  <si>
    <t>Gris</t>
  </si>
  <si>
    <t>Blair</t>
  </si>
  <si>
    <t>Blenda</t>
  </si>
  <si>
    <t>Renata
11 96416-5126</t>
  </si>
  <si>
    <t>Billy</t>
  </si>
  <si>
    <t>Samyra
11 98670-3201</t>
  </si>
  <si>
    <t>Queiroz</t>
  </si>
  <si>
    <t>Recebemos pedido de ajuda, pois foi encontrado abandonado encharcado de querosene.</t>
  </si>
  <si>
    <t>Flavia
11 98306-9000</t>
  </si>
  <si>
    <t>Shrelock</t>
  </si>
  <si>
    <t>Lucas
11 99631-4033</t>
  </si>
  <si>
    <t>Orange</t>
  </si>
  <si>
    <t>Bibi</t>
  </si>
  <si>
    <r>
      <rPr>
        <sz val="10"/>
        <color rgb="FF000000"/>
        <rFont val="Arial"/>
      </rPr>
      <t>5</t>
    </r>
    <r>
      <rPr>
        <u/>
        <sz val="10"/>
        <color rgb="FF000000"/>
        <rFont val="Arial"/>
      </rPr>
      <t xml:space="preserve"> kg</t>
    </r>
  </si>
  <si>
    <t>Malhada (branco / caramelo)</t>
  </si>
  <si>
    <t>Estava abandonada num parque prenha. Foi resgatada, teve os filhotes e todos foram doados, mas ela ficou. Uma apoiadora do projeto pediu ajuda para conseguirmos a adoção dela.</t>
  </si>
  <si>
    <t>Laiz
11 95047-1712</t>
  </si>
  <si>
    <t>Pitaya foi resgatada em Guarulhos. Tinha acabado de dar cria e seus filhotes foram resgatados por outro projeto. Foi trazida para também ajudar na amamentação dos filhotes da Ricota.</t>
  </si>
  <si>
    <t>Bonnie</t>
  </si>
  <si>
    <t>Foi resgatada em Mauá com seus 7 bebês. Ela tinha dono, mas morava do lado de fora da casa, aparentemente na calçada.</t>
  </si>
  <si>
    <t>Bia
31 97154-2530</t>
  </si>
  <si>
    <t>Castiel</t>
  </si>
  <si>
    <t>Bartolomeu</t>
  </si>
  <si>
    <t>Denise
11 98644-5503</t>
  </si>
  <si>
    <t>John</t>
  </si>
  <si>
    <t>Mexerica</t>
  </si>
  <si>
    <t>24 kg</t>
  </si>
  <si>
    <t>Pikachu</t>
  </si>
  <si>
    <t>Camila
11 98300-6586</t>
  </si>
  <si>
    <t>Watson</t>
  </si>
  <si>
    <t>Raíssa
13 99634-0453</t>
  </si>
  <si>
    <t>Dingo</t>
  </si>
  <si>
    <t>Cassia
11 98372-3368</t>
  </si>
  <si>
    <t>Theodore</t>
  </si>
  <si>
    <t>15kg</t>
  </si>
  <si>
    <t>Foi resgatado em uma viela, mas os donos o deixavam acorrentado em em meio a entulhos. Uma protetora começou a cuidar dele e depois de um tempo de convencimento, permitiram o seu resgate. Ele foi diagnosticado com sarna negra, mas a doença não é contagiosa.</t>
  </si>
  <si>
    <t>Andrea
11 98909-4860</t>
  </si>
  <si>
    <t>Rebecca</t>
  </si>
  <si>
    <t>Fomos para parelheiros resgatar alguns animais e sem querer encontramos com ela, que acabou sendo resgatada junto.</t>
  </si>
  <si>
    <t>Erika
11 99659-7864</t>
  </si>
  <si>
    <t>Raíssa</t>
  </si>
  <si>
    <t>Vivia há alguns meses em uma casa onde o homem bebia e vivia batendo muito nela. Por isso foi resgatada por uma pessoa, que pediu ajuda ao projeto.</t>
  </si>
  <si>
    <t>Radila
11 99596-2990</t>
  </si>
  <si>
    <t>Benji</t>
  </si>
  <si>
    <t>Uma madrinha do projeto viu o animal na rua e machucado. Trouxe para São Paulo e pediu ajuda do projeto para cuidarmos dele e coneguirmos uma nova casa.</t>
  </si>
  <si>
    <t>Ítalo</t>
  </si>
  <si>
    <t>Era amigo da Lobinha, que também resgatamos em Parelheiros. Quando a resgatamos, não pudemos trazê-lo e ele continuou morando na rua, embaixo de chuva e sendo enxotado pelos moradores. Quando tivemos a oportunidade, voltamos e fizemos o resgate.</t>
  </si>
  <si>
    <t>Renata
11 96617-6638</t>
  </si>
  <si>
    <t>Hans</t>
  </si>
  <si>
    <t>Uma protetora pediu ajuda, pois ele sempre aparecia na casa dela para comer junto com um gato.</t>
  </si>
  <si>
    <t>Kadu
11 98758-8436</t>
  </si>
  <si>
    <t>Vimos pelo Instagram um pedido de resgate para uma mãezinha e os seus filhotes. Pouco tempo depois, atualizaram que os filhotes haviam sido resgatados, mas a mãe continuava na rua. Achamos um absurdo e descaso e resgatamos.</t>
  </si>
  <si>
    <t>Simaia
11 96631-6941</t>
  </si>
  <si>
    <t>Rhianna</t>
  </si>
  <si>
    <t>Rajado (branco / cinza)</t>
  </si>
  <si>
    <t>Filhote da Roxy.</t>
  </si>
  <si>
    <t>Gisele
11 95648-4589</t>
  </si>
  <si>
    <t>Lobinha</t>
  </si>
  <si>
    <t>Lobinha é muito assustada e fujona e por isso todas as tentativas anteriores de resgatá-la em Paralhereiros não funcionaram, pois ela não nos deixava chegar perto. Mas ela ficou prenha e assim mais calma e com a ajuda de um especialista, foi possível capturá-la.</t>
  </si>
  <si>
    <t>Kelvin</t>
  </si>
  <si>
    <t>Bianca
11 95215-8279</t>
  </si>
  <si>
    <t>Pepito</t>
  </si>
  <si>
    <t>Apareceu durante um resgate com um arame amarrado no pescoço. Estava com medo, mas foi se aproximando e acabou sendo resgatado também.</t>
  </si>
  <si>
    <t>Mariana
11 97030-1684</t>
  </si>
  <si>
    <t>Tandara</t>
  </si>
  <si>
    <t>Uma proterora nos pediu ajuda, pois essa cãzinha apareceu perto do dique (mesmo lugar que resgatamos outros cães) e estavam ameaçando matá-la.</t>
  </si>
  <si>
    <t>Nathalia
11 98327-0839</t>
  </si>
  <si>
    <t>Rocky</t>
  </si>
  <si>
    <t>Malhado (cinza / branco)</t>
  </si>
  <si>
    <t>Patricia
11 97982-3428</t>
  </si>
  <si>
    <t>Bart</t>
  </si>
  <si>
    <t>Luciana
11 99219-2278</t>
  </si>
  <si>
    <t>Whisky</t>
  </si>
  <si>
    <t>Andre
11 95966-4534</t>
  </si>
  <si>
    <t>Black Hans</t>
  </si>
  <si>
    <t>Apareceu em parelheiros cercado por outros caes. Estava bem assustado e a protetora conseguiu pegá-lo, mas por falta de lugar pra deixá-lo, acabou fugindo.
2 semanas depois ele reapareceu na chuva, todo molhado, ai a protetora conseguiu um local para abrigálo e pediu o seu resgate.</t>
  </si>
  <si>
    <t>Juliana
11 98555-1004</t>
  </si>
  <si>
    <t>Funny</t>
  </si>
  <si>
    <t>E de uma acumuladora e viveu por muitos anos acorrentada e sem suporte algum. Uma moça que pediu ajuda para retirar mais de 10 cães e 20 gatos dessa mesma pessoa.</t>
  </si>
  <si>
    <t>Giovana
11 97273-7933</t>
  </si>
  <si>
    <t>Foi abandonada no estacionamento de uma empresa. Uma funcionária pediu ajuda para o resgate.</t>
  </si>
  <si>
    <t>Canjica</t>
  </si>
  <si>
    <t>Paula
11 98854-2855</t>
  </si>
  <si>
    <t>NOK</t>
  </si>
  <si>
    <t>Cachorro foi resgatado por apoiadores do projeto em uma praça e eles pediram ajuda para fazer o protocolo de saúde, divulgação e entrevista de possíveis adotantes.</t>
  </si>
  <si>
    <t>Murdoch</t>
  </si>
  <si>
    <t>Igor
84 99933-7801</t>
  </si>
  <si>
    <t>Radar</t>
  </si>
  <si>
    <t>Uma protetora pediu ajuda para resgatarmos este animal. Um cão que foi atropelado em Parelheiros e o carro fugiu. Ela o acolheu por alguns dias até conseguirmos uma vaga e cuidou da patinha dele que estava machucada. Ela deu esse nome a ele, pois ele sempre a seguia com o olhar.</t>
  </si>
  <si>
    <t>Erika
11 97350-0343</t>
  </si>
  <si>
    <t>Olívio</t>
  </si>
  <si>
    <t>11 meses</t>
  </si>
  <si>
    <t>Olivio foi abandonado quando tinha 4 meses em uma estrada de Lorena. Foi cuidado por outro projeto que nos pediu ajuda para dar mais visibilidade a eles.</t>
  </si>
  <si>
    <t>Ana Celia
11 96839-5954</t>
  </si>
  <si>
    <t>Ryu</t>
  </si>
  <si>
    <t>Clayton
11 98760-1001</t>
  </si>
  <si>
    <t>Iris</t>
  </si>
  <si>
    <t>Foi abandonada em uma garagem de ônibus, pois achavam que estava prenha. Na verdade tem uma massa no rim que deverá ter de remover.</t>
  </si>
  <si>
    <t>Vick
11 98208-6501</t>
  </si>
  <si>
    <t>Tchuco</t>
  </si>
  <si>
    <t>Uma proterora nos pediu ajuda, pois o dono desse cão mudou e não o levou. Então ele começou a morar perto do dique (mesmo lugar que resgatamos outros cães) e estava correndo risco de ser atropelado, pois ficava atravessando de um lado para o outro e estava cego (olhos azuis devido a doença do carrapato).</t>
  </si>
  <si>
    <t>Maya
11 99168-8727</t>
  </si>
  <si>
    <t>Gaya</t>
  </si>
  <si>
    <t>Gili</t>
  </si>
  <si>
    <t>11,5 kg</t>
  </si>
  <si>
    <t>Foi resgatada junto com seus filhotes por uma mulher que se separou do marido e os deixou com ele. Ele enviou um vídeo a uma protetora avisando que mataria todos. Quando soubemos da história, resgatamos todos.</t>
  </si>
  <si>
    <t>Ana Carolina
11 99849-4981</t>
  </si>
  <si>
    <t>Douglas</t>
  </si>
  <si>
    <t>Douglas foi abandonado em Parelheiros, estava a meses na nossa lista de resgate, mas um dia antes foi atropelado. Agora ele está em tratamento para tentar recuperar o movimento das patas traseiras.</t>
  </si>
  <si>
    <t>Katia
11 97643-7115</t>
  </si>
  <si>
    <t>Arthur</t>
  </si>
  <si>
    <t>Arthur foi abandonado junto com o Benicio, quando tinha 3 meses em uma estrada de Lorena. Foi cuidado por outro projeto que nos pediu ajuda para dar mais visibilidade a eles.</t>
  </si>
  <si>
    <t>Aline
11 99126-4876</t>
  </si>
  <si>
    <t>Pretinha</t>
  </si>
  <si>
    <t>Foi encontrada por uma cuidadora, já muito mal. O projeto suportou o tratamento de cinomose, conseguiu a cura dela e então finalmente conseguimos um LT para poder resgatá-la.</t>
  </si>
  <si>
    <t>Cristiana
11 98893-5911</t>
  </si>
  <si>
    <t>Dante</t>
  </si>
  <si>
    <t>Ferrugem</t>
  </si>
  <si>
    <t>Foi resgatado em Guarulhos por uma pessoa que o tratou de uma doença venérea e depois o abandonou em um terreno. Então pediram a ajuda do projeto para resgatá-lo em definitivo.</t>
  </si>
  <si>
    <t>Má
11 98313-0002</t>
  </si>
  <si>
    <t>Babaloo</t>
  </si>
  <si>
    <t>Foi descartada na rua, pois a dona pegou um pitbull.</t>
  </si>
  <si>
    <t>Juliana
11 99436-8891</t>
  </si>
  <si>
    <t>Uma protetora pediu ajuda, pois ele estava com a pele toda machucada e apanhava de outros gatos.</t>
  </si>
  <si>
    <t>Carolina
11 98304-1658</t>
  </si>
  <si>
    <t>Insta</t>
  </si>
  <si>
    <t>Judite</t>
  </si>
  <si>
    <t>Adotante do projeto pediu ajuda para resgatar este animal, bancando todos os custos dele. Estava abandonado numa praça, esperando quem o abandonou voltar. Os moradores da região improvisaram uma casa e alimentaram, mas a casa foi roubada.</t>
  </si>
  <si>
    <t>Paul/Rita
11 94111-9727</t>
  </si>
  <si>
    <t>Floquinho</t>
  </si>
  <si>
    <t>Niko</t>
  </si>
  <si>
    <t>Leandro
11 99994-0552</t>
  </si>
  <si>
    <t>Insta/Feira</t>
  </si>
  <si>
    <t>Elsa</t>
  </si>
  <si>
    <t>Uma protetora pediu ajuda para resgatar a Elsa e sua mãe, pois ambas estavam com o corpo coberto de sarna. A mãe dela sumiu.</t>
  </si>
  <si>
    <t>Suzana
11 97607-0379</t>
  </si>
  <si>
    <t>Pompeu</t>
  </si>
  <si>
    <t>Vivia em Lorena com uma senhora que o mantinha acorrentado. Estava sempre infestado de pulgas e carrapatos. Foi castrado e vacinado pelo projeto Patas do Campinho. A "dona" esses últimos dias viajou e o pessoal conseguiu soltar ele, mas ele corria atrás do carro da moça que o soltou e ia pra estrada correndo risco de ser atropelado. Por isso foi resgatado.</t>
  </si>
  <si>
    <t>Gabrielle
11 98014-9412</t>
  </si>
  <si>
    <t>Torrada</t>
  </si>
  <si>
    <t>Uma protetora nos pediu ajuda para essa cachorrinha que estava largada há semanas nas ruas. Provavelmente o que ela tem é um tumor. Ela é medrosa mas muito boazinha.</t>
  </si>
  <si>
    <t>Deborah
11 99978-5378</t>
  </si>
  <si>
    <t>Bruce</t>
  </si>
  <si>
    <t>Uma protetora pediu ajuda, pois ele sempre ia até a lateral da casa dela comer.</t>
  </si>
  <si>
    <t>Luciana
11 97417-4397</t>
  </si>
  <si>
    <t>Coragem</t>
  </si>
  <si>
    <t>1,4 kg</t>
  </si>
  <si>
    <t>Filhote da Jinx</t>
  </si>
  <si>
    <t>Trevor</t>
  </si>
  <si>
    <t>0,5 kg</t>
  </si>
  <si>
    <t>Chantilly</t>
  </si>
  <si>
    <t>Stephanie
11 98107-8742</t>
  </si>
  <si>
    <t>Ralph</t>
  </si>
  <si>
    <t>Leony 
13 99733-1359</t>
  </si>
  <si>
    <t>Dori</t>
  </si>
  <si>
    <t>Máscara</t>
  </si>
  <si>
    <t>1,2 kg</t>
  </si>
  <si>
    <t>Jinx</t>
  </si>
  <si>
    <t>Heloísa
11 98790-0094</t>
  </si>
  <si>
    <t>Pantera</t>
  </si>
  <si>
    <t>2,9 kg</t>
  </si>
  <si>
    <t>Boni</t>
  </si>
  <si>
    <t>Camila
11 97951-1751</t>
  </si>
  <si>
    <t>Sebastian</t>
  </si>
  <si>
    <t>32 kg</t>
  </si>
  <si>
    <t>Juliana
11 96727-6308</t>
  </si>
  <si>
    <t>Georgia</t>
  </si>
  <si>
    <t>Colette
11 94452-0401</t>
  </si>
  <si>
    <t>Dalila</t>
  </si>
  <si>
    <t>Foi mostrada com 3 furos no peito cheio de bicho, mancando e imunda na casa de uma pessoa. Pediram ajuda falando que ela tinha sido esfaqueaca. Chegando ao local pedimos pra levá-la embora e o tutor deixou.</t>
  </si>
  <si>
    <t>Ana Marcela</t>
  </si>
  <si>
    <t>Ana
31 98628-3103</t>
  </si>
  <si>
    <t>Wally</t>
  </si>
  <si>
    <t>Fausto</t>
  </si>
  <si>
    <t>Flavio
11 95915-1229</t>
  </si>
  <si>
    <t>Batman</t>
  </si>
  <si>
    <t>Vivia em Parelheiros e a mãe da Paloma o alimentava.</t>
  </si>
  <si>
    <t>Giovana
35 9868-8936</t>
  </si>
  <si>
    <t>Tinha um dono, mas o mesmo faleceu e foi jogada na rua.</t>
  </si>
  <si>
    <t>Gabrielle
11 96914-1010</t>
  </si>
  <si>
    <t>Betina</t>
  </si>
  <si>
    <t>Foi encontrada em Parelheiros. Estávamos andando pelas ruas e encontramos muito debilitada e encolhida em um cantinho.</t>
  </si>
  <si>
    <t>Beatriz
11 98411-2282</t>
  </si>
  <si>
    <t>Gamora</t>
  </si>
  <si>
    <t>Beatriz
11 96504-2321</t>
  </si>
  <si>
    <t>Flash</t>
  </si>
  <si>
    <t>1,5 kg</t>
  </si>
  <si>
    <t>Princesa</t>
  </si>
  <si>
    <t>A princesa foi resgatada da rua com os seus filhotes. Estava cheia de sarna. Os filhotes foram doados e ela ficou. Um grupo de amigos que fez o resgate nos pediu ajuda para doar.</t>
  </si>
  <si>
    <t>Mario/Amanda
11 99736-5694</t>
  </si>
  <si>
    <t>Clovis</t>
  </si>
  <si>
    <t>3,2 kg</t>
  </si>
  <si>
    <t>Laranja e Branco</t>
  </si>
  <si>
    <t>Vivia na rua da Má e possivelmente tinha um dono mas que não cuidava dele.</t>
  </si>
  <si>
    <t>Julio
35 8414-5342</t>
  </si>
  <si>
    <t>Pingo</t>
  </si>
  <si>
    <t>Tinha uma família porém eles não tinha condições de cuidar e de operar o tumor que ele possuia na boca.</t>
  </si>
  <si>
    <t>Marcelli
11 99422-4078</t>
  </si>
  <si>
    <t>2,3 kg</t>
  </si>
  <si>
    <t>Vivia em Parelheiros e a Paloma a alimentava.</t>
  </si>
  <si>
    <t>Guilherme
11 96121-6291</t>
  </si>
  <si>
    <t>Filhote da Giorgia</t>
  </si>
  <si>
    <t>Maira Oizumi (11)910191503</t>
  </si>
  <si>
    <t>ok</t>
  </si>
  <si>
    <t>Matheus (933548282</t>
  </si>
  <si>
    <t>Etha</t>
  </si>
  <si>
    <t>7 Anos</t>
  </si>
  <si>
    <t>10 Kg</t>
  </si>
  <si>
    <t>asana 08/04/21</t>
  </si>
  <si>
    <t>1 Ano</t>
  </si>
  <si>
    <t>Beatriz (11)91444261</t>
  </si>
  <si>
    <t>5 Anos</t>
  </si>
  <si>
    <t>2 Anos</t>
  </si>
  <si>
    <t xml:space="preserve"> 10Kg</t>
  </si>
  <si>
    <t>10,5 Kg</t>
  </si>
  <si>
    <t xml:space="preserve"> Guilherme (11)960236974</t>
  </si>
  <si>
    <t>11 Kg</t>
  </si>
  <si>
    <t>Ana Paula (11) 982169020</t>
  </si>
  <si>
    <t>3 Anos</t>
  </si>
  <si>
    <t>12,5 Kg</t>
  </si>
  <si>
    <t>13 Kg</t>
  </si>
  <si>
    <t>Luana (11)972474587</t>
  </si>
  <si>
    <t>Benicio</t>
  </si>
  <si>
    <t>10 Meses</t>
  </si>
  <si>
    <t>(Larissa) (11) 970878308</t>
  </si>
  <si>
    <t>4 Anos</t>
  </si>
  <si>
    <t>13,5 Kg</t>
  </si>
  <si>
    <t>Ian/Beto</t>
  </si>
  <si>
    <t>14 Kg</t>
  </si>
  <si>
    <t xml:space="preserve"> Médio</t>
  </si>
  <si>
    <t>15 Kg</t>
  </si>
  <si>
    <t>(11)990120597 Claudio da Luz Almeida</t>
  </si>
  <si>
    <t xml:space="preserve">Marthine </t>
  </si>
  <si>
    <t>16 Kg</t>
  </si>
  <si>
    <t>6 Anos</t>
  </si>
  <si>
    <t>17,5 Kg</t>
  </si>
  <si>
    <t>Tatiane (11)995656024</t>
  </si>
  <si>
    <t>260/01/2022</t>
  </si>
  <si>
    <t>20 Kg</t>
  </si>
  <si>
    <t xml:space="preserve">1 Ano e meio </t>
  </si>
  <si>
    <t>(11)966176638</t>
  </si>
  <si>
    <t>22 Kg</t>
  </si>
  <si>
    <t>23 Kg</t>
  </si>
  <si>
    <t>Spancer</t>
  </si>
  <si>
    <t xml:space="preserve">Bolt </t>
  </si>
  <si>
    <t>26 Kg</t>
  </si>
  <si>
    <t>3,9 Kg</t>
  </si>
  <si>
    <t>Maira (11) 910191503</t>
  </si>
  <si>
    <t>Meghan</t>
  </si>
  <si>
    <t>preto</t>
  </si>
  <si>
    <t>Encontrados na chuva na rua da Ana</t>
  </si>
  <si>
    <t>Harry</t>
  </si>
  <si>
    <t>Branco e cinza</t>
  </si>
  <si>
    <t>Jabuticaba</t>
  </si>
  <si>
    <t>Jaboticaba</t>
  </si>
  <si>
    <t>Por meses esperou seu resgate acorrentada em um galpão em parelheiros</t>
  </si>
  <si>
    <t xml:space="preserve">Marilda </t>
  </si>
  <si>
    <t>600g</t>
  </si>
  <si>
    <t>Resgatada em parelheiros Caso da grande família Bebel e Nenê</t>
  </si>
  <si>
    <t>Marieta</t>
  </si>
  <si>
    <t>Natalia</t>
  </si>
  <si>
    <t>900g</t>
  </si>
  <si>
    <t>Guta</t>
  </si>
  <si>
    <t>1 Kg</t>
  </si>
  <si>
    <t>Borderlata</t>
  </si>
  <si>
    <t>Resgatado em parelheiros, estava na garagem da paloma</t>
  </si>
  <si>
    <t>Nikki</t>
  </si>
  <si>
    <t>Resgatada em parelheiros junto com a Tereza e a Barbie</t>
  </si>
  <si>
    <t>Caqui</t>
  </si>
  <si>
    <t>Laranja</t>
  </si>
  <si>
    <t>Daria Trofimora - (11) 96591-9033</t>
  </si>
  <si>
    <t>Bege</t>
  </si>
  <si>
    <t>Mylla Calefi - (19) 99356-4242</t>
  </si>
  <si>
    <t>Maraisa</t>
  </si>
  <si>
    <t>Resgarata no mutirão de castração</t>
  </si>
  <si>
    <t>João Pedro Picolo - (11) 98732-5733</t>
  </si>
  <si>
    <t xml:space="preserve">Eleven </t>
  </si>
  <si>
    <t>2,5 Kg</t>
  </si>
  <si>
    <t>Preto e branco</t>
  </si>
  <si>
    <t>Rodrigo Benites G. da Silva - (11) 98342-9476</t>
  </si>
  <si>
    <t>Eddie</t>
  </si>
  <si>
    <t>4,8 Kg</t>
  </si>
  <si>
    <t xml:space="preserve">Tigrado </t>
  </si>
  <si>
    <t>Tea</t>
  </si>
  <si>
    <t>Frajola</t>
  </si>
  <si>
    <t>Mariana Paes Santos - (11) 97897-7355</t>
  </si>
  <si>
    <t>Arya</t>
  </si>
  <si>
    <t>1 kg</t>
  </si>
  <si>
    <t>Filha da Fenix</t>
  </si>
  <si>
    <t>Izabella Curtolo - (11) 94401-2478</t>
  </si>
  <si>
    <t>Pegazus</t>
  </si>
  <si>
    <t>filho da Fenix</t>
  </si>
  <si>
    <t>Gabriela Curtolo - (11) 96260-0800</t>
  </si>
  <si>
    <t>Lenox</t>
  </si>
  <si>
    <t xml:space="preserve">4 meses </t>
  </si>
  <si>
    <t>Julia Fernandes de Souza - (13) 99778-6473</t>
  </si>
  <si>
    <t>Joaquina</t>
  </si>
  <si>
    <t>2,8 Kg</t>
  </si>
  <si>
    <t>Julia E. Piccolo - (11) 98331-4772</t>
  </si>
  <si>
    <t>Fubá</t>
  </si>
  <si>
    <t>4 Meses</t>
  </si>
  <si>
    <t>Tigrado</t>
  </si>
  <si>
    <t>Uma voluntária resgatou e de lar temporário até o dia de ua adoção</t>
  </si>
  <si>
    <t>Lais Camargo (Não localizei o termo p/ contato)</t>
  </si>
  <si>
    <t>Fenix</t>
  </si>
  <si>
    <t>2/3 Anos</t>
  </si>
  <si>
    <t>5,7 Kg</t>
  </si>
  <si>
    <t>Estopa Preta e branco</t>
  </si>
  <si>
    <t>Mãe pegazus e Arya</t>
  </si>
  <si>
    <t>Joca</t>
  </si>
  <si>
    <t>1 Ano e maio</t>
  </si>
  <si>
    <t>Branco e caramelo</t>
  </si>
  <si>
    <t>Resgatado em Parelheiros, atropelado por uma moto, ficou paraplegico</t>
  </si>
  <si>
    <t>Belinha</t>
  </si>
  <si>
    <t>@Ca_euguir @renato.carvalho100</t>
  </si>
  <si>
    <t>Dandara</t>
  </si>
  <si>
    <t>Pequene</t>
  </si>
  <si>
    <t>Preta</t>
  </si>
  <si>
    <t>@driserra @torsanint</t>
  </si>
  <si>
    <t>Gandolfo</t>
  </si>
  <si>
    <t>@macarolrocha</t>
  </si>
  <si>
    <t>2 anos e meio</t>
  </si>
  <si>
    <t>@carolmanzano</t>
  </si>
  <si>
    <t>Baboo</t>
  </si>
  <si>
    <t>Agostinho</t>
  </si>
  <si>
    <t>8meses</t>
  </si>
  <si>
    <t>Dende</t>
  </si>
  <si>
    <t>Rajado</t>
  </si>
  <si>
    <t>"Apareceu no SBT e estava sendo cuidado pelos seguranças de lá.
Uma voluntária do projeto pediu ajuda com o resgate dele, pois ele estava magro e com a pele e pelo muito judiados."</t>
  </si>
  <si>
    <t>Ingrid e renata 11982454298</t>
  </si>
  <si>
    <t>Moticia</t>
  </si>
  <si>
    <t>Responsável Pet Friends</t>
  </si>
  <si>
    <t>LAR TEMPORÁRIO</t>
  </si>
  <si>
    <t>RESPONSÁVEL</t>
  </si>
  <si>
    <t>TELEFONE</t>
  </si>
  <si>
    <t>REDE SOCIAL</t>
  </si>
  <si>
    <t>ENDEREÇO</t>
  </si>
  <si>
    <t>Valor</t>
  </si>
  <si>
    <t>JÁ CONTATOU?</t>
  </si>
  <si>
    <t>PRÉVIA</t>
  </si>
  <si>
    <t>Ingrid</t>
  </si>
  <si>
    <t>Andrea Krzyzanowski</t>
  </si>
  <si>
    <t>11 97275-4105</t>
  </si>
  <si>
    <t>Esperando resposta</t>
  </si>
  <si>
    <t xml:space="preserve">Chacara em Jarinu, atualmente com 54 animais dentre eles especiais, sequelados de cinomose, paraplegicos e entre outros. Separados por baias. Idosos com mais de 15 anos. Lt solidário e pago. </t>
  </si>
  <si>
    <t>Ticiane Ferale</t>
  </si>
  <si>
    <t>@abrigoencantoanimal</t>
  </si>
  <si>
    <t>Andrea Tatuapé</t>
  </si>
  <si>
    <t>Andrea</t>
  </si>
  <si>
    <t>Monique</t>
  </si>
  <si>
    <t>11 98373-9154</t>
  </si>
  <si>
    <t>https://www.facebook.com/anjosdepataslt?mibextid=ZbWKwL</t>
  </si>
  <si>
    <t>Paulo Regis Jr</t>
  </si>
  <si>
    <t>Marcos</t>
  </si>
  <si>
    <t>Roberta Lacavo</t>
  </si>
  <si>
    <t>Erick</t>
  </si>
  <si>
    <t>Drika tatuape</t>
  </si>
  <si>
    <t>Drika Marques</t>
  </si>
  <si>
    <t>11 98855-8492</t>
  </si>
  <si>
    <t>https://instagram.com/caotinho_da_dri?utm_source=qr&amp;igshid=ZDc4ODBmNjlmNQ%3D%3D</t>
  </si>
  <si>
    <t>Reprovado</t>
  </si>
  <si>
    <t>Perto do shopping tatuapé, em média 9 vagas, protetora individual</t>
  </si>
  <si>
    <t>Taciana</t>
  </si>
  <si>
    <t>16 99238-0190</t>
  </si>
  <si>
    <t>Cristais Paulista</t>
  </si>
  <si>
    <t>Debora</t>
  </si>
  <si>
    <t>Mari</t>
  </si>
  <si>
    <t>11 99931-8347</t>
  </si>
  <si>
    <t>@rhayodasol</t>
  </si>
  <si>
    <t>Rio Grande da Serra</t>
  </si>
  <si>
    <t xml:space="preserve">Porte pequeno 200,00 
Porte médio 250,00 
Porte grande 300,00 
Com ração inclusa </t>
  </si>
  <si>
    <t>Mais ou menos</t>
  </si>
  <si>
    <t>Chacara a 1 hora de SP, baias escuras porém bem abrigadas, bom espaço para correr</t>
  </si>
  <si>
    <t>Márcia idoso</t>
  </si>
  <si>
    <t>11 96069-7772</t>
  </si>
  <si>
    <t>Mais de uma semana e não me respondeu</t>
  </si>
  <si>
    <t>Tiago</t>
  </si>
  <si>
    <t>11 98305-1877</t>
  </si>
  <si>
    <t>Juquitiba</t>
  </si>
  <si>
    <t>400 com ração</t>
  </si>
  <si>
    <t>Zero interesse</t>
  </si>
  <si>
    <t>Adriana Mauá</t>
  </si>
  <si>
    <t>11 94249-2121</t>
  </si>
  <si>
    <t>@taxidogehotel1001patas</t>
  </si>
  <si>
    <t>&gt; 25kg 450,00
&lt; 25kg 400,00
Ração inclusa</t>
  </si>
  <si>
    <t>Aprovado</t>
  </si>
  <si>
    <t>Unidade São Matheus: caes não sociáveis
Unidade Santa Isabel: caes sociáveis</t>
  </si>
  <si>
    <t>Adriana</t>
  </si>
  <si>
    <t>11 95826-5350</t>
  </si>
  <si>
    <t>Sujo, úmido...</t>
  </si>
  <si>
    <t>11 97959-0438</t>
  </si>
  <si>
    <t>ltcaramelos.com.br</t>
  </si>
  <si>
    <t>Ramiro</t>
  </si>
  <si>
    <t>11 96253-7084</t>
  </si>
  <si>
    <t>Suely</t>
  </si>
  <si>
    <t>11 97631-4159</t>
  </si>
  <si>
    <t>Sem vaga no momento</t>
  </si>
  <si>
    <t>Dani</t>
  </si>
  <si>
    <t>Jean Medina</t>
  </si>
  <si>
    <t>Camila</t>
  </si>
  <si>
    <t>Matilha da Bá</t>
  </si>
  <si>
    <t>Renato</t>
  </si>
  <si>
    <t>Ricardo</t>
  </si>
  <si>
    <t>Samira</t>
  </si>
  <si>
    <t>11 98095 1219</t>
  </si>
  <si>
    <t>Alexandre</t>
  </si>
  <si>
    <t>11 94034 1929</t>
  </si>
  <si>
    <t>Tio Fofo</t>
  </si>
  <si>
    <t>11 99625 8022</t>
  </si>
  <si>
    <t>Carina</t>
  </si>
  <si>
    <t>11 98546 0078</t>
  </si>
  <si>
    <t>Canela Taxi Pet</t>
  </si>
  <si>
    <t>11 98921 0125</t>
  </si>
  <si>
    <t>Adonias</t>
  </si>
  <si>
    <t>11 96185 7153</t>
  </si>
  <si>
    <t>Patrícia</t>
  </si>
  <si>
    <t>Colocou 4 animais no porta malas</t>
  </si>
  <si>
    <t>Dina</t>
  </si>
  <si>
    <t>11 99644 7896</t>
  </si>
  <si>
    <t>Um pouco cara</t>
  </si>
  <si>
    <t>Período</t>
  </si>
  <si>
    <t>Resgates</t>
  </si>
  <si>
    <t>Adoções</t>
  </si>
  <si>
    <t>Falaceram</t>
  </si>
  <si>
    <t>Sem data</t>
  </si>
  <si>
    <t>DOADORES FIXOS</t>
  </si>
  <si>
    <t>Padrinho/Madrinha</t>
  </si>
  <si>
    <t>Meio</t>
  </si>
  <si>
    <t>Telefone</t>
  </si>
  <si>
    <t>Data do Depósito</t>
  </si>
  <si>
    <t>No Grupo?</t>
  </si>
  <si>
    <t>Observação</t>
  </si>
  <si>
    <t>Jan</t>
  </si>
  <si>
    <t>Fev</t>
  </si>
  <si>
    <t>Mar</t>
  </si>
  <si>
    <t>Abr</t>
  </si>
  <si>
    <t>Mai</t>
  </si>
  <si>
    <t>Jun</t>
  </si>
  <si>
    <t>Jul</t>
  </si>
  <si>
    <t>Ago</t>
  </si>
  <si>
    <t>Set</t>
  </si>
  <si>
    <t>Out</t>
  </si>
  <si>
    <t>Nov</t>
  </si>
  <si>
    <t>Dez</t>
  </si>
  <si>
    <t>Adriana Schwartz</t>
  </si>
  <si>
    <t>Doador Mensal</t>
  </si>
  <si>
    <t>Banco</t>
  </si>
  <si>
    <t>11 95400-9899</t>
  </si>
  <si>
    <t>Dia 15</t>
  </si>
  <si>
    <t>Sim</t>
  </si>
  <si>
    <t>x</t>
  </si>
  <si>
    <t>Adriana Silva</t>
  </si>
  <si>
    <t>Apoia.Se</t>
  </si>
  <si>
    <t>Dia 16</t>
  </si>
  <si>
    <t>Cel Pedido</t>
  </si>
  <si>
    <t>Adriana Song</t>
  </si>
  <si>
    <t>Apadrinhamento</t>
  </si>
  <si>
    <t>11 99627-3046</t>
  </si>
  <si>
    <t>Convidado</t>
  </si>
  <si>
    <t>Alessandra Yumi Kondo</t>
  </si>
  <si>
    <t>11 97265-3445</t>
  </si>
  <si>
    <t>Dia 01</t>
  </si>
  <si>
    <t>Alex Florentino</t>
  </si>
  <si>
    <t>PicPay</t>
  </si>
  <si>
    <t>11 95559-5948</t>
  </si>
  <si>
    <t>Dia 29</t>
  </si>
  <si>
    <t>Alexandre da Silva Junior</t>
  </si>
  <si>
    <t>11 97788-8941</t>
  </si>
  <si>
    <t>Dia 12</t>
  </si>
  <si>
    <t>Álida Oliveira</t>
  </si>
  <si>
    <t>11 98011-7626</t>
  </si>
  <si>
    <t>Dia 28</t>
  </si>
  <si>
    <t>Saiu</t>
  </si>
  <si>
    <t>Aline Almeida Ghizzi</t>
  </si>
  <si>
    <t>19 99846-1606</t>
  </si>
  <si>
    <t>Aline Pretel Giusti</t>
  </si>
  <si>
    <t>11 99435-9502</t>
  </si>
  <si>
    <t>Aline Floriz Ribas</t>
  </si>
  <si>
    <t>11 99126-4876</t>
  </si>
  <si>
    <t>Amanda Agripina</t>
  </si>
  <si>
    <t>12 99742-9555</t>
  </si>
  <si>
    <t>Amanda Almeida Souza</t>
  </si>
  <si>
    <t>Amanda Caroline Lima Digilio/Djulian</t>
  </si>
  <si>
    <t>11 99994-3869</t>
  </si>
  <si>
    <t>Amanda Garbes</t>
  </si>
  <si>
    <t>11 94590-5700</t>
  </si>
  <si>
    <t>Dia 04</t>
  </si>
  <si>
    <t>Amanda Regina Tavares de Almeida</t>
  </si>
  <si>
    <t>Doação Mensal</t>
  </si>
  <si>
    <t>11 97208-6034</t>
  </si>
  <si>
    <t>Ana Beatriz Checchia Salles</t>
  </si>
  <si>
    <t>Ana Carolina Dantas de Assis</t>
  </si>
  <si>
    <t>11 98452-4234</t>
  </si>
  <si>
    <t>Da 12</t>
  </si>
  <si>
    <t>Ana Carriço</t>
  </si>
  <si>
    <t>11 98951-3064</t>
  </si>
  <si>
    <t>Ana Cassins</t>
  </si>
  <si>
    <t>11 99679-7073</t>
  </si>
  <si>
    <t>Ana Elisa Paiva</t>
  </si>
  <si>
    <t>31 98628-3103</t>
  </si>
  <si>
    <t>Ana Flavia de Andrade da Silva</t>
  </si>
  <si>
    <t>11 97203-7724</t>
  </si>
  <si>
    <t>Ana Ladeira</t>
  </si>
  <si>
    <t>21 99807-7676</t>
  </si>
  <si>
    <t>Ana Marini</t>
  </si>
  <si>
    <t>11 981829204</t>
  </si>
  <si>
    <t>Ana Paula Alves da Silva</t>
  </si>
  <si>
    <t>11 97344-4769</t>
  </si>
  <si>
    <t>Dia 10</t>
  </si>
  <si>
    <t>Ana Paula de Carvalho</t>
  </si>
  <si>
    <t>11 98212-2531</t>
  </si>
  <si>
    <t>Ana Tereza Di Lorenzo Alho</t>
  </si>
  <si>
    <t>11 99205-2338</t>
  </si>
  <si>
    <t>Andrea Ferraz</t>
  </si>
  <si>
    <t>11 98662-8818</t>
  </si>
  <si>
    <t>Andrea Zgouridi</t>
  </si>
  <si>
    <t>11 98121-9599</t>
  </si>
  <si>
    <t>Andressa Sakai</t>
  </si>
  <si>
    <t>11 99135-8999</t>
  </si>
  <si>
    <t>Anna Alves</t>
  </si>
  <si>
    <t>11 98917-4058</t>
  </si>
  <si>
    <t>Anna Rosa de Agostini</t>
  </si>
  <si>
    <t>11 97133-0674</t>
  </si>
  <si>
    <t>Dia 06</t>
  </si>
  <si>
    <t>Arlette Guibert</t>
  </si>
  <si>
    <t>11 98150-8777</t>
  </si>
  <si>
    <t>Barbarah Andrade</t>
  </si>
  <si>
    <t>11 96173-3913</t>
  </si>
  <si>
    <t>Beatriz Magnani di Lorenzo</t>
  </si>
  <si>
    <t>Sem cel</t>
  </si>
  <si>
    <t>Beatriz Teixeira</t>
  </si>
  <si>
    <t>31 97154-2530</t>
  </si>
  <si>
    <t>Dia 22</t>
  </si>
  <si>
    <t>Bianca Suemi</t>
  </si>
  <si>
    <t>11 98466-5165</t>
  </si>
  <si>
    <t>Bruna Caroni</t>
  </si>
  <si>
    <t>11 98300-7437</t>
  </si>
  <si>
    <t>Bruna Costa Nascimento</t>
  </si>
  <si>
    <t>19 99267-8704</t>
  </si>
  <si>
    <t>Camila Araujo Gomes</t>
  </si>
  <si>
    <t>21 99666-0518</t>
  </si>
  <si>
    <t>Camila Cestaro</t>
  </si>
  <si>
    <t>11 98121-4073</t>
  </si>
  <si>
    <t>Camila Rondon</t>
  </si>
  <si>
    <t>11 99161-9351</t>
  </si>
  <si>
    <t>Dia 19</t>
  </si>
  <si>
    <t>Camila Schaubeck</t>
  </si>
  <si>
    <t>11 98300-6586</t>
  </si>
  <si>
    <t>Camila Shiratsubaki</t>
  </si>
  <si>
    <t>61 98147-8603</t>
  </si>
  <si>
    <t>Caren Durazzo / Aliance</t>
  </si>
  <si>
    <t>11 94022-7739</t>
  </si>
  <si>
    <t>Carolina Carioba</t>
  </si>
  <si>
    <t>11 94214-9993</t>
  </si>
  <si>
    <t>Carolina Outeiro</t>
  </si>
  <si>
    <t>11 96239-4642</t>
  </si>
  <si>
    <t>5o dia útil</t>
  </si>
  <si>
    <t>Carolina Prado</t>
  </si>
  <si>
    <t>11 99848-7333</t>
  </si>
  <si>
    <t>Último dia do mês</t>
  </si>
  <si>
    <t>Carolina Ramos Correa</t>
  </si>
  <si>
    <t>11 94588-6963</t>
  </si>
  <si>
    <t>Caroline de Lima</t>
  </si>
  <si>
    <t>11 98267-8777</t>
  </si>
  <si>
    <t>Caroline Gonçalves</t>
  </si>
  <si>
    <t>13 98828-2170</t>
  </si>
  <si>
    <t>Dia 03</t>
  </si>
  <si>
    <t>Catharine Viveiros</t>
  </si>
  <si>
    <t>11 95640-9672</t>
  </si>
  <si>
    <t>Dia 07</t>
  </si>
  <si>
    <t>Celeste Lazzerini</t>
  </si>
  <si>
    <t>11 95270-2952</t>
  </si>
  <si>
    <t>Cintia de Cassia Souza</t>
  </si>
  <si>
    <t>11 97998-5103</t>
  </si>
  <si>
    <t>Claudia de Alencar</t>
  </si>
  <si>
    <t>11 99347-4274</t>
  </si>
  <si>
    <t>Claudia Dimampera</t>
  </si>
  <si>
    <t>11 91558-1980</t>
  </si>
  <si>
    <t>Dia 24</t>
  </si>
  <si>
    <t>Claudia Muller</t>
  </si>
  <si>
    <t>11 99123-0993</t>
  </si>
  <si>
    <t>Claudia Poquini</t>
  </si>
  <si>
    <t>11 98416-3520</t>
  </si>
  <si>
    <t>Cristiane Godoy</t>
  </si>
  <si>
    <t>11 99535-9235</t>
  </si>
  <si>
    <t>Cristiane Urakawa</t>
  </si>
  <si>
    <t>11 97327-0726</t>
  </si>
  <si>
    <t>Dia 26</t>
  </si>
  <si>
    <t>Cristina Morselli</t>
  </si>
  <si>
    <t>11 99809-2770</t>
  </si>
  <si>
    <t>Daiane de Souza</t>
  </si>
  <si>
    <t>11 98625-3276</t>
  </si>
  <si>
    <t>Daniel</t>
  </si>
  <si>
    <t>11 95088-5056</t>
  </si>
  <si>
    <t>Não</t>
  </si>
  <si>
    <t>Daniel Yumioka</t>
  </si>
  <si>
    <t>11 97616-9964</t>
  </si>
  <si>
    <t>Daniela de Araujo</t>
  </si>
  <si>
    <t>Daniele Gonçalves</t>
  </si>
  <si>
    <t>11 99529-2252</t>
  </si>
  <si>
    <t>Daniella Ferraro</t>
  </si>
  <si>
    <t>11 98147-2704</t>
  </si>
  <si>
    <t>Dia 13</t>
  </si>
  <si>
    <t>Daniella Yurie Nakano</t>
  </si>
  <si>
    <t>11 99933-1087</t>
  </si>
  <si>
    <t>Danielle Rebotini</t>
  </si>
  <si>
    <t>11 99453-2610</t>
  </si>
  <si>
    <t>Danielle Tanaka</t>
  </si>
  <si>
    <t>21 96737-3452</t>
  </si>
  <si>
    <t>Da 10</t>
  </si>
  <si>
    <t>Danillo Sakai</t>
  </si>
  <si>
    <t>11 99544-3253</t>
  </si>
  <si>
    <t>Dia 14</t>
  </si>
  <si>
    <t>R$ 19,60</t>
  </si>
  <si>
    <t>Inter</t>
  </si>
  <si>
    <t>Daphne Ruivo</t>
  </si>
  <si>
    <t>11 98106-7095</t>
  </si>
  <si>
    <t>Deborah Parucci</t>
  </si>
  <si>
    <t>11 99978-5378</t>
  </si>
  <si>
    <t>Denise Jozsef</t>
  </si>
  <si>
    <t>11 98644-5503</t>
  </si>
  <si>
    <t>Desirê Vosch</t>
  </si>
  <si>
    <t>41 99681-9276</t>
  </si>
  <si>
    <t>Diana Fekete Nunes</t>
  </si>
  <si>
    <t>11 99185-3851</t>
  </si>
  <si>
    <t>Dia 17</t>
  </si>
  <si>
    <t>Diego Bonilha</t>
  </si>
  <si>
    <t>11 99996-5764</t>
  </si>
  <si>
    <t>11 99260-3338</t>
  </si>
  <si>
    <t>Dulcineia</t>
  </si>
  <si>
    <t>19 99357-3855</t>
  </si>
  <si>
    <t>Eduarda Ribeiro Carvalhaes</t>
  </si>
  <si>
    <t>31 99636-3510</t>
  </si>
  <si>
    <t>Ellen Ventura</t>
  </si>
  <si>
    <t>Erick Minoru Ishimine</t>
  </si>
  <si>
    <t>13 98202-0125</t>
  </si>
  <si>
    <t>Erick Vidiner</t>
  </si>
  <si>
    <t>11 96437-1288</t>
  </si>
  <si>
    <t>Erika di Madeu</t>
  </si>
  <si>
    <t>11 98158-5711</t>
  </si>
  <si>
    <t>Ettieny Cunha / Mayara</t>
  </si>
  <si>
    <t>11 97167-1489</t>
  </si>
  <si>
    <t>Fabiola Oliveira</t>
  </si>
  <si>
    <t>11 99913-2297</t>
  </si>
  <si>
    <t>Fatima Maria Vieira Batistelli</t>
  </si>
  <si>
    <t>11 99973-7561</t>
  </si>
  <si>
    <t>Fernanda Botta Tarallo</t>
  </si>
  <si>
    <t>11 94423-8751</t>
  </si>
  <si>
    <t>Fernanda Pereira da Costa</t>
  </si>
  <si>
    <t>11 94749-2109</t>
  </si>
  <si>
    <t>Fernanda Repulho</t>
  </si>
  <si>
    <t>11 95356-9497</t>
  </si>
  <si>
    <t>Martine</t>
  </si>
  <si>
    <t>Fernando Ferreira de Oliveira</t>
  </si>
  <si>
    <t>11 98315-7455</t>
  </si>
  <si>
    <t>Dia 31</t>
  </si>
  <si>
    <t>Fernando T Fireman</t>
  </si>
  <si>
    <t xml:space="preserve">11 98336-1635 </t>
  </si>
  <si>
    <t>Filipe Manfrinato</t>
  </si>
  <si>
    <t>11 97410-1308</t>
  </si>
  <si>
    <t>Flavia Marjorie Soares de Lima</t>
  </si>
  <si>
    <t>NUNCA</t>
  </si>
  <si>
    <t>Gabriel Pinto Oliveira</t>
  </si>
  <si>
    <t>21 98783-2452</t>
  </si>
  <si>
    <t>Gabriella Migotto</t>
  </si>
  <si>
    <t>11 99625-0303</t>
  </si>
  <si>
    <t>Gabriella Nunes</t>
  </si>
  <si>
    <t>11 96272-2528</t>
  </si>
  <si>
    <t>Giovanna Godinho</t>
  </si>
  <si>
    <t>11 97273-7933</t>
  </si>
  <si>
    <t>Gisela Mattos</t>
  </si>
  <si>
    <t>11 99320-5627</t>
  </si>
  <si>
    <t>Gisele Nery</t>
  </si>
  <si>
    <t>11 98539-9604</t>
  </si>
  <si>
    <t>Giulia Yosue</t>
  </si>
  <si>
    <t>11 95422-7337</t>
  </si>
  <si>
    <t>Graziele Dias Acciardo</t>
  </si>
  <si>
    <t>11 99410-5004</t>
  </si>
  <si>
    <t>Guilherme Rebelo</t>
  </si>
  <si>
    <t>11 94288-9898</t>
  </si>
  <si>
    <t>Havelim Serrão de Lima</t>
  </si>
  <si>
    <t>11 94102-1993</t>
  </si>
  <si>
    <t>Hine Takeda</t>
  </si>
  <si>
    <t>11 94113-5999</t>
  </si>
  <si>
    <t>Hugo Lemos</t>
  </si>
  <si>
    <t>11 96868-1825</t>
  </si>
  <si>
    <t>Ina Kavaleski</t>
  </si>
  <si>
    <t>11 97662-9084</t>
  </si>
  <si>
    <t>Isabela Botura</t>
  </si>
  <si>
    <t>16 98218-9668</t>
  </si>
  <si>
    <t>Dia 11</t>
  </si>
  <si>
    <t>Isabela Guimarães</t>
  </si>
  <si>
    <t>11 99473-9501</t>
  </si>
  <si>
    <t>Isabella Evangelista Massaro</t>
  </si>
  <si>
    <t>11 98508-4293</t>
  </si>
  <si>
    <t>Ísis Carolina Pradella de Lima</t>
  </si>
  <si>
    <t>11 97369-0643</t>
  </si>
  <si>
    <t>Janaina Correa Cardoso</t>
  </si>
  <si>
    <t>Pedir o cel</t>
  </si>
  <si>
    <t>Jane Ruiz Carboni</t>
  </si>
  <si>
    <t>11 99202-8293</t>
  </si>
  <si>
    <t>Jessica Sigrist</t>
  </si>
  <si>
    <t>11 93802-9720</t>
  </si>
  <si>
    <t>João Alexandre</t>
  </si>
  <si>
    <t>11 98102-9576</t>
  </si>
  <si>
    <t>João Felipe B Ribeiro Paula</t>
  </si>
  <si>
    <t>21 99797-4093</t>
  </si>
  <si>
    <t>José Rui Simons Godoy</t>
  </si>
  <si>
    <t>11 94549-5773</t>
  </si>
  <si>
    <t>Joseilde de Azevedo</t>
  </si>
  <si>
    <t>11 94019-9589</t>
  </si>
  <si>
    <t>Início do mês</t>
  </si>
  <si>
    <t>Julia Macol</t>
  </si>
  <si>
    <t>11 94201-2202</t>
  </si>
  <si>
    <t>Juliana Bottesini Mendes</t>
  </si>
  <si>
    <t>Dia 21</t>
  </si>
  <si>
    <t>Julyana Kuwabara</t>
  </si>
  <si>
    <t>11 99488-5471</t>
  </si>
  <si>
    <t>Karen Negrão</t>
  </si>
  <si>
    <t>11 97151-5774</t>
  </si>
  <si>
    <t>Lais Sampaio</t>
  </si>
  <si>
    <t>11 97100-0908</t>
  </si>
  <si>
    <t>Larissa Bas</t>
  </si>
  <si>
    <t>11 99964-1422</t>
  </si>
  <si>
    <t>Larissa Donaire</t>
  </si>
  <si>
    <t>11 97615-0173</t>
  </si>
  <si>
    <t>Larissa Pereira Modolo</t>
  </si>
  <si>
    <t>11 97087-8308</t>
  </si>
  <si>
    <t>Laura Botasso L Moreno Martins</t>
  </si>
  <si>
    <t>11 99152-1393</t>
  </si>
  <si>
    <t>Laura Castro</t>
  </si>
  <si>
    <t>19 99139-2727</t>
  </si>
  <si>
    <t>Laura Grossman</t>
  </si>
  <si>
    <t>11 99655--8769</t>
  </si>
  <si>
    <t>Luana Andrade Diniz</t>
  </si>
  <si>
    <t>11 98420-2138</t>
  </si>
  <si>
    <t>Lucas Figueiredo</t>
  </si>
  <si>
    <t>11 98671-4432</t>
  </si>
  <si>
    <t>Lucas Tochetto</t>
  </si>
  <si>
    <t>Lucas Uriel Shimada</t>
  </si>
  <si>
    <t>11 95222-8883</t>
  </si>
  <si>
    <t>Luciana Bortoletto Faria</t>
  </si>
  <si>
    <t>11 99219-7278</t>
  </si>
  <si>
    <t>Luciana Simões de Souza</t>
  </si>
  <si>
    <t>11 97417-4397</t>
  </si>
  <si>
    <t>Luis José Marques Pierre</t>
  </si>
  <si>
    <t>11 99600-8892</t>
  </si>
  <si>
    <t>Luísa Gonçalves Rosa Carbonell</t>
  </si>
  <si>
    <t>Luizinho/Padaria</t>
  </si>
  <si>
    <t>11 98181-6689</t>
  </si>
  <si>
    <t>Marcelle Dias / André</t>
  </si>
  <si>
    <t>11 98202-9149</t>
  </si>
  <si>
    <t>Marcelo Bella</t>
  </si>
  <si>
    <t>11 97120-8692</t>
  </si>
  <si>
    <t>Marcia Marques</t>
  </si>
  <si>
    <t>11 97686-2119</t>
  </si>
  <si>
    <t>Marcia Muniz</t>
  </si>
  <si>
    <t>24 99992-5684</t>
  </si>
  <si>
    <t>Marcos/Natalia Bando</t>
  </si>
  <si>
    <t>11 99620-3609</t>
  </si>
  <si>
    <t>Maria Cristina Bianchessi</t>
  </si>
  <si>
    <t>11 97677-6452</t>
  </si>
  <si>
    <t>Maria do Carmo F Malheiros</t>
  </si>
  <si>
    <t>11 99532-9995</t>
  </si>
  <si>
    <t>Dia 25</t>
  </si>
  <si>
    <t>Mariana Ataliba Nogueira</t>
  </si>
  <si>
    <t>11 99143-3017</t>
  </si>
  <si>
    <t>Mariana Bussab</t>
  </si>
  <si>
    <t>11 99890-0348</t>
  </si>
  <si>
    <t>Mariana Maciel Santos Almeida</t>
  </si>
  <si>
    <t>11 95050-9005</t>
  </si>
  <si>
    <t>Mariana Maganhoto</t>
  </si>
  <si>
    <t>11 95911-9850</t>
  </si>
  <si>
    <t>Mariana Pessoa Duarte</t>
  </si>
  <si>
    <t>11 99205-4726</t>
  </si>
  <si>
    <t>Mariana Soares Popper</t>
  </si>
  <si>
    <t>11 98741-0924</t>
  </si>
  <si>
    <t>Marianna Facão Pintos de Lemos</t>
  </si>
  <si>
    <t>Marilia Matrubashi</t>
  </si>
  <si>
    <t>11 97426-9007</t>
  </si>
  <si>
    <t>Marina Godinho</t>
  </si>
  <si>
    <t>11 99906-1310</t>
  </si>
  <si>
    <t>Marlene Alonso</t>
  </si>
  <si>
    <t>11 97147-4924</t>
  </si>
  <si>
    <t>Monica Boing</t>
  </si>
  <si>
    <t>11 98726-3450</t>
  </si>
  <si>
    <t>Najla Minichelli Zogheib</t>
  </si>
  <si>
    <t>11 98937-2018</t>
  </si>
  <si>
    <t>Natalha Pagne Vavilovas</t>
  </si>
  <si>
    <t>11 95780-8426</t>
  </si>
  <si>
    <t>Natalia Pedroso</t>
  </si>
  <si>
    <t>11 98529-5225</t>
  </si>
  <si>
    <t>Natália Pedroso Cabrine</t>
  </si>
  <si>
    <t>Nataly Cáceres de Souza</t>
  </si>
  <si>
    <t>11 94944-4770</t>
  </si>
  <si>
    <t>Nathalia Oliveira Soriano</t>
  </si>
  <si>
    <t>11 99787-9220</t>
  </si>
  <si>
    <t>Nelson (tio Tahis)</t>
  </si>
  <si>
    <t>11 99900-5797</t>
  </si>
  <si>
    <t>Paloma Bonilha</t>
  </si>
  <si>
    <t>11 95666-0250</t>
  </si>
  <si>
    <t>Pamela Meneguetti</t>
  </si>
  <si>
    <t>11 98117-5768</t>
  </si>
  <si>
    <t>Paola Casale</t>
  </si>
  <si>
    <t>13 99713-9350</t>
  </si>
  <si>
    <t>Patrícia Carozzi</t>
  </si>
  <si>
    <t>11 99349-7756</t>
  </si>
  <si>
    <t>Patrícia M Cesar Kaufmann</t>
  </si>
  <si>
    <t>11 97249-0262</t>
  </si>
  <si>
    <t>Paula Bella</t>
  </si>
  <si>
    <t>11 99106-1005</t>
  </si>
  <si>
    <t>Paula Imenes Martins</t>
  </si>
  <si>
    <t>11 98021-6001</t>
  </si>
  <si>
    <t>Paulo Fonseca</t>
  </si>
  <si>
    <t>13 99167-5858</t>
  </si>
  <si>
    <t>Priscila</t>
  </si>
  <si>
    <t>11 96789-7489</t>
  </si>
  <si>
    <t>Priscila Gonçalves</t>
  </si>
  <si>
    <t>Rafael Muniz Queiroz De Souza</t>
  </si>
  <si>
    <t>41 99807-9366</t>
  </si>
  <si>
    <t>Rafael Pellegrini</t>
  </si>
  <si>
    <t>11 97150-8566</t>
  </si>
  <si>
    <t>Rafaela Massini</t>
  </si>
  <si>
    <t>11 97631-9799</t>
  </si>
  <si>
    <t>Raquel de Oliveira</t>
  </si>
  <si>
    <t>11 94252-4934</t>
  </si>
  <si>
    <t>Raquel Rodrigues dos Santos Silva</t>
  </si>
  <si>
    <t>11 99123-0082</t>
  </si>
  <si>
    <t>Regina Celia Di Lorenzzo/Jose Carlos</t>
  </si>
  <si>
    <t>11 99919-8024</t>
  </si>
  <si>
    <t>Renata Santos</t>
  </si>
  <si>
    <t>11 99755-9740</t>
  </si>
  <si>
    <t>Rosa</t>
  </si>
  <si>
    <t>11 94914-9897</t>
  </si>
  <si>
    <t>Rosa (vizinha Tahis)</t>
  </si>
  <si>
    <t>11 94235-9429</t>
  </si>
  <si>
    <t>Sabrina Alonso</t>
  </si>
  <si>
    <t>11 99299-3112</t>
  </si>
  <si>
    <t>Sabrina de Carvalho</t>
  </si>
  <si>
    <t>11 99292-0424</t>
  </si>
  <si>
    <t>Samara Nunes Nogueira</t>
  </si>
  <si>
    <t>11 98274-3309</t>
  </si>
  <si>
    <t>Sandra Rigazzo</t>
  </si>
  <si>
    <t>11 99902-8003</t>
  </si>
  <si>
    <t>Selma Saab</t>
  </si>
  <si>
    <t>38 99236-0777</t>
  </si>
  <si>
    <t>Simone Lodetti Garcia</t>
  </si>
  <si>
    <t>11 99449-2939</t>
  </si>
  <si>
    <t>Stefanie Bernauer</t>
  </si>
  <si>
    <t>Stefany Rodrigues</t>
  </si>
  <si>
    <t>11 98293-6973</t>
  </si>
  <si>
    <t>Steffany Francciny Lima Alves</t>
  </si>
  <si>
    <t>11 97687-1036</t>
  </si>
  <si>
    <t>Stephanie Santanna Dias</t>
  </si>
  <si>
    <t>11 99958-3055</t>
  </si>
  <si>
    <t>Taina Marques</t>
  </si>
  <si>
    <t>11 95499-8538</t>
  </si>
  <si>
    <t>Taissa Cruz</t>
  </si>
  <si>
    <t>11 98553-5466</t>
  </si>
  <si>
    <t>Tamara Tormena</t>
  </si>
  <si>
    <t>21 96531-1212</t>
  </si>
  <si>
    <t>Tamara Vidiner</t>
  </si>
  <si>
    <t>11 93248-4671</t>
  </si>
  <si>
    <t>Tatiane Neves Alves</t>
  </si>
  <si>
    <t>11 99846-3302</t>
  </si>
  <si>
    <t>Teresa Lobo</t>
  </si>
  <si>
    <t>11 97260-5863</t>
  </si>
  <si>
    <t>Tereza Avila</t>
  </si>
  <si>
    <t>11 97606-3755</t>
  </si>
  <si>
    <t>Thais Aparecida Mataruco</t>
  </si>
  <si>
    <t>11 97383-5000</t>
  </si>
  <si>
    <t>Fim do mês</t>
  </si>
  <si>
    <t>Thais Vitorasso</t>
  </si>
  <si>
    <t>11 97252-9783</t>
  </si>
  <si>
    <t>Tiago Nakano</t>
  </si>
  <si>
    <t>11 98294-9607</t>
  </si>
  <si>
    <t>Tônia Azevedo Pereira</t>
  </si>
  <si>
    <t>11 98432-4365</t>
  </si>
  <si>
    <t>Vânia Helen Morandi Brunetto</t>
  </si>
  <si>
    <t>19 99630-7818</t>
  </si>
  <si>
    <t>Vitor Miguel</t>
  </si>
  <si>
    <t>11 97421-5677</t>
  </si>
  <si>
    <t>Maila Guilhon</t>
  </si>
  <si>
    <t>Matheus Reis Ferreira</t>
  </si>
  <si>
    <t>Cibele Alves</t>
  </si>
  <si>
    <t>11 95081-2185</t>
  </si>
  <si>
    <t>TOTAL</t>
  </si>
  <si>
    <t>No grupo</t>
  </si>
  <si>
    <t>No grupo (não doam mais)</t>
  </si>
  <si>
    <t>No grupo (doadores)</t>
  </si>
  <si>
    <t>Convidados</t>
  </si>
  <si>
    <t>Não entraram</t>
  </si>
  <si>
    <t>Convidar</t>
  </si>
  <si>
    <t>EX DOADORES</t>
  </si>
  <si>
    <t>Motivo</t>
  </si>
  <si>
    <t>Intenção de voltar?</t>
  </si>
  <si>
    <t>Larissa Mendes</t>
  </si>
  <si>
    <t>11 99980-1098</t>
  </si>
  <si>
    <t>Roberto Spinelli</t>
  </si>
  <si>
    <t>11 98922-9393</t>
  </si>
  <si>
    <t>Itala Tucci</t>
  </si>
  <si>
    <t>11 94891-8118</t>
  </si>
  <si>
    <t>Henrique</t>
  </si>
  <si>
    <t>11 99797-2324</t>
  </si>
  <si>
    <t>Albert Souza</t>
  </si>
  <si>
    <t>35 9997-05365</t>
  </si>
  <si>
    <t>Vanessa Rubio</t>
  </si>
  <si>
    <t>61 984979864</t>
  </si>
  <si>
    <t>Rodney Blotta Junior</t>
  </si>
  <si>
    <t>11 98619-0836</t>
  </si>
  <si>
    <t>Regiane Andrade</t>
  </si>
  <si>
    <t>11 99944-2401</t>
  </si>
  <si>
    <t>Ana Paula Moreira</t>
  </si>
  <si>
    <t>11 98476-0907</t>
  </si>
  <si>
    <t>Bibiana Padula</t>
  </si>
  <si>
    <t>11 93344-9393</t>
  </si>
  <si>
    <t>Lena</t>
  </si>
  <si>
    <t>11 99268-8661</t>
  </si>
  <si>
    <t>Gabriela Mazzotti</t>
  </si>
  <si>
    <t>11 95494-4454</t>
  </si>
  <si>
    <t>Monica Diegues</t>
  </si>
  <si>
    <t>11 98868-9696</t>
  </si>
  <si>
    <t>Amanda Pavan</t>
  </si>
  <si>
    <t>19 99846-7517</t>
  </si>
  <si>
    <t>André Paisano</t>
  </si>
  <si>
    <t>11 96346-5916</t>
  </si>
  <si>
    <t>Nataly Candeloro</t>
  </si>
  <si>
    <t>11 96431-7534</t>
  </si>
  <si>
    <t>Rosiane Espírito Santos</t>
  </si>
  <si>
    <t>11 96504-3728</t>
  </si>
  <si>
    <t>Viviana / Pablo</t>
  </si>
  <si>
    <t>11 99452-9429</t>
  </si>
  <si>
    <t>Amanda Vaiano</t>
  </si>
  <si>
    <t>11 97540-8903</t>
  </si>
  <si>
    <t>Ananda Lutzenberger</t>
  </si>
  <si>
    <t>19 99995-9639</t>
  </si>
  <si>
    <t>Nathália Chagas</t>
  </si>
  <si>
    <t>11 97575- 8828</t>
  </si>
  <si>
    <t>Liriel Melo</t>
  </si>
  <si>
    <t>Doador Mensal (Pic)</t>
  </si>
  <si>
    <t>11 95653-9936</t>
  </si>
  <si>
    <t>Valeria Nogueira</t>
  </si>
  <si>
    <t>19 98143-2032</t>
  </si>
  <si>
    <t>Removido</t>
  </si>
  <si>
    <t>Gabriel Marques</t>
  </si>
  <si>
    <t>11 94719-4876</t>
  </si>
  <si>
    <t>11 98206-8768</t>
  </si>
  <si>
    <t>3 meses sem doar e sem responder</t>
  </si>
  <si>
    <t>Amanda Meirelles</t>
  </si>
  <si>
    <t>11 97444-7891</t>
  </si>
  <si>
    <t>Afilhado adotado e parou de apoiar</t>
  </si>
  <si>
    <t>Chris de Maria / Marcio</t>
  </si>
  <si>
    <t>11 98183-8844</t>
  </si>
  <si>
    <t>Patricia Pietri</t>
  </si>
  <si>
    <t>11 98332-0403</t>
  </si>
  <si>
    <t>Rosa (Autohandel)</t>
  </si>
  <si>
    <t>11 98363-8844</t>
  </si>
  <si>
    <t>Marcia Porfirio</t>
  </si>
  <si>
    <t>11 99329-1469</t>
  </si>
  <si>
    <t>Mauricio Oliveira</t>
  </si>
  <si>
    <t>21 98300-5000</t>
  </si>
  <si>
    <t>Problemas financeiros</t>
  </si>
  <si>
    <t>Roberta Jacob</t>
  </si>
  <si>
    <t>11 97554-0331</t>
  </si>
  <si>
    <t>Shirlei Fogaça</t>
  </si>
  <si>
    <t>11 98613-2230</t>
  </si>
  <si>
    <t>Aline Policarpo</t>
  </si>
  <si>
    <t>11 96464-6382</t>
  </si>
  <si>
    <t>Adotou (PetFriends)</t>
  </si>
  <si>
    <t>Lylian  Amaral</t>
  </si>
  <si>
    <t>11 99880-4612</t>
  </si>
  <si>
    <t>Ficou desempregado</t>
  </si>
  <si>
    <t>Livia de Sousa</t>
  </si>
  <si>
    <t>85 99922-6939</t>
  </si>
  <si>
    <t>Bruno Luna</t>
  </si>
  <si>
    <t>11 98251-5800</t>
  </si>
  <si>
    <t>Stephany e Leonardo</t>
  </si>
  <si>
    <t>48 99171-7126</t>
  </si>
  <si>
    <t>Adotou (em Floripa)</t>
  </si>
  <si>
    <t>Ana Beatriz Viana</t>
  </si>
  <si>
    <t>11 94881-6743</t>
  </si>
  <si>
    <t>Natalia Cortez</t>
  </si>
  <si>
    <t>11 99959-5179</t>
  </si>
  <si>
    <t>Gabriel Moura</t>
  </si>
  <si>
    <t>11 98353-7225</t>
  </si>
  <si>
    <t>Carolina Ronchesi</t>
  </si>
  <si>
    <t>11 99465-6184</t>
  </si>
  <si>
    <t>Sofre um golpe e não pode mais ajudar</t>
  </si>
  <si>
    <t>Laura Brandão</t>
  </si>
  <si>
    <t>11 94290-5477</t>
  </si>
  <si>
    <t>Thayara Monteiro</t>
  </si>
  <si>
    <t>11 96655-0463</t>
  </si>
  <si>
    <t>Carolina Kojima</t>
  </si>
  <si>
    <t>11 99319-2191</t>
  </si>
  <si>
    <t>Sandra Hiltz</t>
  </si>
  <si>
    <t>21 99163-5991</t>
  </si>
  <si>
    <t>Andreia Karabolad</t>
  </si>
  <si>
    <t>11 98787- 3435</t>
  </si>
  <si>
    <t>Ana Paula Quarantani</t>
  </si>
  <si>
    <t>11 95701-7790</t>
  </si>
  <si>
    <t>Ana Carolina da Costa Mascarenhas</t>
  </si>
  <si>
    <t>11 99849-4981</t>
  </si>
  <si>
    <t>Adotou conosco</t>
  </si>
  <si>
    <t xml:space="preserve">Angélica Santos </t>
  </si>
  <si>
    <t>11 99745-3749</t>
  </si>
  <si>
    <t>Decidiu parar</t>
  </si>
  <si>
    <t>Carolina Grassi</t>
  </si>
  <si>
    <t>11 98983-3663</t>
  </si>
  <si>
    <t>Adotou (com outra ONG)</t>
  </si>
  <si>
    <t>Ilana Szyller</t>
  </si>
  <si>
    <t>11 98582-1383</t>
  </si>
  <si>
    <t>Maria Mattos</t>
  </si>
  <si>
    <t>11 99140-9651</t>
  </si>
  <si>
    <t>Isabella Godinho</t>
  </si>
  <si>
    <t>11 99905-9557</t>
  </si>
  <si>
    <t>Flavia Herrera</t>
  </si>
  <si>
    <t>17 99165-6179</t>
  </si>
  <si>
    <t>Ajudando outros projetos</t>
  </si>
  <si>
    <t>Igor Oliveira</t>
  </si>
  <si>
    <t>84 99933-7801</t>
  </si>
  <si>
    <t>Maria José de Freitas</t>
  </si>
  <si>
    <t>11 99326-6133</t>
  </si>
  <si>
    <t>Adriana Kinoshita</t>
  </si>
  <si>
    <t>11 94134-0444</t>
  </si>
  <si>
    <t>Patricia Heerbach</t>
  </si>
  <si>
    <t>11 99545-2072</t>
  </si>
  <si>
    <t>Waleria Campos</t>
  </si>
  <si>
    <t>11 95161-6710</t>
  </si>
  <si>
    <t>Em julho</t>
  </si>
  <si>
    <t>Arlete Carvalho</t>
  </si>
  <si>
    <t>13 99739-8969</t>
  </si>
  <si>
    <t>Bianca Rodrigues</t>
  </si>
  <si>
    <t>11 94276-9442</t>
  </si>
  <si>
    <t>Bruna Santana Garcia</t>
  </si>
  <si>
    <t>11 96139-8933</t>
  </si>
  <si>
    <t>Camila Dias de Araújo</t>
  </si>
  <si>
    <t>11 99826-9539</t>
  </si>
  <si>
    <t>Dâmi Pelegrino</t>
  </si>
  <si>
    <t>35 99708-9549</t>
  </si>
  <si>
    <t xml:space="preserve">Danilo Vieira </t>
  </si>
  <si>
    <t>11 971499061</t>
  </si>
  <si>
    <t>Fabiana Araujo</t>
  </si>
  <si>
    <t>11 99175-4278</t>
  </si>
  <si>
    <t>Fernanda Desio Senra</t>
  </si>
  <si>
    <t>11 99109-2552</t>
  </si>
  <si>
    <t>Gabriela Arruda</t>
  </si>
  <si>
    <t>11 95043-0327</t>
  </si>
  <si>
    <t>Giovana Costa</t>
  </si>
  <si>
    <t>11 98661-7759</t>
  </si>
  <si>
    <t>Isabela Teixeira</t>
  </si>
  <si>
    <t>11 98282-7641</t>
  </si>
  <si>
    <t>Jenifer Luz</t>
  </si>
  <si>
    <t>41 98787-0461</t>
  </si>
  <si>
    <t>José Carlos de Alvarenga Mattos</t>
  </si>
  <si>
    <t>11 98174-4894</t>
  </si>
  <si>
    <t>Josiane Andrighi</t>
  </si>
  <si>
    <t>11 99914-5189</t>
  </si>
  <si>
    <t>Joyce Carvalho</t>
  </si>
  <si>
    <t>13 99761-0236</t>
  </si>
  <si>
    <t>Karina Freitas</t>
  </si>
  <si>
    <t>11 98152-8584</t>
  </si>
  <si>
    <t>Kleberson Kayque Martins Faria</t>
  </si>
  <si>
    <t>67 99189-5964</t>
  </si>
  <si>
    <t>11 96860-2260</t>
  </si>
  <si>
    <t>Letícia Fluture / Agata</t>
  </si>
  <si>
    <t>11 99989-4615</t>
  </si>
  <si>
    <t>Luiz Mariano</t>
  </si>
  <si>
    <t>11 99618-6072</t>
  </si>
  <si>
    <t>Marcela Custódio</t>
  </si>
  <si>
    <t>13 98106-0008</t>
  </si>
  <si>
    <t>Marcela Rego de Oliveira</t>
  </si>
  <si>
    <t>12 99166-8540</t>
  </si>
  <si>
    <t>Priscilla dos Santos Zenezi</t>
  </si>
  <si>
    <t>11 94598-7561</t>
  </si>
  <si>
    <t>Mayra Polotto / Fabio</t>
  </si>
  <si>
    <t>17 98106-9083</t>
  </si>
  <si>
    <t>Marilia Melo</t>
  </si>
  <si>
    <t>11 96171-8989</t>
  </si>
  <si>
    <t>Natalia Verônica Evers / Marcia</t>
  </si>
  <si>
    <t>11 97791-7586</t>
  </si>
  <si>
    <t>Patricia Nascimento</t>
  </si>
  <si>
    <t>17 98106-5712</t>
  </si>
  <si>
    <t>Rafaela Costa</t>
  </si>
  <si>
    <t>11 98779-4860</t>
  </si>
  <si>
    <t>Solange Massaro</t>
  </si>
  <si>
    <t>11 96726-2402</t>
  </si>
  <si>
    <t>Beatriz Suiya</t>
  </si>
  <si>
    <t>Apadrinhamento (Pic)</t>
  </si>
  <si>
    <t>11 97481-3528</t>
  </si>
  <si>
    <t>Resgatou cães e não pode ajudar agora</t>
  </si>
  <si>
    <t>Ana Paula da Silva</t>
  </si>
  <si>
    <t>11 98161-1469</t>
  </si>
  <si>
    <t>Ilza dos Santos</t>
  </si>
  <si>
    <t>11 96204-1114</t>
  </si>
  <si>
    <t>Nunca doou</t>
  </si>
  <si>
    <t>Ligia B Diogo</t>
  </si>
  <si>
    <t>11 96362-3436</t>
  </si>
  <si>
    <t>Luanne Marques</t>
  </si>
  <si>
    <t>11 94246-7569</t>
  </si>
  <si>
    <t>Mariana G Silveira Bello</t>
  </si>
  <si>
    <t>11 94111-4977</t>
  </si>
  <si>
    <t>Paula Gama</t>
  </si>
  <si>
    <t>11 98854-2855</t>
  </si>
  <si>
    <t>Renato Soares Bastos</t>
  </si>
  <si>
    <t>11 98649-8930</t>
  </si>
  <si>
    <t>Stephanie</t>
  </si>
  <si>
    <t>´+17863429008</t>
  </si>
  <si>
    <t>Viviane Andrade</t>
  </si>
  <si>
    <t>11 96689-4827</t>
  </si>
  <si>
    <t>Valeria de Luca</t>
  </si>
  <si>
    <t>11 94377-4224</t>
  </si>
  <si>
    <t>Sandra Cylke Magalhães</t>
  </si>
  <si>
    <t>11 99950-5449</t>
  </si>
  <si>
    <t xml:space="preserve">Raphael de Oliveira </t>
  </si>
  <si>
    <t>11 96956-2082</t>
  </si>
  <si>
    <t>Isabel Carvalho</t>
  </si>
  <si>
    <t>21 98651-3212</t>
  </si>
  <si>
    <t>Luiz Colin / Renata Ueda</t>
  </si>
  <si>
    <t>21 98356-0882</t>
  </si>
  <si>
    <t>MACHO</t>
  </si>
  <si>
    <t>Ação</t>
  </si>
  <si>
    <t>Custo</t>
  </si>
  <si>
    <t>Lar Temporário</t>
  </si>
  <si>
    <t>Antipulgas</t>
  </si>
  <si>
    <t>Vermífugo</t>
  </si>
  <si>
    <t>Consulta</t>
  </si>
  <si>
    <t>Hemograma</t>
  </si>
  <si>
    <t>Castração</t>
  </si>
  <si>
    <t>Vacina (1 dose Raiva + V10)</t>
  </si>
  <si>
    <t>Banho</t>
  </si>
  <si>
    <t>Taxidog</t>
  </si>
  <si>
    <t>FÊMEA</t>
  </si>
  <si>
    <t>Quando olhame</t>
  </si>
  <si>
    <t>Cães</t>
  </si>
  <si>
    <t>Gatos</t>
  </si>
  <si>
    <t>Coelhos</t>
  </si>
  <si>
    <t>Adoções 2021</t>
  </si>
  <si>
    <t>91 cachorros</t>
  </si>
  <si>
    <t>49 machos</t>
  </si>
  <si>
    <t>42 fêmeas</t>
  </si>
  <si>
    <t>Branco e preto</t>
  </si>
  <si>
    <t>Preto e marrom</t>
  </si>
  <si>
    <t>para adoção machos e fêmeas</t>
  </si>
  <si>
    <t>precisa de</t>
  </si>
  <si>
    <t>BONO</t>
  </si>
  <si>
    <t>Despesas</t>
  </si>
  <si>
    <t>Hospedagem</t>
  </si>
  <si>
    <t>Doações</t>
  </si>
  <si>
    <t>Alimentação</t>
  </si>
  <si>
    <t>Falta</t>
  </si>
  <si>
    <t>Adestramento</t>
  </si>
  <si>
    <t>Gastos por mês</t>
  </si>
  <si>
    <t>FLORA</t>
  </si>
  <si>
    <t>Padrinhos doam</t>
  </si>
  <si>
    <t>MILENA</t>
  </si>
  <si>
    <t>CustoMacho</t>
  </si>
  <si>
    <t>CustoFemea</t>
  </si>
  <si>
    <t>LT (lar temporario)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</si>
</sst>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dd/mm/yyyy"/>
    <numFmt numFmtId="165" formatCode="_(&quot;R$&quot;* #,##0.00_);_(&quot;R$&quot;* \(#,##0.00\);_(&quot;R$&quot;* &quot;-&quot;??_);_(@_)"/>
    <numFmt numFmtId="166" formatCode="[$R$-416]\ #,##0.00;[Red]\-[$R$-416]\ #,##0.00"/>
    <numFmt numFmtId="167" formatCode="_-&quot;R$&quot;\ * #,##0.00_-;\-&quot;R$&quot;\ * #,##0.00_-;_-&quot;R$&quot;\ * &quot;-&quot;??_-;_-@"/>
    <numFmt numFmtId="168" formatCode="&quot;R$&quot;#,##0.00_);[Red]\(&quot;R$&quot;#,##0.00\)"/>
    <numFmt numFmtId="169" formatCode="d/m"/>
    <numFmt numFmtId="170" formatCode="_ * #,##0.00_)\ _€_ ;_ * \(#,##0.00\)\ _€_ ;_ * &quot;-&quot;??_)\ _€_ ;_ @_ "/>
    <numFmt numFmtId="171" formatCode="_-[$R$-416]\ * #,##0.00_-;\-[$R$-416]\ * #,##0.00_-;_-[$R$-416]\ * &quot;-&quot;??_-;_-@"/>
    <numFmt numFmtId="172" formatCode="_([$R$ -416]* #,##0.00_);_([$R$ -416]* \(#,##0.00\);_([$R$ -416]* &quot;-&quot;??_);_(@_)"/>
  </numFmts>
  <fonts count="32" x14ac:knownFonts="1">
    <font>
      <sz val="10"/>
      <color rgb="FF000000"/>
      <name val="Calibri"/>
      <scheme val="minor"/>
    </font>
    <font>
      <b/>
      <sz val="10"/>
      <color theme="1"/>
      <name val="Arial"/>
    </font>
    <font>
      <sz val="10"/>
      <color rgb="FF000000"/>
      <name val="Arial"/>
    </font>
    <font>
      <sz val="10"/>
      <color theme="1"/>
      <name val="Arial"/>
    </font>
    <font>
      <b/>
      <sz val="10"/>
      <color rgb="FF000000"/>
      <name val="Arial"/>
    </font>
    <font>
      <sz val="10"/>
      <color rgb="FFFF0000"/>
      <name val="Arial"/>
    </font>
    <font>
      <sz val="10"/>
      <color theme="1"/>
      <name val="Calibri"/>
      <scheme val="minor"/>
    </font>
    <font>
      <b/>
      <sz val="10"/>
      <color rgb="FFFF9900"/>
      <name val="Arial"/>
    </font>
    <font>
      <b/>
      <sz val="10"/>
      <color theme="1"/>
      <name val="Calibri"/>
      <scheme val="minor"/>
    </font>
    <font>
      <u/>
      <sz val="10"/>
      <color rgb="FF0000FF"/>
      <name val="Calibri"/>
    </font>
    <font>
      <u/>
      <sz val="10"/>
      <color rgb="FF0000FF"/>
      <name val="Calibri"/>
    </font>
    <font>
      <sz val="10"/>
      <color theme="1"/>
      <name val="Calibri"/>
    </font>
    <font>
      <sz val="10"/>
      <name val="Calibri"/>
    </font>
    <font>
      <u/>
      <sz val="10"/>
      <color rgb="FF1155CC"/>
      <name val="Arial"/>
    </font>
    <font>
      <sz val="12"/>
      <color rgb="FF000000"/>
      <name val="Calibri"/>
    </font>
    <font>
      <sz val="11"/>
      <color theme="6"/>
      <name val="Arial"/>
    </font>
    <font>
      <sz val="11"/>
      <color rgb="FFF8EEDE"/>
      <name val="Arial"/>
    </font>
    <font>
      <b/>
      <sz val="11"/>
      <color rgb="FFF8EEDE"/>
      <name val="Arial"/>
    </font>
    <font>
      <sz val="11"/>
      <color theme="0"/>
      <name val="Arial"/>
    </font>
    <font>
      <sz val="11"/>
      <color theme="6"/>
      <name val="Calibri"/>
    </font>
    <font>
      <sz val="11"/>
      <color rgb="FFF8EEDE"/>
      <name val="Calibri"/>
    </font>
    <font>
      <b/>
      <sz val="11"/>
      <color rgb="FFF8EEDE"/>
      <name val="Calibri"/>
    </font>
    <font>
      <sz val="10"/>
      <color rgb="FFFF9900"/>
      <name val="Arial"/>
    </font>
    <font>
      <sz val="12"/>
      <color theme="1"/>
      <name val="Arial"/>
    </font>
    <font>
      <sz val="10"/>
      <color rgb="FF00B050"/>
      <name val="Arial"/>
    </font>
    <font>
      <b/>
      <sz val="10"/>
      <color rgb="FFFF0000"/>
      <name val="Arial"/>
    </font>
    <font>
      <b/>
      <sz val="10"/>
      <color rgb="FF00B050"/>
      <name val="Arial"/>
    </font>
    <font>
      <u/>
      <sz val="10"/>
      <color rgb="FF000000"/>
      <name val="Arial"/>
    </font>
    <font>
      <b/>
      <sz val="10"/>
      <color rgb="FFFF0000"/>
      <name val="Arial"/>
      <family val="2"/>
    </font>
    <font>
      <sz val="10"/>
      <color rgb="FFFF0000"/>
      <name val="Arial"/>
      <family val="2"/>
    </font>
    <font>
      <sz val="10"/>
      <color rgb="FFFF0000"/>
      <name val="Calibri"/>
      <family val="2"/>
    </font>
    <font>
      <b/>
      <sz val="10"/>
      <color theme="0"/>
      <name val="Arial"/>
      <family val="2"/>
    </font>
  </fonts>
  <fills count="21">
    <fill>
      <patternFill patternType="none"/>
    </fill>
    <fill>
      <patternFill patternType="gray125"/>
    </fill>
    <fill>
      <patternFill patternType="solid">
        <fgColor rgb="FFB7B7B7"/>
        <bgColor rgb="FFB7B7B7"/>
      </patternFill>
    </fill>
    <fill>
      <patternFill patternType="solid">
        <fgColor rgb="FFE7E6E6"/>
        <bgColor rgb="FFE7E6E6"/>
      </patternFill>
    </fill>
    <fill>
      <patternFill patternType="solid">
        <fgColor rgb="FFBDBDBD"/>
        <bgColor rgb="FFBDBDBD"/>
      </patternFill>
    </fill>
    <fill>
      <patternFill patternType="solid">
        <fgColor theme="0"/>
        <bgColor theme="0"/>
      </patternFill>
    </fill>
    <fill>
      <patternFill patternType="solid">
        <fgColor rgb="FFFFFFFF"/>
        <bgColor rgb="FFFFFFFF"/>
      </patternFill>
    </fill>
    <fill>
      <patternFill patternType="solid">
        <fgColor rgb="FFF3F3F3"/>
        <bgColor rgb="FFF3F3F3"/>
      </patternFill>
    </fill>
    <fill>
      <patternFill patternType="solid">
        <fgColor rgb="FFFFFF00"/>
        <bgColor rgb="FFFFFF00"/>
      </patternFill>
    </fill>
    <fill>
      <patternFill patternType="solid">
        <fgColor theme="9"/>
        <bgColor theme="9"/>
      </patternFill>
    </fill>
    <fill>
      <patternFill patternType="solid">
        <fgColor rgb="FFFF0000"/>
        <bgColor rgb="FFFF0000"/>
      </patternFill>
    </fill>
    <fill>
      <patternFill patternType="solid">
        <fgColor theme="7"/>
        <bgColor theme="7"/>
      </patternFill>
    </fill>
    <fill>
      <patternFill patternType="solid">
        <fgColor rgb="FFF8EEDE"/>
        <bgColor rgb="FFF8EEDE"/>
      </patternFill>
    </fill>
    <fill>
      <patternFill patternType="solid">
        <fgColor rgb="FFE69138"/>
        <bgColor rgb="FFE69138"/>
      </patternFill>
    </fill>
    <fill>
      <patternFill patternType="solid">
        <fgColor rgb="FFFCE5CD"/>
        <bgColor rgb="FFFCE5CD"/>
      </patternFill>
    </fill>
    <fill>
      <patternFill patternType="solid">
        <fgColor rgb="FF00B050"/>
        <bgColor rgb="FF00B050"/>
      </patternFill>
    </fill>
    <fill>
      <patternFill patternType="solid">
        <fgColor theme="1" tint="0.249977111117893"/>
        <bgColor rgb="FFB7B7B7"/>
      </patternFill>
    </fill>
    <fill>
      <patternFill patternType="solid">
        <fgColor theme="1" tint="0.249977111117893"/>
        <bgColor indexed="64"/>
      </patternFill>
    </fill>
    <fill>
      <patternFill patternType="solid">
        <fgColor rgb="FFFF0000"/>
        <bgColor rgb="FFB7B7B7"/>
      </patternFill>
    </fill>
    <fill>
      <patternFill patternType="solid">
        <fgColor theme="6"/>
        <bgColor rgb="FFB7B7B7"/>
      </patternFill>
    </fill>
    <fill>
      <patternFill patternType="solid">
        <fgColor rgb="FFFF0000"/>
        <bgColor indexed="64"/>
      </patternFill>
    </fill>
  </fills>
  <borders count="36">
    <border>
      <left/>
      <right/>
      <top/>
      <bottom/>
      <diagonal/>
    </border>
    <border>
      <left style="thin">
        <color rgb="FF000000"/>
      </left>
      <right style="thin">
        <color rgb="FF000000"/>
      </right>
      <top style="thin">
        <color rgb="FF000000"/>
      </top>
      <bottom style="hair">
        <color rgb="FF000000"/>
      </bottom>
      <diagonal/>
    </border>
    <border>
      <left style="thin">
        <color rgb="FF000000"/>
      </left>
      <right style="hair">
        <color rgb="FF000000"/>
      </right>
      <top style="thin">
        <color rgb="FF000000"/>
      </top>
      <bottom style="hair">
        <color rgb="FF000000"/>
      </bottom>
      <diagonal/>
    </border>
    <border>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right style="hair">
        <color rgb="FF000000"/>
      </right>
      <top style="hair">
        <color rgb="FF000000"/>
      </top>
      <bottom/>
      <diagonal/>
    </border>
    <border>
      <left style="thin">
        <color rgb="FF000000"/>
      </left>
      <right style="thin">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hair">
        <color rgb="FF000000"/>
      </right>
      <top style="hair">
        <color rgb="FF000000"/>
      </top>
      <bottom style="hair">
        <color rgb="FF000000"/>
      </bottom>
      <diagonal/>
    </border>
    <border>
      <left/>
      <right/>
      <top/>
      <bottom/>
      <diagonal/>
    </border>
    <border>
      <left style="hair">
        <color rgb="FF000000"/>
      </left>
      <right style="hair">
        <color rgb="FF000000"/>
      </right>
      <top style="hair">
        <color rgb="FF000000"/>
      </top>
      <bottom/>
      <diagonal/>
    </border>
    <border>
      <left style="hair">
        <color rgb="FF000000"/>
      </left>
      <right/>
      <top style="hair">
        <color rgb="FF000000"/>
      </top>
      <bottom/>
      <diagonal/>
    </border>
    <border>
      <left style="hair">
        <color rgb="FF000000"/>
      </left>
      <right style="hair">
        <color rgb="FF000000"/>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medium">
        <color rgb="FF000000"/>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style="medium">
        <color rgb="FF000000"/>
      </left>
      <right/>
      <top/>
      <bottom style="medium">
        <color rgb="FF000000"/>
      </bottom>
      <diagonal/>
    </border>
    <border>
      <left/>
      <right/>
      <top/>
      <bottom style="medium">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style="thin">
        <color rgb="FFFFFFFF"/>
      </right>
      <top/>
      <bottom style="thin">
        <color rgb="FFFFFFFF"/>
      </bottom>
      <diagonal/>
    </border>
    <border>
      <left/>
      <right style="hair">
        <color rgb="FF000000"/>
      </right>
      <top/>
      <bottom/>
      <diagonal/>
    </border>
  </borders>
  <cellStyleXfs count="1">
    <xf numFmtId="0" fontId="0" fillId="0" borderId="0"/>
  </cellStyleXfs>
  <cellXfs count="203">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2" fillId="0" borderId="0" xfId="0" applyFont="1" applyAlignment="1">
      <alignment horizontal="left" vertical="center"/>
    </xf>
    <xf numFmtId="0" fontId="2" fillId="0" borderId="6" xfId="0" applyFont="1" applyBorder="1" applyAlignment="1">
      <alignment horizontal="center" vertical="center"/>
    </xf>
    <xf numFmtId="0" fontId="2" fillId="0" borderId="7" xfId="0" applyFont="1" applyBorder="1" applyAlignment="1">
      <alignment horizontal="left" vertical="center" wrapText="1"/>
    </xf>
    <xf numFmtId="0" fontId="2" fillId="0" borderId="8" xfId="0" applyFont="1" applyBorder="1" applyAlignment="1">
      <alignment horizontal="left" vertical="center"/>
    </xf>
    <xf numFmtId="164" fontId="2" fillId="0" borderId="7" xfId="0" applyNumberFormat="1" applyFont="1" applyBorder="1" applyAlignment="1">
      <alignment horizontal="left" vertical="center"/>
    </xf>
    <xf numFmtId="14" fontId="2" fillId="0" borderId="7" xfId="0" applyNumberFormat="1" applyFont="1" applyBorder="1" applyAlignment="1">
      <alignment horizontal="left" vertical="center"/>
    </xf>
    <xf numFmtId="0" fontId="2" fillId="0" borderId="7" xfId="0" applyFont="1" applyBorder="1" applyAlignment="1">
      <alignment horizontal="left" vertical="center"/>
    </xf>
    <xf numFmtId="164" fontId="2" fillId="0" borderId="8" xfId="0" applyNumberFormat="1" applyFont="1" applyBorder="1" applyAlignment="1">
      <alignment horizontal="left" vertical="center"/>
    </xf>
    <xf numFmtId="165" fontId="2" fillId="0" borderId="7" xfId="0" applyNumberFormat="1" applyFont="1" applyBorder="1" applyAlignment="1">
      <alignment horizontal="left" vertical="center"/>
    </xf>
    <xf numFmtId="166" fontId="3" fillId="0" borderId="7" xfId="0" applyNumberFormat="1" applyFont="1" applyBorder="1" applyAlignment="1">
      <alignment horizontal="left" vertical="center" wrapText="1"/>
    </xf>
    <xf numFmtId="0" fontId="2" fillId="0" borderId="0" xfId="0" applyFont="1" applyAlignment="1">
      <alignment vertical="center"/>
    </xf>
    <xf numFmtId="0" fontId="2" fillId="0" borderId="0" xfId="0" applyFont="1"/>
    <xf numFmtId="0" fontId="2" fillId="0" borderId="0" xfId="0" applyFont="1" applyAlignment="1">
      <alignment horizontal="center" vertical="center"/>
    </xf>
    <xf numFmtId="0" fontId="4" fillId="0" borderId="0" xfId="0" applyFont="1" applyAlignment="1">
      <alignment horizontal="left" vertical="center" wrapText="1"/>
    </xf>
    <xf numFmtId="14" fontId="2" fillId="0" borderId="0" xfId="0" applyNumberFormat="1" applyFont="1" applyAlignment="1">
      <alignment horizontal="left" vertical="center"/>
    </xf>
    <xf numFmtId="0" fontId="2" fillId="0" borderId="0" xfId="0" applyFont="1" applyAlignment="1">
      <alignment horizontal="left" vertical="center" wrapText="1"/>
    </xf>
    <xf numFmtId="0" fontId="2" fillId="3" borderId="9" xfId="0" applyFont="1" applyFill="1" applyBorder="1" applyAlignment="1">
      <alignment horizontal="center" vertical="center"/>
    </xf>
    <xf numFmtId="0" fontId="2" fillId="3" borderId="9" xfId="0" applyFont="1" applyFill="1" applyBorder="1" applyAlignment="1">
      <alignment horizontal="left" vertical="center"/>
    </xf>
    <xf numFmtId="10" fontId="2" fillId="0" borderId="0" xfId="0" applyNumberFormat="1" applyFont="1" applyAlignment="1">
      <alignment horizontal="left" vertical="center"/>
    </xf>
    <xf numFmtId="0" fontId="5" fillId="0" borderId="0" xfId="0" applyFont="1" applyAlignment="1">
      <alignment horizontal="left" vertical="center"/>
    </xf>
    <xf numFmtId="0" fontId="1" fillId="2" borderId="10" xfId="0" applyFont="1" applyFill="1" applyBorder="1" applyAlignment="1">
      <alignment horizontal="center" vertical="center" wrapText="1"/>
    </xf>
    <xf numFmtId="0" fontId="1" fillId="2" borderId="11" xfId="0" applyFont="1" applyFill="1" applyBorder="1" applyAlignment="1">
      <alignment horizontal="center" vertical="center" wrapText="1"/>
    </xf>
    <xf numFmtId="164" fontId="2" fillId="0" borderId="0" xfId="0" applyNumberFormat="1" applyFont="1" applyAlignment="1">
      <alignment horizontal="left" vertical="center"/>
    </xf>
    <xf numFmtId="0" fontId="2" fillId="4" borderId="6" xfId="0" applyFont="1" applyFill="1" applyBorder="1" applyAlignment="1">
      <alignment horizontal="center" vertical="center"/>
    </xf>
    <xf numFmtId="0" fontId="2" fillId="5" borderId="7" xfId="0" applyFont="1" applyFill="1" applyBorder="1" applyAlignment="1">
      <alignment horizontal="left" vertical="center"/>
    </xf>
    <xf numFmtId="0" fontId="2" fillId="6" borderId="6" xfId="0" applyFont="1" applyFill="1" applyBorder="1" applyAlignment="1">
      <alignment horizontal="center" vertical="center"/>
    </xf>
    <xf numFmtId="0" fontId="2" fillId="7" borderId="6" xfId="0" applyFont="1" applyFill="1" applyBorder="1" applyAlignment="1">
      <alignment horizontal="center" vertical="center"/>
    </xf>
    <xf numFmtId="165" fontId="2" fillId="5" borderId="7" xfId="0" applyNumberFormat="1" applyFont="1" applyFill="1" applyBorder="1" applyAlignment="1">
      <alignment horizontal="left" vertical="center"/>
    </xf>
    <xf numFmtId="0" fontId="2" fillId="5" borderId="7" xfId="0" applyFont="1" applyFill="1" applyBorder="1" applyAlignment="1">
      <alignment horizontal="left" vertical="center" wrapText="1"/>
    </xf>
    <xf numFmtId="0" fontId="2" fillId="0" borderId="12" xfId="0" applyFont="1" applyBorder="1" applyAlignment="1">
      <alignment horizontal="left" vertical="center" wrapText="1"/>
    </xf>
    <xf numFmtId="0" fontId="2" fillId="0" borderId="7" xfId="0" applyFont="1" applyBorder="1" applyAlignment="1">
      <alignment vertical="center"/>
    </xf>
    <xf numFmtId="164" fontId="2" fillId="8" borderId="7" xfId="0" applyNumberFormat="1" applyFont="1" applyFill="1" applyBorder="1" applyAlignment="1">
      <alignment horizontal="left" vertical="center"/>
    </xf>
    <xf numFmtId="0" fontId="6" fillId="0" borderId="13" xfId="0" applyFont="1" applyBorder="1" applyAlignment="1">
      <alignment horizontal="center" vertical="center" wrapText="1"/>
    </xf>
    <xf numFmtId="165" fontId="2" fillId="0" borderId="0" xfId="0" applyNumberFormat="1" applyFont="1" applyAlignment="1">
      <alignment horizontal="left" vertical="center"/>
    </xf>
    <xf numFmtId="166" fontId="3" fillId="0" borderId="0" xfId="0" applyNumberFormat="1" applyFont="1" applyAlignment="1">
      <alignment horizontal="left" vertical="center" wrapText="1"/>
    </xf>
    <xf numFmtId="0" fontId="4" fillId="3" borderId="9" xfId="0" applyFont="1" applyFill="1" applyBorder="1" applyAlignment="1">
      <alignment horizontal="left" vertical="center"/>
    </xf>
    <xf numFmtId="165" fontId="4" fillId="3" borderId="9" xfId="0" applyNumberFormat="1" applyFont="1" applyFill="1" applyBorder="1" applyAlignment="1">
      <alignment horizontal="left" vertical="center"/>
    </xf>
    <xf numFmtId="0" fontId="4" fillId="0" borderId="0" xfId="0" applyFont="1" applyAlignment="1">
      <alignment horizontal="center" vertical="center"/>
    </xf>
    <xf numFmtId="165" fontId="2" fillId="0" borderId="0" xfId="0" applyNumberFormat="1" applyFont="1" applyAlignment="1">
      <alignment vertical="center"/>
    </xf>
    <xf numFmtId="167" fontId="2" fillId="0" borderId="0" xfId="0" applyNumberFormat="1" applyFont="1" applyAlignment="1">
      <alignment vertical="center"/>
    </xf>
    <xf numFmtId="0" fontId="4" fillId="0" borderId="0" xfId="0" applyFont="1" applyAlignment="1">
      <alignment horizontal="left" vertical="center"/>
    </xf>
    <xf numFmtId="0" fontId="3" fillId="0" borderId="7" xfId="0" applyFont="1" applyBorder="1" applyAlignment="1">
      <alignment horizontal="center" vertical="center" wrapText="1"/>
    </xf>
    <xf numFmtId="0" fontId="3" fillId="0" borderId="7" xfId="0" applyFont="1" applyBorder="1" applyAlignment="1">
      <alignment horizontal="left" vertical="center" wrapText="1"/>
    </xf>
    <xf numFmtId="164" fontId="3" fillId="0" borderId="7" xfId="0" applyNumberFormat="1" applyFont="1" applyBorder="1" applyAlignment="1">
      <alignment horizontal="left" vertical="center" wrapText="1"/>
    </xf>
    <xf numFmtId="164" fontId="3" fillId="0" borderId="7" xfId="0" applyNumberFormat="1" applyFont="1" applyBorder="1" applyAlignment="1">
      <alignment horizontal="center" vertical="center" wrapText="1"/>
    </xf>
    <xf numFmtId="0" fontId="3" fillId="0" borderId="7" xfId="0" applyFont="1" applyBorder="1" applyAlignment="1">
      <alignment vertical="center" wrapText="1"/>
    </xf>
    <xf numFmtId="14" fontId="3" fillId="0" borderId="7" xfId="0" applyNumberFormat="1" applyFont="1" applyBorder="1" applyAlignment="1">
      <alignment horizontal="center" vertical="center" wrapText="1"/>
    </xf>
    <xf numFmtId="0" fontId="2" fillId="0" borderId="7" xfId="0" applyFont="1" applyBorder="1" applyAlignment="1">
      <alignment vertical="center" wrapText="1"/>
    </xf>
    <xf numFmtId="164" fontId="2" fillId="0" borderId="7" xfId="0" applyNumberFormat="1" applyFont="1" applyBorder="1" applyAlignment="1">
      <alignment vertical="center"/>
    </xf>
    <xf numFmtId="14" fontId="2" fillId="0" borderId="7" xfId="0" applyNumberFormat="1" applyFont="1" applyBorder="1" applyAlignment="1">
      <alignment vertical="center"/>
    </xf>
    <xf numFmtId="14" fontId="3" fillId="0" borderId="7" xfId="0" applyNumberFormat="1" applyFont="1" applyBorder="1" applyAlignment="1">
      <alignment horizontal="left" vertical="center" wrapText="1"/>
    </xf>
    <xf numFmtId="0" fontId="3" fillId="0" borderId="0" xfId="0" applyFont="1" applyAlignment="1">
      <alignment horizontal="left" vertical="center" wrapText="1"/>
    </xf>
    <xf numFmtId="168" fontId="2" fillId="0" borderId="0" xfId="0" applyNumberFormat="1" applyFont="1" applyAlignment="1">
      <alignment horizontal="left" vertical="center" wrapText="1"/>
    </xf>
    <xf numFmtId="164" fontId="2" fillId="0" borderId="7" xfId="0" applyNumberFormat="1" applyFont="1" applyBorder="1" applyAlignment="1">
      <alignment horizontal="left" vertical="center" wrapText="1"/>
    </xf>
    <xf numFmtId="14" fontId="2" fillId="0" borderId="7" xfId="0" applyNumberFormat="1" applyFont="1" applyBorder="1" applyAlignment="1">
      <alignment horizontal="left" vertical="center" wrapText="1"/>
    </xf>
    <xf numFmtId="0" fontId="3" fillId="0" borderId="12" xfId="0" applyFont="1" applyBorder="1" applyAlignment="1">
      <alignment horizontal="left" vertical="center" wrapText="1"/>
    </xf>
    <xf numFmtId="0" fontId="2" fillId="0" borderId="8" xfId="0" applyFont="1" applyBorder="1" applyAlignment="1">
      <alignment horizontal="left" vertical="center" wrapText="1"/>
    </xf>
    <xf numFmtId="14" fontId="2" fillId="0" borderId="8" xfId="0" applyNumberFormat="1" applyFont="1" applyBorder="1" applyAlignment="1">
      <alignment horizontal="left" vertical="center" wrapText="1"/>
    </xf>
    <xf numFmtId="0" fontId="7" fillId="0" borderId="7" xfId="0" applyFont="1" applyBorder="1" applyAlignment="1">
      <alignment horizontal="center" vertical="center" wrapText="1"/>
    </xf>
    <xf numFmtId="164" fontId="6" fillId="0" borderId="0" xfId="0" applyNumberFormat="1" applyFont="1"/>
    <xf numFmtId="0" fontId="6" fillId="0" borderId="0" xfId="0" applyFont="1"/>
    <xf numFmtId="169" fontId="2" fillId="0" borderId="8" xfId="0" applyNumberFormat="1" applyFont="1" applyBorder="1" applyAlignment="1">
      <alignment horizontal="left" vertical="center"/>
    </xf>
    <xf numFmtId="0" fontId="3" fillId="0" borderId="0" xfId="0" applyFont="1" applyAlignment="1">
      <alignment horizontal="center" vertical="center" wrapText="1"/>
    </xf>
    <xf numFmtId="0" fontId="2" fillId="0" borderId="0" xfId="0" applyFont="1" applyAlignment="1">
      <alignment vertical="center" wrapText="1"/>
    </xf>
    <xf numFmtId="0" fontId="2" fillId="0" borderId="0" xfId="0" applyFont="1" applyAlignment="1">
      <alignment horizontal="center"/>
    </xf>
    <xf numFmtId="0" fontId="2" fillId="0" borderId="0" xfId="0" applyFont="1" applyAlignment="1">
      <alignment wrapText="1"/>
    </xf>
    <xf numFmtId="0" fontId="1" fillId="2" borderId="0" xfId="0" applyFont="1" applyFill="1" applyAlignment="1">
      <alignment horizontal="center" vertical="center" wrapText="1"/>
    </xf>
    <xf numFmtId="0" fontId="8" fillId="0" borderId="0" xfId="0" applyFont="1"/>
    <xf numFmtId="0" fontId="9" fillId="0" borderId="0" xfId="0" applyFont="1"/>
    <xf numFmtId="0" fontId="10" fillId="0" borderId="0" xfId="0" applyFont="1"/>
    <xf numFmtId="0" fontId="4" fillId="0" borderId="0" xfId="0" applyFont="1" applyAlignment="1">
      <alignment horizontal="center"/>
    </xf>
    <xf numFmtId="0" fontId="11" fillId="0" borderId="0" xfId="0" applyFont="1"/>
    <xf numFmtId="17" fontId="2" fillId="0" borderId="0" xfId="0" applyNumberFormat="1" applyFont="1"/>
    <xf numFmtId="0" fontId="2" fillId="0" borderId="17" xfId="0" applyFont="1" applyBorder="1" applyAlignment="1">
      <alignment vertical="center"/>
    </xf>
    <xf numFmtId="0" fontId="4" fillId="0" borderId="17" xfId="0" applyFont="1" applyBorder="1" applyAlignment="1">
      <alignment horizontal="center" vertical="center"/>
    </xf>
    <xf numFmtId="0" fontId="4" fillId="0" borderId="0" xfId="0" applyFont="1" applyAlignment="1">
      <alignment horizontal="center" vertical="center" wrapText="1"/>
    </xf>
    <xf numFmtId="0" fontId="2" fillId="0" borderId="22" xfId="0" applyFont="1" applyBorder="1" applyAlignment="1">
      <alignment horizontal="center" vertical="center"/>
    </xf>
    <xf numFmtId="0" fontId="2" fillId="0" borderId="23" xfId="0" applyFont="1" applyBorder="1" applyAlignment="1">
      <alignment horizontal="center" vertical="center"/>
    </xf>
    <xf numFmtId="0" fontId="2" fillId="0" borderId="17" xfId="0" applyFont="1" applyBorder="1" applyAlignment="1">
      <alignment horizontal="center" vertical="center"/>
    </xf>
    <xf numFmtId="0" fontId="5" fillId="0" borderId="0" xfId="0" applyFont="1" applyAlignment="1">
      <alignment vertical="center"/>
    </xf>
    <xf numFmtId="0" fontId="3" fillId="0" borderId="0" xfId="0" applyFont="1" applyAlignment="1">
      <alignment horizontal="center" vertical="center"/>
    </xf>
    <xf numFmtId="0" fontId="2" fillId="10" borderId="9" xfId="0" applyFont="1" applyFill="1" applyBorder="1" applyAlignment="1">
      <alignment horizontal="center" vertical="center"/>
    </xf>
    <xf numFmtId="0" fontId="2" fillId="10" borderId="24" xfId="0" applyFont="1" applyFill="1" applyBorder="1" applyAlignment="1">
      <alignment horizontal="center" vertical="center"/>
    </xf>
    <xf numFmtId="0" fontId="13" fillId="0" borderId="0" xfId="0" applyFont="1" applyAlignment="1">
      <alignment vertical="center"/>
    </xf>
    <xf numFmtId="0" fontId="3" fillId="0" borderId="0" xfId="0" applyFont="1" applyAlignment="1">
      <alignment vertical="center"/>
    </xf>
    <xf numFmtId="0" fontId="2" fillId="0" borderId="23" xfId="0" applyFont="1" applyBorder="1" applyAlignment="1">
      <alignment horizontal="center"/>
    </xf>
    <xf numFmtId="165" fontId="3" fillId="0" borderId="0" xfId="0" applyNumberFormat="1" applyFont="1" applyAlignment="1">
      <alignment vertical="center"/>
    </xf>
    <xf numFmtId="0" fontId="11" fillId="0" borderId="0" xfId="0" applyFont="1" applyAlignment="1">
      <alignment horizontal="center"/>
    </xf>
    <xf numFmtId="0" fontId="3" fillId="10" borderId="9" xfId="0" applyFont="1" applyFill="1" applyBorder="1" applyAlignment="1">
      <alignment horizontal="center" vertical="center"/>
    </xf>
    <xf numFmtId="0" fontId="2" fillId="5" borderId="9" xfId="0" applyFont="1" applyFill="1" applyBorder="1" applyAlignment="1">
      <alignmen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165" fontId="3" fillId="11" borderId="0" xfId="0" applyNumberFormat="1" applyFont="1" applyFill="1" applyAlignment="1">
      <alignment vertical="center"/>
    </xf>
    <xf numFmtId="0" fontId="14" fillId="0" borderId="0" xfId="0" applyFont="1" applyAlignment="1">
      <alignment horizontal="left"/>
    </xf>
    <xf numFmtId="0" fontId="14" fillId="0" borderId="0" xfId="0" applyFont="1" applyAlignment="1">
      <alignment horizontal="right"/>
    </xf>
    <xf numFmtId="0" fontId="14" fillId="0" borderId="0" xfId="0" applyFont="1"/>
    <xf numFmtId="0" fontId="5" fillId="0" borderId="0" xfId="0" applyFont="1"/>
    <xf numFmtId="0" fontId="5" fillId="11" borderId="0" xfId="0" applyFont="1" applyFill="1" applyAlignment="1">
      <alignment vertical="center"/>
    </xf>
    <xf numFmtId="0" fontId="3" fillId="0" borderId="0" xfId="0" applyFont="1"/>
    <xf numFmtId="0" fontId="4" fillId="0" borderId="0" xfId="0" applyFont="1" applyAlignment="1">
      <alignment vertical="center"/>
    </xf>
    <xf numFmtId="165" fontId="4" fillId="0" borderId="0" xfId="0" applyNumberFormat="1" applyFont="1" applyAlignment="1">
      <alignment vertical="center"/>
    </xf>
    <xf numFmtId="0" fontId="2" fillId="0" borderId="25" xfId="0" applyFont="1" applyBorder="1" applyAlignment="1">
      <alignment horizontal="center" vertical="center"/>
    </xf>
    <xf numFmtId="0" fontId="4" fillId="0" borderId="26" xfId="0" applyFont="1" applyBorder="1" applyAlignment="1">
      <alignment vertical="center"/>
    </xf>
    <xf numFmtId="165" fontId="4" fillId="0" borderId="26" xfId="0" applyNumberFormat="1" applyFont="1" applyBorder="1" applyAlignment="1">
      <alignment vertical="center"/>
    </xf>
    <xf numFmtId="165" fontId="2" fillId="0" borderId="26" xfId="0" applyNumberFormat="1" applyFont="1" applyBorder="1" applyAlignment="1">
      <alignment vertical="center"/>
    </xf>
    <xf numFmtId="0" fontId="2" fillId="0" borderId="26" xfId="0" applyFont="1" applyBorder="1" applyAlignment="1">
      <alignment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2" fillId="0" borderId="29" xfId="0" applyFont="1" applyBorder="1" applyAlignment="1">
      <alignment horizontal="center" vertical="center"/>
    </xf>
    <xf numFmtId="170" fontId="2" fillId="0" borderId="0" xfId="0" applyNumberFormat="1" applyFont="1" applyAlignment="1">
      <alignment vertical="center"/>
    </xf>
    <xf numFmtId="0" fontId="2" fillId="0" borderId="21" xfId="0" applyFont="1" applyBorder="1" applyAlignment="1">
      <alignment vertical="center"/>
    </xf>
    <xf numFmtId="0" fontId="4" fillId="0" borderId="21" xfId="0" applyFont="1" applyBorder="1" applyAlignment="1">
      <alignment horizontal="center" vertical="center"/>
    </xf>
    <xf numFmtId="164" fontId="11" fillId="0" borderId="0" xfId="0" applyNumberFormat="1" applyFont="1"/>
    <xf numFmtId="16" fontId="2" fillId="0" borderId="21" xfId="0" applyNumberFormat="1" applyFont="1" applyBorder="1" applyAlignment="1">
      <alignment vertical="center"/>
    </xf>
    <xf numFmtId="16" fontId="2" fillId="0" borderId="0" xfId="0" applyNumberFormat="1" applyFont="1" applyAlignment="1">
      <alignment vertical="center"/>
    </xf>
    <xf numFmtId="165" fontId="2" fillId="0" borderId="0" xfId="0" applyNumberFormat="1" applyFont="1"/>
    <xf numFmtId="0" fontId="4" fillId="0" borderId="0" xfId="0" applyFont="1"/>
    <xf numFmtId="165" fontId="4" fillId="0" borderId="0" xfId="0" applyNumberFormat="1" applyFont="1"/>
    <xf numFmtId="171" fontId="2" fillId="0" borderId="0" xfId="0" applyNumberFormat="1" applyFont="1" applyAlignment="1">
      <alignment vertical="center"/>
    </xf>
    <xf numFmtId="0" fontId="2" fillId="12" borderId="9" xfId="0" applyFont="1" applyFill="1" applyBorder="1" applyAlignment="1">
      <alignment vertical="center"/>
    </xf>
    <xf numFmtId="0" fontId="15" fillId="12" borderId="9" xfId="0" applyFont="1" applyFill="1" applyBorder="1" applyAlignment="1">
      <alignment horizontal="right" vertical="center"/>
    </xf>
    <xf numFmtId="0" fontId="16" fillId="12" borderId="9" xfId="0" applyFont="1" applyFill="1" applyBorder="1" applyAlignment="1">
      <alignment vertical="center"/>
    </xf>
    <xf numFmtId="172" fontId="17" fillId="12" borderId="9" xfId="0" applyNumberFormat="1" applyFont="1" applyFill="1" applyBorder="1" applyAlignment="1">
      <alignment horizontal="center" vertical="center"/>
    </xf>
    <xf numFmtId="172" fontId="17" fillId="12" borderId="9" xfId="0" applyNumberFormat="1" applyFont="1" applyFill="1" applyBorder="1" applyAlignment="1">
      <alignment horizontal="left" vertical="center"/>
    </xf>
    <xf numFmtId="0" fontId="2" fillId="13" borderId="9" xfId="0" applyFont="1" applyFill="1" applyBorder="1" applyAlignment="1">
      <alignment vertical="center"/>
    </xf>
    <xf numFmtId="0" fontId="15" fillId="13" borderId="9" xfId="0" applyFont="1" applyFill="1" applyBorder="1" applyAlignment="1">
      <alignment horizontal="right" vertical="center"/>
    </xf>
    <xf numFmtId="0" fontId="16" fillId="13" borderId="9" xfId="0" applyFont="1" applyFill="1" applyBorder="1" applyAlignment="1">
      <alignment vertical="center"/>
    </xf>
    <xf numFmtId="172" fontId="17" fillId="13" borderId="9" xfId="0" applyNumberFormat="1" applyFont="1" applyFill="1" applyBorder="1" applyAlignment="1">
      <alignment horizontal="center" vertical="center"/>
    </xf>
    <xf numFmtId="0" fontId="18" fillId="13" borderId="9" xfId="0" applyFont="1" applyFill="1" applyBorder="1" applyAlignment="1">
      <alignment horizontal="center" vertical="center"/>
    </xf>
    <xf numFmtId="0" fontId="18" fillId="13" borderId="9" xfId="0" applyFont="1" applyFill="1" applyBorder="1" applyAlignment="1">
      <alignment horizontal="center"/>
    </xf>
    <xf numFmtId="0" fontId="11" fillId="12" borderId="9" xfId="0" applyFont="1" applyFill="1" applyBorder="1"/>
    <xf numFmtId="0" fontId="19" fillId="12" borderId="9" xfId="0" applyFont="1" applyFill="1" applyBorder="1" applyAlignment="1">
      <alignment horizontal="right"/>
    </xf>
    <xf numFmtId="0" fontId="20" fillId="12" borderId="9" xfId="0" applyFont="1" applyFill="1" applyBorder="1"/>
    <xf numFmtId="172" fontId="21" fillId="12" borderId="9" xfId="0" applyNumberFormat="1" applyFont="1" applyFill="1" applyBorder="1" applyAlignment="1">
      <alignment horizontal="center"/>
    </xf>
    <xf numFmtId="0" fontId="11" fillId="0" borderId="30" xfId="0" applyFont="1" applyBorder="1"/>
    <xf numFmtId="0" fontId="11" fillId="0" borderId="30" xfId="0" applyFont="1" applyBorder="1" applyAlignment="1">
      <alignment horizontal="left"/>
    </xf>
    <xf numFmtId="0" fontId="11" fillId="0" borderId="31" xfId="0" applyFont="1" applyBorder="1"/>
    <xf numFmtId="0" fontId="7" fillId="0" borderId="30" xfId="0" applyFont="1" applyBorder="1" applyAlignment="1">
      <alignment horizontal="left" vertical="center" wrapText="1"/>
    </xf>
    <xf numFmtId="0" fontId="22" fillId="0" borderId="30" xfId="0" applyFont="1" applyBorder="1" applyAlignment="1">
      <alignment horizontal="left"/>
    </xf>
    <xf numFmtId="0" fontId="11" fillId="0" borderId="32" xfId="0" applyFont="1" applyBorder="1"/>
    <xf numFmtId="0" fontId="7" fillId="14" borderId="33" xfId="0" applyFont="1" applyFill="1" applyBorder="1" applyAlignment="1">
      <alignment wrapText="1"/>
    </xf>
    <xf numFmtId="165" fontId="11" fillId="0" borderId="34" xfId="0" applyNumberFormat="1" applyFont="1" applyBorder="1"/>
    <xf numFmtId="0" fontId="22" fillId="0" borderId="30" xfId="0" applyFont="1" applyBorder="1" applyAlignment="1">
      <alignment horizontal="center" vertical="center" wrapText="1"/>
    </xf>
    <xf numFmtId="0" fontId="5" fillId="0" borderId="30" xfId="0" applyFont="1" applyBorder="1" applyAlignment="1">
      <alignment horizontal="left"/>
    </xf>
    <xf numFmtId="165" fontId="5" fillId="0" borderId="30" xfId="0" applyNumberFormat="1" applyFont="1" applyBorder="1" applyAlignment="1">
      <alignment horizontal="left" vertical="center"/>
    </xf>
    <xf numFmtId="0" fontId="23" fillId="0" borderId="30" xfId="0" applyFont="1" applyBorder="1" applyAlignment="1">
      <alignment horizontal="center" vertical="center" wrapText="1"/>
    </xf>
    <xf numFmtId="0" fontId="22" fillId="14" borderId="33" xfId="0" applyFont="1" applyFill="1" applyBorder="1" applyAlignment="1">
      <alignment wrapText="1"/>
    </xf>
    <xf numFmtId="165" fontId="22" fillId="14" borderId="33" xfId="0" applyNumberFormat="1" applyFont="1" applyFill="1" applyBorder="1"/>
    <xf numFmtId="165" fontId="22" fillId="0" borderId="30" xfId="0" applyNumberFormat="1" applyFont="1" applyBorder="1" applyAlignment="1">
      <alignment horizontal="center" vertical="center"/>
    </xf>
    <xf numFmtId="0" fontId="24" fillId="15" borderId="30" xfId="0" applyFont="1" applyFill="1" applyBorder="1" applyAlignment="1">
      <alignment horizontal="left"/>
    </xf>
    <xf numFmtId="165" fontId="24" fillId="0" borderId="30" xfId="0" applyNumberFormat="1" applyFont="1" applyBorder="1" applyAlignment="1">
      <alignment horizontal="left" vertical="center"/>
    </xf>
    <xf numFmtId="166" fontId="23" fillId="0" borderId="30" xfId="0" applyNumberFormat="1" applyFont="1" applyBorder="1" applyAlignment="1">
      <alignment horizontal="center" vertical="center" wrapText="1"/>
    </xf>
    <xf numFmtId="0" fontId="22" fillId="0" borderId="30" xfId="0" applyFont="1" applyBorder="1"/>
    <xf numFmtId="0" fontId="25" fillId="0" borderId="30" xfId="0" applyFont="1" applyBorder="1" applyAlignment="1">
      <alignment horizontal="left"/>
    </xf>
    <xf numFmtId="165" fontId="25" fillId="0" borderId="30" xfId="0" applyNumberFormat="1" applyFont="1" applyBorder="1" applyAlignment="1">
      <alignment horizontal="left" vertical="center"/>
    </xf>
    <xf numFmtId="0" fontId="7" fillId="14" borderId="33" xfId="0" applyFont="1" applyFill="1" applyBorder="1"/>
    <xf numFmtId="165" fontId="7" fillId="14" borderId="33" xfId="0" applyNumberFormat="1" applyFont="1" applyFill="1" applyBorder="1"/>
    <xf numFmtId="0" fontId="22" fillId="14" borderId="33" xfId="0" applyFont="1" applyFill="1" applyBorder="1"/>
    <xf numFmtId="0" fontId="25" fillId="14" borderId="33" xfId="0" applyFont="1" applyFill="1" applyBorder="1"/>
    <xf numFmtId="165" fontId="25" fillId="14" borderId="33" xfId="0" applyNumberFormat="1" applyFont="1" applyFill="1" applyBorder="1"/>
    <xf numFmtId="0" fontId="11" fillId="0" borderId="34" xfId="0" applyFont="1" applyBorder="1"/>
    <xf numFmtId="0" fontId="26" fillId="0" borderId="30" xfId="0" applyFont="1" applyBorder="1" applyAlignment="1">
      <alignment horizontal="left"/>
    </xf>
    <xf numFmtId="165" fontId="26" fillId="0" borderId="30" xfId="0" applyNumberFormat="1" applyFont="1" applyBorder="1" applyAlignment="1">
      <alignment horizontal="left" vertical="center"/>
    </xf>
    <xf numFmtId="0" fontId="26" fillId="14" borderId="33" xfId="0" applyFont="1" applyFill="1" applyBorder="1"/>
    <xf numFmtId="165" fontId="26" fillId="14" borderId="33" xfId="0" applyNumberFormat="1" applyFont="1" applyFill="1" applyBorder="1"/>
    <xf numFmtId="0" fontId="2" fillId="5" borderId="8" xfId="0" applyFont="1" applyFill="1" applyBorder="1" applyAlignment="1">
      <alignment horizontal="left" vertical="center" wrapText="1"/>
    </xf>
    <xf numFmtId="0" fontId="2" fillId="0" borderId="9" xfId="0" applyFont="1" applyBorder="1" applyAlignment="1">
      <alignment horizontal="left" vertical="center" wrapText="1"/>
    </xf>
    <xf numFmtId="0" fontId="1" fillId="16" borderId="7" xfId="0" applyFont="1" applyFill="1" applyBorder="1" applyAlignment="1">
      <alignment horizontal="center" vertical="center" wrapText="1"/>
    </xf>
    <xf numFmtId="0" fontId="2" fillId="17" borderId="8" xfId="0" applyFont="1" applyFill="1" applyBorder="1" applyAlignment="1">
      <alignment horizontal="left" vertical="center" wrapText="1"/>
    </xf>
    <xf numFmtId="0" fontId="2" fillId="17" borderId="0" xfId="0" applyFont="1" applyFill="1" applyAlignment="1">
      <alignment horizontal="left" vertical="center" wrapText="1"/>
    </xf>
    <xf numFmtId="0" fontId="1" fillId="16" borderId="35" xfId="0" applyFont="1" applyFill="1" applyBorder="1" applyAlignment="1">
      <alignment horizontal="center" vertical="center" wrapText="1"/>
    </xf>
    <xf numFmtId="0" fontId="0" fillId="17" borderId="0" xfId="0" applyFill="1"/>
    <xf numFmtId="0" fontId="2" fillId="17" borderId="0" xfId="0" applyFont="1" applyFill="1" applyAlignment="1">
      <alignment vertical="center"/>
    </xf>
    <xf numFmtId="0" fontId="29" fillId="17" borderId="0" xfId="0" applyFont="1" applyFill="1" applyAlignment="1">
      <alignment vertical="center"/>
    </xf>
    <xf numFmtId="0" fontId="29" fillId="17" borderId="0" xfId="0" applyFont="1" applyFill="1"/>
    <xf numFmtId="0" fontId="30" fillId="17" borderId="0" xfId="0" applyFont="1" applyFill="1"/>
    <xf numFmtId="0" fontId="28" fillId="2" borderId="5" xfId="0" applyFont="1" applyFill="1" applyBorder="1" applyAlignment="1">
      <alignment horizontal="center" vertical="center" wrapText="1"/>
    </xf>
    <xf numFmtId="0" fontId="4" fillId="9" borderId="14" xfId="0" applyFont="1" applyFill="1" applyBorder="1" applyAlignment="1">
      <alignment horizontal="center" vertical="center" wrapText="1"/>
    </xf>
    <xf numFmtId="0" fontId="12" fillId="0" borderId="15" xfId="0" applyFont="1" applyBorder="1"/>
    <xf numFmtId="0" fontId="12" fillId="0" borderId="16" xfId="0" applyFont="1" applyBorder="1"/>
    <xf numFmtId="0" fontId="2" fillId="0" borderId="18" xfId="0" applyFont="1" applyBorder="1" applyAlignment="1">
      <alignment horizontal="center" vertical="center"/>
    </xf>
    <xf numFmtId="0" fontId="12" fillId="0" borderId="19" xfId="0" applyFont="1" applyBorder="1"/>
    <xf numFmtId="0" fontId="12" fillId="0" borderId="20" xfId="0" applyFont="1" applyBorder="1"/>
    <xf numFmtId="0" fontId="2" fillId="0" borderId="0" xfId="0" applyFont="1" applyAlignment="1">
      <alignment horizontal="center" vertical="center"/>
    </xf>
    <xf numFmtId="0" fontId="0" fillId="0" borderId="0" xfId="0"/>
    <xf numFmtId="0" fontId="12" fillId="0" borderId="21" xfId="0" applyFont="1" applyBorder="1"/>
    <xf numFmtId="0" fontId="4" fillId="0" borderId="0" xfId="0" applyFont="1" applyAlignment="1">
      <alignment horizontal="center"/>
    </xf>
    <xf numFmtId="171" fontId="4" fillId="0" borderId="0" xfId="0" applyNumberFormat="1" applyFont="1" applyAlignment="1">
      <alignment horizontal="center" vertical="center"/>
    </xf>
    <xf numFmtId="0" fontId="1" fillId="18" borderId="4" xfId="0" applyFont="1" applyFill="1" applyBorder="1" applyAlignment="1">
      <alignment horizontal="center" vertical="center" wrapText="1"/>
    </xf>
    <xf numFmtId="0" fontId="1" fillId="18" borderId="2" xfId="0" applyFont="1" applyFill="1" applyBorder="1" applyAlignment="1">
      <alignment horizontal="center" vertical="center" wrapText="1"/>
    </xf>
    <xf numFmtId="0" fontId="1" fillId="18" borderId="3" xfId="0" applyFont="1" applyFill="1" applyBorder="1" applyAlignment="1">
      <alignment horizontal="center" vertical="center" wrapText="1"/>
    </xf>
    <xf numFmtId="0" fontId="1" fillId="18" borderId="5" xfId="0" applyFont="1" applyFill="1" applyBorder="1" applyAlignment="1">
      <alignment horizontal="center" vertical="center" wrapText="1"/>
    </xf>
    <xf numFmtId="0" fontId="1" fillId="18" borderId="7" xfId="0" applyFont="1" applyFill="1" applyBorder="1" applyAlignment="1">
      <alignment horizontal="center" vertical="center" wrapText="1"/>
    </xf>
    <xf numFmtId="0" fontId="1" fillId="19" borderId="7" xfId="0" applyFont="1" applyFill="1" applyBorder="1" applyAlignment="1">
      <alignment horizontal="center" vertical="center" wrapText="1"/>
    </xf>
    <xf numFmtId="0" fontId="31" fillId="18" borderId="7" xfId="0" applyFont="1" applyFill="1" applyBorder="1" applyAlignment="1">
      <alignment horizontal="center" vertical="center" wrapText="1"/>
    </xf>
    <xf numFmtId="0" fontId="4" fillId="20" borderId="0" xfId="0" applyFont="1" applyFill="1" applyAlignment="1">
      <alignment horizontal="center"/>
    </xf>
    <xf numFmtId="43" fontId="23" fillId="0" borderId="30" xfId="0" applyNumberFormat="1" applyFont="1" applyBorder="1" applyAlignment="1">
      <alignment horizontal="center" vertical="center" wrapText="1"/>
    </xf>
  </cellXfs>
  <cellStyles count="1">
    <cellStyle name="Normal" xfId="0" builtinId="0"/>
  </cellStyles>
  <dxfs count="1">
    <dxf>
      <fill>
        <patternFill patternType="solid">
          <fgColor rgb="FFFCE5CD"/>
          <bgColor rgb="FFFCE5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2"/></Relationships>
</file>

<file path=xl/_rels/comments3.xml.rels><?xml version="1.0" encoding="UTF-8" standalone="yes"?>
<Relationships xmlns="http://schemas.openxmlformats.org/package/2006/relationships"><Relationship Id="rId1" Type="http://customschemas.google.com/relationships/workbookmetadata" Target="commentsmeta1"/></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i="0">
                <a:solidFill>
                  <a:srgbClr val="757575"/>
                </a:solidFill>
                <a:latin typeface="Arial"/>
              </a:defRPr>
            </a:pPr>
            <a:r>
              <a:rPr lang="en-US" b="0" i="0">
                <a:solidFill>
                  <a:srgbClr val="757575"/>
                </a:solidFill>
                <a:latin typeface="Arial"/>
              </a:rPr>
              <a:t>Resgates, Adoções e Falaceram</a:t>
            </a:r>
          </a:p>
        </c:rich>
      </c:tx>
      <c:overlay val="0"/>
    </c:title>
    <c:autoTitleDeleted val="0"/>
    <c:plotArea>
      <c:layout/>
      <c:barChart>
        <c:barDir val="col"/>
        <c:grouping val="clustered"/>
        <c:varyColors val="1"/>
        <c:ser>
          <c:idx val="0"/>
          <c:order val="0"/>
          <c:spPr>
            <a:solidFill>
              <a:srgbClr val="4472C4"/>
            </a:solidFill>
            <a:ln cmpd="sng">
              <a:solidFill>
                <a:srgbClr val="000000"/>
              </a:solidFill>
            </a:ln>
          </c:spPr>
          <c:invertIfNegative val="1"/>
          <c:cat>
            <c:numRef>
              <c:f>'Resgates x Adoções-ok'!$A$24:$A$51</c:f>
              <c:numCache>
                <c:formatCode>mmm\-yy</c:formatCode>
                <c:ptCount val="28"/>
                <c:pt idx="0">
                  <c:v>43831</c:v>
                </c:pt>
                <c:pt idx="1">
                  <c:v>43862</c:v>
                </c:pt>
                <c:pt idx="2">
                  <c:v>43891</c:v>
                </c:pt>
                <c:pt idx="3">
                  <c:v>43922</c:v>
                </c:pt>
                <c:pt idx="4">
                  <c:v>43952</c:v>
                </c:pt>
                <c:pt idx="5">
                  <c:v>43983</c:v>
                </c:pt>
                <c:pt idx="6">
                  <c:v>44013</c:v>
                </c:pt>
                <c:pt idx="7">
                  <c:v>44044</c:v>
                </c:pt>
                <c:pt idx="8">
                  <c:v>44075</c:v>
                </c:pt>
                <c:pt idx="9">
                  <c:v>44105</c:v>
                </c:pt>
                <c:pt idx="10">
                  <c:v>44136</c:v>
                </c:pt>
                <c:pt idx="11">
                  <c:v>44166</c:v>
                </c:pt>
                <c:pt idx="12">
                  <c:v>44197</c:v>
                </c:pt>
                <c:pt idx="13">
                  <c:v>44228</c:v>
                </c:pt>
                <c:pt idx="14">
                  <c:v>44256</c:v>
                </c:pt>
                <c:pt idx="15">
                  <c:v>44287</c:v>
                </c:pt>
                <c:pt idx="16">
                  <c:v>44317</c:v>
                </c:pt>
                <c:pt idx="17">
                  <c:v>44348</c:v>
                </c:pt>
                <c:pt idx="18">
                  <c:v>44378</c:v>
                </c:pt>
                <c:pt idx="19">
                  <c:v>44409</c:v>
                </c:pt>
                <c:pt idx="20">
                  <c:v>44440</c:v>
                </c:pt>
                <c:pt idx="21">
                  <c:v>44470</c:v>
                </c:pt>
                <c:pt idx="22">
                  <c:v>44501</c:v>
                </c:pt>
                <c:pt idx="23">
                  <c:v>44531</c:v>
                </c:pt>
                <c:pt idx="24">
                  <c:v>44562</c:v>
                </c:pt>
                <c:pt idx="25">
                  <c:v>44593</c:v>
                </c:pt>
                <c:pt idx="26">
                  <c:v>44621</c:v>
                </c:pt>
                <c:pt idx="27">
                  <c:v>44652</c:v>
                </c:pt>
              </c:numCache>
            </c:numRef>
          </c:cat>
          <c:val>
            <c:numRef>
              <c:f>'Resgates x Adoções-ok'!$B$24:$B$52</c:f>
              <c:numCache>
                <c:formatCode>General</c:formatCode>
                <c:ptCount val="29"/>
                <c:pt idx="0">
                  <c:v>15</c:v>
                </c:pt>
                <c:pt idx="1">
                  <c:v>9</c:v>
                </c:pt>
                <c:pt idx="2">
                  <c:v>17</c:v>
                </c:pt>
                <c:pt idx="3">
                  <c:v>11</c:v>
                </c:pt>
                <c:pt idx="4">
                  <c:v>11</c:v>
                </c:pt>
                <c:pt idx="5">
                  <c:v>32</c:v>
                </c:pt>
                <c:pt idx="6">
                  <c:v>5</c:v>
                </c:pt>
                <c:pt idx="7">
                  <c:v>14</c:v>
                </c:pt>
                <c:pt idx="8">
                  <c:v>11</c:v>
                </c:pt>
                <c:pt idx="9">
                  <c:v>16</c:v>
                </c:pt>
                <c:pt idx="10">
                  <c:v>6</c:v>
                </c:pt>
                <c:pt idx="11">
                  <c:v>12</c:v>
                </c:pt>
                <c:pt idx="12">
                  <c:v>8</c:v>
                </c:pt>
                <c:pt idx="13">
                  <c:v>21</c:v>
                </c:pt>
                <c:pt idx="14">
                  <c:v>10</c:v>
                </c:pt>
                <c:pt idx="15">
                  <c:v>25</c:v>
                </c:pt>
                <c:pt idx="16">
                  <c:v>3</c:v>
                </c:pt>
                <c:pt idx="17">
                  <c:v>2</c:v>
                </c:pt>
                <c:pt idx="18">
                  <c:v>8</c:v>
                </c:pt>
                <c:pt idx="19">
                  <c:v>8</c:v>
                </c:pt>
                <c:pt idx="20">
                  <c:v>11</c:v>
                </c:pt>
                <c:pt idx="21">
                  <c:v>8</c:v>
                </c:pt>
                <c:pt idx="22">
                  <c:v>14</c:v>
                </c:pt>
                <c:pt idx="23">
                  <c:v>2</c:v>
                </c:pt>
                <c:pt idx="24">
                  <c:v>4</c:v>
                </c:pt>
                <c:pt idx="25">
                  <c:v>24</c:v>
                </c:pt>
                <c:pt idx="26">
                  <c:v>3</c:v>
                </c:pt>
                <c:pt idx="27">
                  <c:v>9</c:v>
                </c:pt>
                <c:pt idx="28">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087-4CF3-AE84-106BE4CF1499}"/>
            </c:ext>
          </c:extLst>
        </c:ser>
        <c:dLbls>
          <c:showLegendKey val="0"/>
          <c:showVal val="0"/>
          <c:showCatName val="0"/>
          <c:showSerName val="0"/>
          <c:showPercent val="0"/>
          <c:showBubbleSize val="0"/>
        </c:dLbls>
        <c:gapWidth val="150"/>
        <c:axId val="851704061"/>
        <c:axId val="1743095029"/>
      </c:barChart>
      <c:lineChart>
        <c:grouping val="standard"/>
        <c:varyColors val="1"/>
        <c:ser>
          <c:idx val="1"/>
          <c:order val="1"/>
          <c:spPr>
            <a:ln cmpd="sng">
              <a:solidFill>
                <a:srgbClr val="ED7D31"/>
              </a:solidFill>
            </a:ln>
          </c:spPr>
          <c:marker>
            <c:symbol val="none"/>
          </c:marker>
          <c:cat>
            <c:numRef>
              <c:f>'Resgates x Adoções-ok'!$A$24:$A$51</c:f>
              <c:numCache>
                <c:formatCode>mmm\-yy</c:formatCode>
                <c:ptCount val="28"/>
                <c:pt idx="0">
                  <c:v>43831</c:v>
                </c:pt>
                <c:pt idx="1">
                  <c:v>43862</c:v>
                </c:pt>
                <c:pt idx="2">
                  <c:v>43891</c:v>
                </c:pt>
                <c:pt idx="3">
                  <c:v>43922</c:v>
                </c:pt>
                <c:pt idx="4">
                  <c:v>43952</c:v>
                </c:pt>
                <c:pt idx="5">
                  <c:v>43983</c:v>
                </c:pt>
                <c:pt idx="6">
                  <c:v>44013</c:v>
                </c:pt>
                <c:pt idx="7">
                  <c:v>44044</c:v>
                </c:pt>
                <c:pt idx="8">
                  <c:v>44075</c:v>
                </c:pt>
                <c:pt idx="9">
                  <c:v>44105</c:v>
                </c:pt>
                <c:pt idx="10">
                  <c:v>44136</c:v>
                </c:pt>
                <c:pt idx="11">
                  <c:v>44166</c:v>
                </c:pt>
                <c:pt idx="12">
                  <c:v>44197</c:v>
                </c:pt>
                <c:pt idx="13">
                  <c:v>44228</c:v>
                </c:pt>
                <c:pt idx="14">
                  <c:v>44256</c:v>
                </c:pt>
                <c:pt idx="15">
                  <c:v>44287</c:v>
                </c:pt>
                <c:pt idx="16">
                  <c:v>44317</c:v>
                </c:pt>
                <c:pt idx="17">
                  <c:v>44348</c:v>
                </c:pt>
                <c:pt idx="18">
                  <c:v>44378</c:v>
                </c:pt>
                <c:pt idx="19">
                  <c:v>44409</c:v>
                </c:pt>
                <c:pt idx="20">
                  <c:v>44440</c:v>
                </c:pt>
                <c:pt idx="21">
                  <c:v>44470</c:v>
                </c:pt>
                <c:pt idx="22">
                  <c:v>44501</c:v>
                </c:pt>
                <c:pt idx="23">
                  <c:v>44531</c:v>
                </c:pt>
                <c:pt idx="24">
                  <c:v>44562</c:v>
                </c:pt>
                <c:pt idx="25">
                  <c:v>44593</c:v>
                </c:pt>
                <c:pt idx="26">
                  <c:v>44621</c:v>
                </c:pt>
                <c:pt idx="27">
                  <c:v>44652</c:v>
                </c:pt>
              </c:numCache>
            </c:numRef>
          </c:cat>
          <c:val>
            <c:numRef>
              <c:f>'Resgates x Adoções-ok'!$C$24:$C$52</c:f>
              <c:numCache>
                <c:formatCode>General</c:formatCode>
                <c:ptCount val="29"/>
                <c:pt idx="0">
                  <c:v>5</c:v>
                </c:pt>
                <c:pt idx="1">
                  <c:v>9</c:v>
                </c:pt>
                <c:pt idx="2">
                  <c:v>8</c:v>
                </c:pt>
                <c:pt idx="3">
                  <c:v>7</c:v>
                </c:pt>
                <c:pt idx="4">
                  <c:v>28</c:v>
                </c:pt>
                <c:pt idx="5">
                  <c:v>16</c:v>
                </c:pt>
                <c:pt idx="6">
                  <c:v>12</c:v>
                </c:pt>
                <c:pt idx="7">
                  <c:v>19</c:v>
                </c:pt>
                <c:pt idx="8">
                  <c:v>6</c:v>
                </c:pt>
                <c:pt idx="9">
                  <c:v>11</c:v>
                </c:pt>
                <c:pt idx="10">
                  <c:v>13</c:v>
                </c:pt>
                <c:pt idx="11">
                  <c:v>4</c:v>
                </c:pt>
                <c:pt idx="12">
                  <c:v>10</c:v>
                </c:pt>
                <c:pt idx="13">
                  <c:v>11</c:v>
                </c:pt>
                <c:pt idx="14">
                  <c:v>3</c:v>
                </c:pt>
                <c:pt idx="15">
                  <c:v>21</c:v>
                </c:pt>
                <c:pt idx="16">
                  <c:v>9</c:v>
                </c:pt>
                <c:pt idx="17">
                  <c:v>4</c:v>
                </c:pt>
                <c:pt idx="18">
                  <c:v>19</c:v>
                </c:pt>
                <c:pt idx="19">
                  <c:v>2</c:v>
                </c:pt>
                <c:pt idx="20">
                  <c:v>1</c:v>
                </c:pt>
                <c:pt idx="21">
                  <c:v>14</c:v>
                </c:pt>
                <c:pt idx="22">
                  <c:v>7</c:v>
                </c:pt>
                <c:pt idx="23">
                  <c:v>4</c:v>
                </c:pt>
                <c:pt idx="24">
                  <c:v>7</c:v>
                </c:pt>
                <c:pt idx="25">
                  <c:v>9</c:v>
                </c:pt>
                <c:pt idx="26">
                  <c:v>6</c:v>
                </c:pt>
                <c:pt idx="27">
                  <c:v>4</c:v>
                </c:pt>
                <c:pt idx="28">
                  <c:v>9</c:v>
                </c:pt>
              </c:numCache>
            </c:numRef>
          </c:val>
          <c:smooth val="1"/>
          <c:extLst>
            <c:ext xmlns:c16="http://schemas.microsoft.com/office/drawing/2014/chart" uri="{C3380CC4-5D6E-409C-BE32-E72D297353CC}">
              <c16:uniqueId val="{00000001-D087-4CF3-AE84-106BE4CF1499}"/>
            </c:ext>
          </c:extLst>
        </c:ser>
        <c:ser>
          <c:idx val="2"/>
          <c:order val="2"/>
          <c:spPr>
            <a:ln cmpd="sng">
              <a:solidFill>
                <a:srgbClr val="A5A5A5"/>
              </a:solidFill>
            </a:ln>
          </c:spPr>
          <c:marker>
            <c:symbol val="none"/>
          </c:marker>
          <c:cat>
            <c:numRef>
              <c:f>'Resgates x Adoções-ok'!$A$24:$A$51</c:f>
              <c:numCache>
                <c:formatCode>mmm\-yy</c:formatCode>
                <c:ptCount val="28"/>
                <c:pt idx="0">
                  <c:v>43831</c:v>
                </c:pt>
                <c:pt idx="1">
                  <c:v>43862</c:v>
                </c:pt>
                <c:pt idx="2">
                  <c:v>43891</c:v>
                </c:pt>
                <c:pt idx="3">
                  <c:v>43922</c:v>
                </c:pt>
                <c:pt idx="4">
                  <c:v>43952</c:v>
                </c:pt>
                <c:pt idx="5">
                  <c:v>43983</c:v>
                </c:pt>
                <c:pt idx="6">
                  <c:v>44013</c:v>
                </c:pt>
                <c:pt idx="7">
                  <c:v>44044</c:v>
                </c:pt>
                <c:pt idx="8">
                  <c:v>44075</c:v>
                </c:pt>
                <c:pt idx="9">
                  <c:v>44105</c:v>
                </c:pt>
                <c:pt idx="10">
                  <c:v>44136</c:v>
                </c:pt>
                <c:pt idx="11">
                  <c:v>44166</c:v>
                </c:pt>
                <c:pt idx="12">
                  <c:v>44197</c:v>
                </c:pt>
                <c:pt idx="13">
                  <c:v>44228</c:v>
                </c:pt>
                <c:pt idx="14">
                  <c:v>44256</c:v>
                </c:pt>
                <c:pt idx="15">
                  <c:v>44287</c:v>
                </c:pt>
                <c:pt idx="16">
                  <c:v>44317</c:v>
                </c:pt>
                <c:pt idx="17">
                  <c:v>44348</c:v>
                </c:pt>
                <c:pt idx="18">
                  <c:v>44378</c:v>
                </c:pt>
                <c:pt idx="19">
                  <c:v>44409</c:v>
                </c:pt>
                <c:pt idx="20">
                  <c:v>44440</c:v>
                </c:pt>
                <c:pt idx="21">
                  <c:v>44470</c:v>
                </c:pt>
                <c:pt idx="22">
                  <c:v>44501</c:v>
                </c:pt>
                <c:pt idx="23">
                  <c:v>44531</c:v>
                </c:pt>
                <c:pt idx="24">
                  <c:v>44562</c:v>
                </c:pt>
                <c:pt idx="25">
                  <c:v>44593</c:v>
                </c:pt>
                <c:pt idx="26">
                  <c:v>44621</c:v>
                </c:pt>
                <c:pt idx="27">
                  <c:v>44652</c:v>
                </c:pt>
              </c:numCache>
            </c:numRef>
          </c:cat>
          <c:val>
            <c:numRef>
              <c:f>'Resgates x Adoções-ok'!$D$24:$D$51</c:f>
              <c:numCache>
                <c:formatCode>General</c:formatCode>
                <c:ptCount val="28"/>
                <c:pt idx="16">
                  <c:v>1</c:v>
                </c:pt>
                <c:pt idx="19">
                  <c:v>1</c:v>
                </c:pt>
                <c:pt idx="23">
                  <c:v>1</c:v>
                </c:pt>
                <c:pt idx="24">
                  <c:v>3</c:v>
                </c:pt>
                <c:pt idx="25">
                  <c:v>1</c:v>
                </c:pt>
              </c:numCache>
            </c:numRef>
          </c:val>
          <c:smooth val="1"/>
          <c:extLst>
            <c:ext xmlns:c16="http://schemas.microsoft.com/office/drawing/2014/chart" uri="{C3380CC4-5D6E-409C-BE32-E72D297353CC}">
              <c16:uniqueId val="{00000002-D087-4CF3-AE84-106BE4CF1499}"/>
            </c:ext>
          </c:extLst>
        </c:ser>
        <c:dLbls>
          <c:showLegendKey val="0"/>
          <c:showVal val="0"/>
          <c:showCatName val="0"/>
          <c:showSerName val="0"/>
          <c:showPercent val="0"/>
          <c:showBubbleSize val="0"/>
        </c:dLbls>
        <c:marker val="1"/>
        <c:smooth val="0"/>
        <c:axId val="851704061"/>
        <c:axId val="1743095029"/>
      </c:lineChart>
      <c:dateAx>
        <c:axId val="851704061"/>
        <c:scaling>
          <c:orientation val="minMax"/>
        </c:scaling>
        <c:delete val="0"/>
        <c:axPos val="b"/>
        <c:title>
          <c:tx>
            <c:rich>
              <a:bodyPr/>
              <a:lstStyle/>
              <a:p>
                <a:pPr lvl="0">
                  <a:defRPr b="0" i="0">
                    <a:solidFill>
                      <a:srgbClr val="000000"/>
                    </a:solidFill>
                    <a:latin typeface="Arial"/>
                  </a:defRPr>
                </a:pPr>
                <a:r>
                  <a:rPr lang="en-US" b="0" i="0">
                    <a:solidFill>
                      <a:srgbClr val="000000"/>
                    </a:solidFill>
                    <a:latin typeface="Arial"/>
                  </a:rPr>
                  <a:t>Período</a:t>
                </a:r>
              </a:p>
            </c:rich>
          </c:tx>
          <c:overlay val="0"/>
        </c:title>
        <c:numFmt formatCode="mmm\-yy" sourceLinked="1"/>
        <c:majorTickMark val="none"/>
        <c:minorTickMark val="none"/>
        <c:tickLblPos val="nextTo"/>
        <c:txPr>
          <a:bodyPr/>
          <a:lstStyle/>
          <a:p>
            <a:pPr lvl="0">
              <a:defRPr b="0" i="0">
                <a:solidFill>
                  <a:srgbClr val="000000"/>
                </a:solidFill>
                <a:latin typeface="Arial"/>
              </a:defRPr>
            </a:pPr>
            <a:endParaRPr lang="en-US"/>
          </a:p>
        </c:txPr>
        <c:crossAx val="1743095029"/>
        <c:crosses val="autoZero"/>
        <c:auto val="1"/>
        <c:lblOffset val="100"/>
        <c:baseTimeUnit val="months"/>
      </c:dateAx>
      <c:valAx>
        <c:axId val="17430950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i="0">
                <a:solidFill>
                  <a:srgbClr val="000000"/>
                </a:solidFill>
                <a:latin typeface="Arial"/>
              </a:defRPr>
            </a:pPr>
            <a:endParaRPr lang="en-US"/>
          </a:p>
        </c:txPr>
        <c:crossAx val="851704061"/>
        <c:crosses val="autoZero"/>
        <c:crossBetween val="between"/>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436</xdr:row>
      <xdr:rowOff>0</xdr:rowOff>
    </xdr:from>
    <xdr:to>
      <xdr:col>5</xdr:col>
      <xdr:colOff>304800</xdr:colOff>
      <xdr:row>437</xdr:row>
      <xdr:rowOff>138112</xdr:rowOff>
    </xdr:to>
    <xdr:sp macro="" textlink="">
      <xdr:nvSpPr>
        <xdr:cNvPr id="3082" name="AutoShape 10">
          <a:extLst>
            <a:ext uri="{FF2B5EF4-FFF2-40B4-BE49-F238E27FC236}">
              <a16:creationId xmlns:a16="http://schemas.microsoft.com/office/drawing/2014/main" id="{EF5B83CF-0473-6A4D-F299-BD7A5C089485}"/>
            </a:ext>
          </a:extLst>
        </xdr:cNvPr>
        <xdr:cNvSpPr>
          <a:spLocks noChangeAspect="1" noChangeArrowheads="1"/>
        </xdr:cNvSpPr>
      </xdr:nvSpPr>
      <xdr:spPr bwMode="auto">
        <a:xfrm>
          <a:off x="3729038" y="3671888"/>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oneCellAnchor>
    <xdr:from>
      <xdr:col>5</xdr:col>
      <xdr:colOff>28575</xdr:colOff>
      <xdr:row>27</xdr:row>
      <xdr:rowOff>100013</xdr:rowOff>
    </xdr:from>
    <xdr:ext cx="7077075" cy="3533775"/>
    <xdr:graphicFrame macro="">
      <xdr:nvGraphicFramePr>
        <xdr:cNvPr id="1989443319" name="Chart 1" title="Gráfico">
          <a:extLst>
            <a:ext uri="{FF2B5EF4-FFF2-40B4-BE49-F238E27FC236}">
              <a16:creationId xmlns:a16="http://schemas.microsoft.com/office/drawing/2014/main" id="{00000000-0008-0000-0500-0000F77E94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337</xdr:row>
      <xdr:rowOff>90488</xdr:rowOff>
    </xdr:from>
    <xdr:to>
      <xdr:col>15</xdr:col>
      <xdr:colOff>444030</xdr:colOff>
      <xdr:row>380</xdr:row>
      <xdr:rowOff>159851</xdr:rowOff>
    </xdr:to>
    <xdr:pic>
      <xdr:nvPicPr>
        <xdr:cNvPr id="2" name="Picture 1">
          <a:extLst>
            <a:ext uri="{FF2B5EF4-FFF2-40B4-BE49-F238E27FC236}">
              <a16:creationId xmlns:a16="http://schemas.microsoft.com/office/drawing/2014/main" id="{4EAE81A8-AD5B-44B6-80C5-70E4EA3E63B7}"/>
            </a:ext>
          </a:extLst>
        </xdr:cNvPr>
        <xdr:cNvPicPr>
          <a:picLocks noChangeAspect="1"/>
        </xdr:cNvPicPr>
      </xdr:nvPicPr>
      <xdr:blipFill>
        <a:blip xmlns:r="http://schemas.openxmlformats.org/officeDocument/2006/relationships" r:embed="rId1"/>
        <a:stretch>
          <a:fillRect/>
        </a:stretch>
      </xdr:blipFill>
      <xdr:spPr>
        <a:xfrm>
          <a:off x="0" y="2714626"/>
          <a:ext cx="16198380" cy="8260863"/>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hyperlink" Target="http://ltcaramelos.com.br/" TargetMode="External"/><Relationship Id="rId2" Type="http://schemas.openxmlformats.org/officeDocument/2006/relationships/hyperlink" Target="https://instagram.com/caotinho_da_dri?utm_source=qr&amp;igshid=ZDc4ODBmNjlmNQ%3D%3D" TargetMode="External"/><Relationship Id="rId1" Type="http://schemas.openxmlformats.org/officeDocument/2006/relationships/hyperlink" Target="https://www.facebook.com/anjosdepataslt?mibextid=ZbWKwL"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apoia.se/" TargetMode="External"/><Relationship Id="rId18" Type="http://schemas.openxmlformats.org/officeDocument/2006/relationships/hyperlink" Target="http://apoia.se/" TargetMode="External"/><Relationship Id="rId26" Type="http://schemas.openxmlformats.org/officeDocument/2006/relationships/hyperlink" Target="http://apoia.se/" TargetMode="External"/><Relationship Id="rId3" Type="http://schemas.openxmlformats.org/officeDocument/2006/relationships/hyperlink" Target="http://apoia.se/" TargetMode="External"/><Relationship Id="rId21" Type="http://schemas.openxmlformats.org/officeDocument/2006/relationships/hyperlink" Target="http://apoia.se/" TargetMode="External"/><Relationship Id="rId7" Type="http://schemas.openxmlformats.org/officeDocument/2006/relationships/hyperlink" Target="http://apoia.se/" TargetMode="External"/><Relationship Id="rId12" Type="http://schemas.openxmlformats.org/officeDocument/2006/relationships/hyperlink" Target="http://apoia.se/" TargetMode="External"/><Relationship Id="rId17" Type="http://schemas.openxmlformats.org/officeDocument/2006/relationships/hyperlink" Target="http://apoia.se/" TargetMode="External"/><Relationship Id="rId25" Type="http://schemas.openxmlformats.org/officeDocument/2006/relationships/hyperlink" Target="http://apoia.se/" TargetMode="External"/><Relationship Id="rId33" Type="http://schemas.openxmlformats.org/officeDocument/2006/relationships/comments" Target="../comments4.xml"/><Relationship Id="rId2" Type="http://schemas.openxmlformats.org/officeDocument/2006/relationships/hyperlink" Target="http://apoia.se/" TargetMode="External"/><Relationship Id="rId16" Type="http://schemas.openxmlformats.org/officeDocument/2006/relationships/hyperlink" Target="http://apoia.se/" TargetMode="External"/><Relationship Id="rId20" Type="http://schemas.openxmlformats.org/officeDocument/2006/relationships/hyperlink" Target="http://apoia.se/" TargetMode="External"/><Relationship Id="rId29" Type="http://schemas.openxmlformats.org/officeDocument/2006/relationships/hyperlink" Target="http://apoia.se/" TargetMode="External"/><Relationship Id="rId1" Type="http://schemas.openxmlformats.org/officeDocument/2006/relationships/hyperlink" Target="http://apoia.se/" TargetMode="External"/><Relationship Id="rId6" Type="http://schemas.openxmlformats.org/officeDocument/2006/relationships/hyperlink" Target="http://apoia.se/" TargetMode="External"/><Relationship Id="rId11" Type="http://schemas.openxmlformats.org/officeDocument/2006/relationships/hyperlink" Target="http://apoia.se/" TargetMode="External"/><Relationship Id="rId24" Type="http://schemas.openxmlformats.org/officeDocument/2006/relationships/hyperlink" Target="http://apoia.se/" TargetMode="External"/><Relationship Id="rId32" Type="http://schemas.openxmlformats.org/officeDocument/2006/relationships/vmlDrawing" Target="../drawings/vmlDrawing4.vml"/><Relationship Id="rId5" Type="http://schemas.openxmlformats.org/officeDocument/2006/relationships/hyperlink" Target="http://apoia.se/" TargetMode="External"/><Relationship Id="rId15" Type="http://schemas.openxmlformats.org/officeDocument/2006/relationships/hyperlink" Target="http://apoia.se/" TargetMode="External"/><Relationship Id="rId23" Type="http://schemas.openxmlformats.org/officeDocument/2006/relationships/hyperlink" Target="http://apoia.se/" TargetMode="External"/><Relationship Id="rId28" Type="http://schemas.openxmlformats.org/officeDocument/2006/relationships/hyperlink" Target="http://apoia.se/" TargetMode="External"/><Relationship Id="rId10" Type="http://schemas.openxmlformats.org/officeDocument/2006/relationships/hyperlink" Target="http://apoia.se/" TargetMode="External"/><Relationship Id="rId19" Type="http://schemas.openxmlformats.org/officeDocument/2006/relationships/hyperlink" Target="http://apoia.se/" TargetMode="External"/><Relationship Id="rId31" Type="http://schemas.openxmlformats.org/officeDocument/2006/relationships/printerSettings" Target="../printerSettings/printerSettings2.bin"/><Relationship Id="rId4" Type="http://schemas.openxmlformats.org/officeDocument/2006/relationships/hyperlink" Target="http://apoia.se/" TargetMode="External"/><Relationship Id="rId9" Type="http://schemas.openxmlformats.org/officeDocument/2006/relationships/hyperlink" Target="http://apoia.se/" TargetMode="External"/><Relationship Id="rId14" Type="http://schemas.openxmlformats.org/officeDocument/2006/relationships/hyperlink" Target="http://apoia.se/" TargetMode="External"/><Relationship Id="rId22" Type="http://schemas.openxmlformats.org/officeDocument/2006/relationships/hyperlink" Target="http://apoia.se/" TargetMode="External"/><Relationship Id="rId27" Type="http://schemas.openxmlformats.org/officeDocument/2006/relationships/hyperlink" Target="http://apoia.se/" TargetMode="External"/><Relationship Id="rId30" Type="http://schemas.openxmlformats.org/officeDocument/2006/relationships/hyperlink" Target="http://apoia.se/" TargetMode="External"/><Relationship Id="rId8" Type="http://schemas.openxmlformats.org/officeDocument/2006/relationships/hyperlink" Target="http://apoia.s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Z1000"/>
  <sheetViews>
    <sheetView showGridLines="0" topLeftCell="J1" workbookViewId="0">
      <pane ySplit="1" topLeftCell="A2" activePane="bottomLeft" state="frozen"/>
      <selection pane="bottomLeft" activeCell="K10" sqref="K10"/>
    </sheetView>
  </sheetViews>
  <sheetFormatPr defaultColWidth="14.42578125" defaultRowHeight="15" customHeight="1" x14ac:dyDescent="0.4"/>
  <cols>
    <col min="1" max="1" width="3.140625" customWidth="1"/>
    <col min="2" max="2" width="15.85546875" customWidth="1"/>
    <col min="3" max="3" width="9.85546875" customWidth="1"/>
    <col min="4" max="4" width="13.28515625" bestFit="1" customWidth="1"/>
    <col min="5" max="5" width="8.640625" customWidth="1"/>
    <col min="6" max="6" width="8.85546875" customWidth="1"/>
    <col min="7" max="7" width="7" customWidth="1"/>
    <col min="8" max="8" width="10.42578125" customWidth="1"/>
    <col min="9" max="9" width="13" customWidth="1"/>
    <col min="10" max="10" width="79.85546875" customWidth="1"/>
    <col min="11" max="11" width="12.140625" customWidth="1"/>
    <col min="12" max="12" width="10.85546875" customWidth="1"/>
    <col min="13" max="13" width="18.140625" customWidth="1"/>
    <col min="14" max="16" width="10.85546875" customWidth="1"/>
  </cols>
  <sheetData>
    <row r="1" spans="1:26" ht="26.25" x14ac:dyDescent="0.4">
      <c r="A1" s="1">
        <v>35</v>
      </c>
      <c r="B1" s="195" t="s">
        <v>0</v>
      </c>
      <c r="C1" s="196" t="s">
        <v>1</v>
      </c>
      <c r="D1" s="194" t="s">
        <v>2</v>
      </c>
      <c r="E1" s="194" t="s">
        <v>3</v>
      </c>
      <c r="F1" s="194" t="s">
        <v>4</v>
      </c>
      <c r="G1" s="194" t="s">
        <v>5</v>
      </c>
      <c r="H1" s="194" t="s">
        <v>6</v>
      </c>
      <c r="I1" s="194" t="s">
        <v>7</v>
      </c>
      <c r="J1" s="194" t="s">
        <v>8</v>
      </c>
      <c r="K1" s="197" t="s">
        <v>9</v>
      </c>
      <c r="L1" s="197" t="s">
        <v>10</v>
      </c>
      <c r="M1" s="197" t="s">
        <v>11</v>
      </c>
      <c r="N1" s="6"/>
    </row>
    <row r="2" spans="1:26" ht="12.75" customHeight="1" x14ac:dyDescent="0.4">
      <c r="A2" s="7">
        <v>1</v>
      </c>
      <c r="B2" s="8" t="s">
        <v>12</v>
      </c>
      <c r="C2" s="9" t="s">
        <v>13</v>
      </c>
      <c r="D2" s="10">
        <v>44315</v>
      </c>
      <c r="E2" s="11" t="s">
        <v>14</v>
      </c>
      <c r="F2" s="8"/>
      <c r="G2" s="8"/>
      <c r="H2" s="8"/>
      <c r="I2" s="8"/>
      <c r="J2" s="8"/>
      <c r="K2" s="10">
        <v>44340</v>
      </c>
      <c r="L2" s="12">
        <f>K2-D2</f>
        <v>25</v>
      </c>
      <c r="M2" s="12"/>
      <c r="N2" s="6"/>
    </row>
    <row r="3" spans="1:26" ht="12.75" customHeight="1" x14ac:dyDescent="0.4">
      <c r="A3" s="7">
        <v>2</v>
      </c>
      <c r="B3" s="8" t="s">
        <v>15</v>
      </c>
      <c r="C3" s="9" t="s">
        <v>13</v>
      </c>
      <c r="D3" s="10">
        <v>44415</v>
      </c>
      <c r="E3" s="11" t="s">
        <v>16</v>
      </c>
      <c r="F3" s="8"/>
      <c r="G3" s="8"/>
      <c r="H3" s="8"/>
      <c r="I3" s="8" t="s">
        <v>17</v>
      </c>
      <c r="J3" s="8"/>
      <c r="K3" s="10">
        <v>44437</v>
      </c>
      <c r="L3" s="12">
        <f t="shared" ref="L2:L8" si="0">K3-D3</f>
        <v>22</v>
      </c>
      <c r="M3" s="12"/>
      <c r="N3" s="6"/>
    </row>
    <row r="4" spans="1:26" ht="12.75" customHeight="1" x14ac:dyDescent="0.4">
      <c r="A4" s="7">
        <v>3</v>
      </c>
      <c r="B4" s="8" t="s">
        <v>18</v>
      </c>
      <c r="C4" s="9" t="s">
        <v>13</v>
      </c>
      <c r="D4" s="10">
        <v>44520</v>
      </c>
      <c r="E4" s="11" t="s">
        <v>16</v>
      </c>
      <c r="F4" s="8"/>
      <c r="G4" s="8"/>
      <c r="H4" s="8"/>
      <c r="I4" s="8" t="s">
        <v>19</v>
      </c>
      <c r="J4" s="8" t="s">
        <v>20</v>
      </c>
      <c r="K4" s="10">
        <v>44537</v>
      </c>
      <c r="L4" s="12">
        <f t="shared" si="0"/>
        <v>17</v>
      </c>
      <c r="M4" s="12"/>
      <c r="N4" s="6"/>
    </row>
    <row r="5" spans="1:26" ht="12.75" customHeight="1" x14ac:dyDescent="0.4">
      <c r="A5" s="7">
        <v>4</v>
      </c>
      <c r="B5" s="8" t="s">
        <v>21</v>
      </c>
      <c r="C5" s="9" t="s">
        <v>13</v>
      </c>
      <c r="D5" s="10">
        <v>44520</v>
      </c>
      <c r="E5" s="11" t="s">
        <v>14</v>
      </c>
      <c r="F5" s="8"/>
      <c r="G5" s="8"/>
      <c r="H5" s="8"/>
      <c r="I5" s="8" t="s">
        <v>22</v>
      </c>
      <c r="J5" s="8" t="s">
        <v>20</v>
      </c>
      <c r="K5" s="10">
        <v>44562</v>
      </c>
      <c r="L5" s="12">
        <f t="shared" si="0"/>
        <v>42</v>
      </c>
      <c r="M5" s="12" t="s">
        <v>23</v>
      </c>
      <c r="N5" s="6"/>
    </row>
    <row r="6" spans="1:26" ht="12.75" customHeight="1" x14ac:dyDescent="0.4">
      <c r="A6" s="7">
        <v>5</v>
      </c>
      <c r="B6" s="8" t="s">
        <v>24</v>
      </c>
      <c r="C6" s="9" t="s">
        <v>13</v>
      </c>
      <c r="D6" s="10">
        <v>44520</v>
      </c>
      <c r="E6" s="11" t="s">
        <v>14</v>
      </c>
      <c r="F6" s="8"/>
      <c r="G6" s="8"/>
      <c r="H6" s="8"/>
      <c r="I6" s="8" t="s">
        <v>22</v>
      </c>
      <c r="J6" s="8" t="s">
        <v>20</v>
      </c>
      <c r="K6" s="10">
        <v>44585</v>
      </c>
      <c r="L6" s="12">
        <f t="shared" si="0"/>
        <v>65</v>
      </c>
      <c r="M6" s="12" t="s">
        <v>23</v>
      </c>
      <c r="N6" s="6"/>
    </row>
    <row r="7" spans="1:26" ht="12.75" customHeight="1" x14ac:dyDescent="0.4">
      <c r="A7" s="7">
        <v>6</v>
      </c>
      <c r="B7" s="8" t="s">
        <v>25</v>
      </c>
      <c r="C7" s="9" t="s">
        <v>13</v>
      </c>
      <c r="D7" s="10">
        <v>44520</v>
      </c>
      <c r="E7" s="11" t="s">
        <v>14</v>
      </c>
      <c r="F7" s="8"/>
      <c r="G7" s="8"/>
      <c r="H7" s="8"/>
      <c r="I7" s="8" t="s">
        <v>17</v>
      </c>
      <c r="J7" s="8" t="s">
        <v>20</v>
      </c>
      <c r="K7" s="10">
        <v>44591</v>
      </c>
      <c r="L7" s="12">
        <f t="shared" si="0"/>
        <v>71</v>
      </c>
      <c r="M7" s="12" t="s">
        <v>23</v>
      </c>
      <c r="N7" s="6"/>
    </row>
    <row r="8" spans="1:26" ht="38.25" x14ac:dyDescent="0.4">
      <c r="A8" s="7">
        <v>7</v>
      </c>
      <c r="B8" s="8" t="s">
        <v>26</v>
      </c>
      <c r="C8" s="9" t="s">
        <v>27</v>
      </c>
      <c r="D8" s="10">
        <v>44468</v>
      </c>
      <c r="E8" s="11" t="s">
        <v>14</v>
      </c>
      <c r="F8" s="8" t="s">
        <v>28</v>
      </c>
      <c r="G8" s="8" t="s">
        <v>29</v>
      </c>
      <c r="H8" s="8"/>
      <c r="I8" s="8" t="s">
        <v>19</v>
      </c>
      <c r="J8" s="8" t="s">
        <v>30</v>
      </c>
      <c r="K8" s="10">
        <v>44594</v>
      </c>
      <c r="L8" s="12">
        <f t="shared" si="0"/>
        <v>126</v>
      </c>
      <c r="M8" s="12" t="s">
        <v>31</v>
      </c>
      <c r="N8" s="6"/>
    </row>
    <row r="9" spans="1:26" ht="12.75" customHeight="1" x14ac:dyDescent="0.4">
      <c r="A9" s="7">
        <v>8</v>
      </c>
      <c r="B9" s="8" t="s">
        <v>32</v>
      </c>
      <c r="C9" s="9" t="s">
        <v>13</v>
      </c>
      <c r="D9" s="10">
        <v>45024</v>
      </c>
      <c r="E9" s="8" t="s">
        <v>14</v>
      </c>
      <c r="F9" s="8" t="s">
        <v>33</v>
      </c>
      <c r="G9" s="12">
        <v>600</v>
      </c>
      <c r="H9" s="8" t="s">
        <v>34</v>
      </c>
      <c r="I9" s="8" t="s">
        <v>35</v>
      </c>
      <c r="J9" s="12" t="s">
        <v>36</v>
      </c>
      <c r="K9" s="13">
        <v>45025</v>
      </c>
      <c r="L9" s="12" t="s">
        <v>37</v>
      </c>
      <c r="M9" s="12" t="s">
        <v>38</v>
      </c>
      <c r="N9" s="6"/>
    </row>
    <row r="10" spans="1:26" ht="12.75" customHeight="1" x14ac:dyDescent="0.4">
      <c r="A10" s="7">
        <v>9</v>
      </c>
      <c r="B10" s="8" t="s">
        <v>39</v>
      </c>
      <c r="C10" s="9" t="s">
        <v>27</v>
      </c>
      <c r="D10" s="10"/>
      <c r="E10" s="12" t="s">
        <v>14</v>
      </c>
      <c r="F10" s="8"/>
      <c r="G10" s="8"/>
      <c r="H10" s="8" t="s">
        <v>40</v>
      </c>
      <c r="I10" s="8" t="s">
        <v>41</v>
      </c>
      <c r="J10" s="8" t="s">
        <v>42</v>
      </c>
      <c r="K10" s="9" t="s">
        <v>43</v>
      </c>
      <c r="L10" s="12" t="s">
        <v>44</v>
      </c>
      <c r="M10" s="12" t="s">
        <v>45</v>
      </c>
      <c r="N10" s="14"/>
      <c r="O10" s="14"/>
      <c r="P10" s="14"/>
      <c r="Q10" s="14"/>
      <c r="R10" s="15"/>
      <c r="S10" s="12"/>
      <c r="T10" s="6"/>
      <c r="U10" s="16"/>
      <c r="V10" s="16"/>
      <c r="W10" s="16"/>
      <c r="X10" s="16"/>
      <c r="Y10" s="16"/>
      <c r="Z10" s="16"/>
    </row>
    <row r="11" spans="1:26" ht="12.75" customHeight="1" x14ac:dyDescent="0.4">
      <c r="A11" s="7">
        <v>10</v>
      </c>
      <c r="B11" s="8"/>
      <c r="C11" s="9"/>
      <c r="D11" s="11"/>
      <c r="E11" s="8"/>
      <c r="F11" s="8"/>
      <c r="G11" s="12"/>
      <c r="H11" s="8"/>
      <c r="I11" s="8"/>
      <c r="J11" s="8"/>
      <c r="K11" s="13"/>
      <c r="L11" s="12"/>
      <c r="M11" s="12"/>
      <c r="N11" s="6"/>
    </row>
    <row r="12" spans="1:26" ht="12.75" customHeight="1" x14ac:dyDescent="0.4">
      <c r="A12" s="7">
        <v>11</v>
      </c>
      <c r="B12" s="8"/>
      <c r="C12" s="9"/>
      <c r="D12" s="11"/>
      <c r="E12" s="8"/>
      <c r="F12" s="8"/>
      <c r="G12" s="12"/>
      <c r="H12" s="8"/>
      <c r="I12" s="8"/>
      <c r="J12" s="8"/>
      <c r="K12" s="13"/>
      <c r="L12" s="12"/>
      <c r="M12" s="12"/>
      <c r="N12" s="6"/>
    </row>
    <row r="13" spans="1:26" ht="12.75" customHeight="1" x14ac:dyDescent="0.4">
      <c r="A13" s="7">
        <v>12</v>
      </c>
      <c r="B13" s="8"/>
      <c r="C13" s="9"/>
      <c r="D13" s="11"/>
      <c r="E13" s="8"/>
      <c r="F13" s="8"/>
      <c r="G13" s="12"/>
      <c r="H13" s="8"/>
      <c r="I13" s="8"/>
      <c r="J13" s="8"/>
      <c r="K13" s="13"/>
      <c r="L13" s="12"/>
      <c r="M13" s="12"/>
      <c r="N13" s="6"/>
      <c r="O13" s="16"/>
      <c r="P13" s="16"/>
    </row>
    <row r="14" spans="1:26" ht="12.75" customHeight="1" x14ac:dyDescent="0.4">
      <c r="A14" s="7">
        <v>13</v>
      </c>
      <c r="B14" s="8"/>
      <c r="C14" s="9"/>
      <c r="D14" s="11"/>
      <c r="E14" s="8"/>
      <c r="F14" s="8"/>
      <c r="G14" s="12"/>
      <c r="H14" s="8"/>
      <c r="I14" s="8"/>
      <c r="J14" s="8"/>
      <c r="K14" s="9"/>
      <c r="L14" s="12"/>
      <c r="M14" s="12"/>
      <c r="N14" s="6"/>
    </row>
    <row r="15" spans="1:26" ht="12.75" customHeight="1" x14ac:dyDescent="0.4">
      <c r="A15" s="7">
        <v>14</v>
      </c>
      <c r="B15" s="8"/>
      <c r="C15" s="9"/>
      <c r="D15" s="11"/>
      <c r="E15" s="8"/>
      <c r="F15" s="8"/>
      <c r="G15" s="12"/>
      <c r="H15" s="8"/>
      <c r="I15" s="8"/>
      <c r="J15" s="8"/>
      <c r="K15" s="9"/>
      <c r="L15" s="12"/>
      <c r="M15" s="12"/>
      <c r="N15" s="6"/>
    </row>
    <row r="16" spans="1:26" ht="12.75" customHeight="1" x14ac:dyDescent="0.4">
      <c r="A16" s="7">
        <v>15</v>
      </c>
      <c r="B16" s="8"/>
      <c r="C16" s="9"/>
      <c r="D16" s="11"/>
      <c r="E16" s="8"/>
      <c r="F16" s="8"/>
      <c r="G16" s="12"/>
      <c r="H16" s="8"/>
      <c r="I16" s="8"/>
      <c r="J16" s="8"/>
      <c r="K16" s="9"/>
      <c r="L16" s="12"/>
      <c r="M16" s="12"/>
      <c r="N16" s="6"/>
      <c r="O16" s="16"/>
      <c r="P16" s="16"/>
    </row>
    <row r="17" spans="1:16" ht="12.75" customHeight="1" x14ac:dyDescent="0.4">
      <c r="A17" s="7">
        <v>16</v>
      </c>
      <c r="B17" s="8"/>
      <c r="C17" s="9"/>
      <c r="D17" s="11"/>
      <c r="E17" s="8"/>
      <c r="F17" s="8"/>
      <c r="G17" s="12"/>
      <c r="H17" s="8"/>
      <c r="I17" s="8"/>
      <c r="J17" s="8"/>
      <c r="K17" s="9"/>
      <c r="L17" s="12"/>
      <c r="M17" s="12"/>
      <c r="N17" s="6"/>
    </row>
    <row r="18" spans="1:16" ht="12.75" customHeight="1" x14ac:dyDescent="0.4">
      <c r="A18" s="7">
        <v>17</v>
      </c>
      <c r="B18" s="8"/>
      <c r="C18" s="9"/>
      <c r="D18" s="11"/>
      <c r="E18" s="11"/>
      <c r="F18" s="8"/>
      <c r="G18" s="8"/>
      <c r="H18" s="8"/>
      <c r="I18" s="8"/>
      <c r="J18" s="8"/>
      <c r="K18" s="9"/>
      <c r="L18" s="12"/>
      <c r="M18" s="12"/>
      <c r="N18" s="6"/>
    </row>
    <row r="19" spans="1:16" ht="12.75" customHeight="1" x14ac:dyDescent="0.4">
      <c r="A19" s="7">
        <v>18</v>
      </c>
      <c r="B19" s="8"/>
      <c r="C19" s="9"/>
      <c r="D19" s="11"/>
      <c r="E19" s="11"/>
      <c r="F19" s="8"/>
      <c r="G19" s="8"/>
      <c r="H19" s="8"/>
      <c r="I19" s="8"/>
      <c r="J19" s="8"/>
      <c r="K19" s="9"/>
      <c r="L19" s="12"/>
      <c r="M19" s="12"/>
      <c r="N19" s="6"/>
      <c r="O19" s="16"/>
      <c r="P19" s="16"/>
    </row>
    <row r="20" spans="1:16" ht="12.75" customHeight="1" x14ac:dyDescent="0.4">
      <c r="A20" s="7">
        <v>19</v>
      </c>
      <c r="B20" s="8"/>
      <c r="C20" s="9"/>
      <c r="D20" s="11"/>
      <c r="E20" s="11"/>
      <c r="F20" s="8"/>
      <c r="G20" s="8"/>
      <c r="H20" s="8"/>
      <c r="I20" s="8"/>
      <c r="J20" s="8"/>
      <c r="K20" s="9"/>
      <c r="L20" s="12"/>
      <c r="M20" s="12"/>
      <c r="N20" s="6"/>
      <c r="O20" s="16"/>
      <c r="P20" s="16"/>
    </row>
    <row r="21" spans="1:16" ht="12.75" customHeight="1" x14ac:dyDescent="0.4">
      <c r="A21" s="7">
        <v>20</v>
      </c>
      <c r="B21" s="8"/>
      <c r="C21" s="9"/>
      <c r="D21" s="11"/>
      <c r="E21" s="11"/>
      <c r="F21" s="8"/>
      <c r="G21" s="8"/>
      <c r="H21" s="8"/>
      <c r="I21" s="8"/>
      <c r="J21" s="8"/>
      <c r="K21" s="9"/>
      <c r="L21" s="12"/>
      <c r="M21" s="12"/>
      <c r="N21" s="6"/>
    </row>
    <row r="22" spans="1:16" ht="12.75" customHeight="1" x14ac:dyDescent="0.4">
      <c r="A22" s="7">
        <v>21</v>
      </c>
      <c r="B22" s="8"/>
      <c r="C22" s="9"/>
      <c r="D22" s="11"/>
      <c r="E22" s="11"/>
      <c r="F22" s="8"/>
      <c r="G22" s="8"/>
      <c r="H22" s="8"/>
      <c r="I22" s="8"/>
      <c r="J22" s="8"/>
      <c r="K22" s="9"/>
      <c r="L22" s="12"/>
      <c r="M22" s="12"/>
      <c r="N22" s="6"/>
    </row>
    <row r="23" spans="1:16" ht="12.75" customHeight="1" x14ac:dyDescent="0.4">
      <c r="A23" s="7">
        <v>22</v>
      </c>
      <c r="B23" s="8"/>
      <c r="C23" s="9"/>
      <c r="D23" s="11"/>
      <c r="E23" s="11"/>
      <c r="F23" s="8"/>
      <c r="G23" s="8"/>
      <c r="H23" s="8"/>
      <c r="I23" s="8"/>
      <c r="J23" s="8"/>
      <c r="K23" s="9"/>
      <c r="L23" s="12"/>
      <c r="M23" s="12"/>
      <c r="N23" s="6"/>
      <c r="O23" s="16"/>
      <c r="P23" s="16"/>
    </row>
    <row r="24" spans="1:16" ht="12.75" customHeight="1" x14ac:dyDescent="0.4">
      <c r="A24" s="7">
        <v>23</v>
      </c>
      <c r="B24" s="8"/>
      <c r="C24" s="9"/>
      <c r="D24" s="11"/>
      <c r="E24" s="11"/>
      <c r="F24" s="8"/>
      <c r="G24" s="8"/>
      <c r="H24" s="8"/>
      <c r="I24" s="8"/>
      <c r="J24" s="8"/>
      <c r="K24" s="9"/>
      <c r="L24" s="12"/>
      <c r="M24" s="12"/>
      <c r="N24" s="6"/>
    </row>
    <row r="25" spans="1:16" ht="12.75" customHeight="1" x14ac:dyDescent="0.4">
      <c r="A25" s="7">
        <v>24</v>
      </c>
      <c r="B25" s="8"/>
      <c r="C25" s="9"/>
      <c r="D25" s="11"/>
      <c r="E25" s="11"/>
      <c r="F25" s="8"/>
      <c r="G25" s="8"/>
      <c r="H25" s="8"/>
      <c r="I25" s="8"/>
      <c r="J25" s="8"/>
      <c r="K25" s="9"/>
      <c r="L25" s="12"/>
      <c r="M25" s="12"/>
      <c r="N25" s="6"/>
    </row>
    <row r="26" spans="1:16" ht="12.75" customHeight="1" x14ac:dyDescent="0.4">
      <c r="A26" s="7">
        <v>25</v>
      </c>
      <c r="B26" s="8"/>
      <c r="C26" s="9"/>
      <c r="D26" s="11"/>
      <c r="E26" s="11"/>
      <c r="F26" s="8"/>
      <c r="G26" s="8"/>
      <c r="H26" s="8"/>
      <c r="I26" s="8"/>
      <c r="J26" s="8"/>
      <c r="K26" s="9"/>
      <c r="L26" s="12"/>
      <c r="M26" s="12"/>
      <c r="N26" s="6"/>
    </row>
    <row r="27" spans="1:16" ht="12.75" customHeight="1" x14ac:dyDescent="0.4">
      <c r="A27" s="7">
        <v>26</v>
      </c>
      <c r="B27" s="8"/>
      <c r="C27" s="9"/>
      <c r="D27" s="11"/>
      <c r="E27" s="11"/>
      <c r="F27" s="8"/>
      <c r="G27" s="8"/>
      <c r="H27" s="8"/>
      <c r="I27" s="8"/>
      <c r="J27" s="8"/>
      <c r="K27" s="9"/>
      <c r="L27" s="12"/>
      <c r="M27" s="12"/>
      <c r="N27" s="6"/>
    </row>
    <row r="28" spans="1:16" ht="12.75" customHeight="1" x14ac:dyDescent="0.4">
      <c r="A28" s="7">
        <v>27</v>
      </c>
      <c r="B28" s="8"/>
      <c r="C28" s="9"/>
      <c r="D28" s="11"/>
      <c r="E28" s="11"/>
      <c r="F28" s="8"/>
      <c r="G28" s="8"/>
      <c r="H28" s="8"/>
      <c r="I28" s="8"/>
      <c r="J28" s="8"/>
      <c r="K28" s="9"/>
      <c r="L28" s="12"/>
      <c r="M28" s="12"/>
      <c r="N28" s="6"/>
    </row>
    <row r="29" spans="1:16" ht="12.75" customHeight="1" x14ac:dyDescent="0.4">
      <c r="A29" s="7">
        <v>28</v>
      </c>
      <c r="B29" s="8"/>
      <c r="C29" s="9"/>
      <c r="D29" s="11"/>
      <c r="E29" s="11"/>
      <c r="F29" s="8"/>
      <c r="G29" s="8"/>
      <c r="H29" s="8"/>
      <c r="I29" s="8"/>
      <c r="J29" s="8"/>
      <c r="K29" s="9"/>
      <c r="L29" s="12"/>
      <c r="M29" s="12"/>
      <c r="N29" s="6"/>
    </row>
    <row r="30" spans="1:16" ht="12.75" customHeight="1" x14ac:dyDescent="0.4">
      <c r="A30" s="7">
        <v>29</v>
      </c>
      <c r="B30" s="8"/>
      <c r="C30" s="9"/>
      <c r="D30" s="11"/>
      <c r="E30" s="11"/>
      <c r="F30" s="8"/>
      <c r="G30" s="8"/>
      <c r="H30" s="8"/>
      <c r="I30" s="8"/>
      <c r="J30" s="8"/>
      <c r="K30" s="9"/>
      <c r="L30" s="12"/>
      <c r="M30" s="12"/>
      <c r="N30" s="6"/>
    </row>
    <row r="31" spans="1:16" ht="12.75" customHeight="1" x14ac:dyDescent="0.4">
      <c r="A31" s="7">
        <v>30</v>
      </c>
      <c r="B31" s="8"/>
      <c r="C31" s="9"/>
      <c r="D31" s="11"/>
      <c r="E31" s="11"/>
      <c r="F31" s="8"/>
      <c r="G31" s="8"/>
      <c r="H31" s="8"/>
      <c r="I31" s="8"/>
      <c r="J31" s="8"/>
      <c r="K31" s="9"/>
      <c r="L31" s="12"/>
      <c r="M31" s="12"/>
      <c r="N31" s="6"/>
    </row>
    <row r="32" spans="1:16" ht="12.75" customHeight="1" x14ac:dyDescent="0.4">
      <c r="A32" s="7">
        <v>31</v>
      </c>
      <c r="B32" s="8"/>
      <c r="C32" s="9"/>
      <c r="D32" s="11"/>
      <c r="E32" s="11"/>
      <c r="F32" s="8"/>
      <c r="G32" s="8"/>
      <c r="H32" s="8"/>
      <c r="I32" s="8"/>
      <c r="J32" s="8"/>
      <c r="K32" s="9"/>
      <c r="L32" s="12"/>
      <c r="M32" s="12"/>
      <c r="N32" s="6"/>
    </row>
    <row r="33" spans="1:14" ht="12.75" customHeight="1" x14ac:dyDescent="0.4">
      <c r="A33" s="7">
        <v>32</v>
      </c>
      <c r="B33" s="8"/>
      <c r="C33" s="9"/>
      <c r="D33" s="11"/>
      <c r="E33" s="11"/>
      <c r="F33" s="8"/>
      <c r="G33" s="8"/>
      <c r="H33" s="8"/>
      <c r="I33" s="8"/>
      <c r="J33" s="8"/>
      <c r="K33" s="9"/>
      <c r="L33" s="12"/>
      <c r="M33" s="12"/>
      <c r="N33" s="6"/>
    </row>
    <row r="34" spans="1:14" ht="12.75" customHeight="1" x14ac:dyDescent="0.4">
      <c r="A34" s="7">
        <v>33</v>
      </c>
      <c r="B34" s="8"/>
      <c r="C34" s="9"/>
      <c r="D34" s="11"/>
      <c r="E34" s="11"/>
      <c r="F34" s="8"/>
      <c r="G34" s="8"/>
      <c r="H34" s="8"/>
      <c r="I34" s="8"/>
      <c r="J34" s="8"/>
      <c r="K34" s="9"/>
      <c r="L34" s="12"/>
      <c r="M34" s="12"/>
      <c r="N34" s="6"/>
    </row>
    <row r="35" spans="1:14" ht="12.75" customHeight="1" x14ac:dyDescent="0.4">
      <c r="A35" s="7">
        <v>34</v>
      </c>
      <c r="B35" s="8"/>
      <c r="C35" s="9"/>
      <c r="D35" s="11"/>
      <c r="E35" s="11"/>
      <c r="F35" s="8"/>
      <c r="G35" s="8"/>
      <c r="H35" s="8"/>
      <c r="I35" s="8"/>
      <c r="J35" s="8"/>
      <c r="K35" s="9"/>
      <c r="L35" s="12"/>
      <c r="M35" s="12"/>
      <c r="N35" s="6"/>
    </row>
    <row r="36" spans="1:14" ht="12.75" customHeight="1" x14ac:dyDescent="0.4">
      <c r="A36" s="7">
        <v>35</v>
      </c>
      <c r="B36" s="8"/>
      <c r="C36" s="9"/>
      <c r="D36" s="11"/>
      <c r="E36" s="11"/>
      <c r="F36" s="8"/>
      <c r="G36" s="8"/>
      <c r="H36" s="8"/>
      <c r="I36" s="8"/>
      <c r="J36" s="8"/>
      <c r="K36" s="9"/>
      <c r="L36" s="12"/>
      <c r="M36" s="12"/>
      <c r="N36" s="6"/>
    </row>
    <row r="37" spans="1:14" ht="12.75" customHeight="1" x14ac:dyDescent="0.4">
      <c r="A37" s="7">
        <v>36</v>
      </c>
      <c r="B37" s="8"/>
      <c r="C37" s="9"/>
      <c r="D37" s="11"/>
      <c r="E37" s="11"/>
      <c r="F37" s="8"/>
      <c r="G37" s="8"/>
      <c r="H37" s="8"/>
      <c r="I37" s="8"/>
      <c r="J37" s="8"/>
      <c r="K37" s="9"/>
      <c r="L37" s="12"/>
      <c r="M37" s="12"/>
      <c r="N37" s="6"/>
    </row>
    <row r="38" spans="1:14" ht="12.75" customHeight="1" x14ac:dyDescent="0.4">
      <c r="A38" s="7">
        <v>37</v>
      </c>
      <c r="B38" s="8"/>
      <c r="C38" s="9"/>
      <c r="D38" s="11"/>
      <c r="E38" s="11"/>
      <c r="F38" s="8"/>
      <c r="G38" s="8"/>
      <c r="H38" s="8"/>
      <c r="I38" s="8"/>
      <c r="J38" s="8"/>
      <c r="K38" s="9"/>
      <c r="L38" s="12"/>
      <c r="M38" s="12"/>
      <c r="N38" s="6"/>
    </row>
    <row r="39" spans="1:14" ht="12.75" customHeight="1" x14ac:dyDescent="0.4">
      <c r="A39" s="7">
        <v>38</v>
      </c>
      <c r="B39" s="8"/>
      <c r="C39" s="9"/>
      <c r="D39" s="11"/>
      <c r="E39" s="11"/>
      <c r="F39" s="8"/>
      <c r="G39" s="8"/>
      <c r="H39" s="8"/>
      <c r="I39" s="8"/>
      <c r="J39" s="8"/>
      <c r="K39" s="9"/>
      <c r="L39" s="12"/>
      <c r="M39" s="12"/>
      <c r="N39" s="6"/>
    </row>
    <row r="40" spans="1:14" ht="12.75" customHeight="1" x14ac:dyDescent="0.4">
      <c r="A40" s="7">
        <v>39</v>
      </c>
      <c r="B40" s="8"/>
      <c r="C40" s="9"/>
      <c r="D40" s="11"/>
      <c r="E40" s="11"/>
      <c r="F40" s="8"/>
      <c r="G40" s="8"/>
      <c r="H40" s="8"/>
      <c r="I40" s="8"/>
      <c r="J40" s="8"/>
      <c r="K40" s="9"/>
      <c r="L40" s="12"/>
      <c r="M40" s="12"/>
      <c r="N40" s="6"/>
    </row>
    <row r="41" spans="1:14" ht="12.75" customHeight="1" x14ac:dyDescent="0.4">
      <c r="A41" s="7">
        <v>40</v>
      </c>
      <c r="B41" s="8"/>
      <c r="C41" s="9"/>
      <c r="D41" s="11"/>
      <c r="E41" s="11"/>
      <c r="F41" s="8"/>
      <c r="G41" s="8"/>
      <c r="H41" s="8"/>
      <c r="I41" s="8"/>
      <c r="J41" s="8"/>
      <c r="K41" s="9"/>
      <c r="L41" s="12"/>
      <c r="M41" s="12"/>
      <c r="N41" s="6"/>
    </row>
    <row r="42" spans="1:14" ht="12.75" customHeight="1" x14ac:dyDescent="0.4">
      <c r="A42" s="7">
        <v>41</v>
      </c>
      <c r="B42" s="8"/>
      <c r="C42" s="9"/>
      <c r="D42" s="11"/>
      <c r="E42" s="11"/>
      <c r="F42" s="8"/>
      <c r="G42" s="8"/>
      <c r="H42" s="8"/>
      <c r="I42" s="8"/>
      <c r="J42" s="8"/>
      <c r="K42" s="9"/>
      <c r="L42" s="12"/>
      <c r="M42" s="12"/>
      <c r="N42" s="6"/>
    </row>
    <row r="43" spans="1:14" ht="12.75" customHeight="1" x14ac:dyDescent="0.4">
      <c r="A43" s="7">
        <v>42</v>
      </c>
      <c r="B43" s="8"/>
      <c r="C43" s="9"/>
      <c r="D43" s="11"/>
      <c r="E43" s="11"/>
      <c r="F43" s="8"/>
      <c r="G43" s="8"/>
      <c r="H43" s="8"/>
      <c r="I43" s="8"/>
      <c r="J43" s="8"/>
      <c r="K43" s="9"/>
      <c r="L43" s="12"/>
      <c r="M43" s="12"/>
      <c r="N43" s="6"/>
    </row>
    <row r="44" spans="1:14" ht="12.75" customHeight="1" x14ac:dyDescent="0.4">
      <c r="A44" s="7">
        <v>43</v>
      </c>
      <c r="B44" s="8"/>
      <c r="C44" s="9"/>
      <c r="D44" s="11"/>
      <c r="E44" s="11"/>
      <c r="F44" s="8"/>
      <c r="G44" s="8"/>
      <c r="H44" s="8"/>
      <c r="I44" s="8"/>
      <c r="J44" s="8"/>
      <c r="K44" s="9"/>
      <c r="L44" s="12"/>
      <c r="M44" s="12"/>
      <c r="N44" s="6"/>
    </row>
    <row r="45" spans="1:14" ht="12.75" customHeight="1" x14ac:dyDescent="0.4">
      <c r="A45" s="7">
        <v>44</v>
      </c>
      <c r="B45" s="8"/>
      <c r="C45" s="9"/>
      <c r="D45" s="11"/>
      <c r="E45" s="11"/>
      <c r="F45" s="8"/>
      <c r="G45" s="8"/>
      <c r="H45" s="8"/>
      <c r="I45" s="8"/>
      <c r="J45" s="8"/>
      <c r="K45" s="9"/>
      <c r="L45" s="12"/>
      <c r="M45" s="12"/>
      <c r="N45" s="6"/>
    </row>
    <row r="46" spans="1:14" ht="12.75" customHeight="1" x14ac:dyDescent="0.4">
      <c r="A46" s="7">
        <v>45</v>
      </c>
      <c r="B46" s="8"/>
      <c r="C46" s="9"/>
      <c r="D46" s="11"/>
      <c r="E46" s="11"/>
      <c r="F46" s="8"/>
      <c r="G46" s="8"/>
      <c r="H46" s="8"/>
      <c r="I46" s="8"/>
      <c r="J46" s="8"/>
      <c r="K46" s="9"/>
      <c r="L46" s="12"/>
      <c r="M46" s="12"/>
      <c r="N46" s="6"/>
    </row>
    <row r="47" spans="1:14" ht="12.75" customHeight="1" x14ac:dyDescent="0.4">
      <c r="A47" s="7">
        <v>46</v>
      </c>
      <c r="B47" s="8"/>
      <c r="C47" s="9"/>
      <c r="D47" s="11"/>
      <c r="E47" s="11"/>
      <c r="F47" s="8"/>
      <c r="G47" s="8"/>
      <c r="H47" s="8"/>
      <c r="I47" s="8"/>
      <c r="J47" s="8"/>
      <c r="K47" s="9"/>
      <c r="L47" s="12"/>
      <c r="M47" s="12"/>
      <c r="N47" s="6"/>
    </row>
    <row r="48" spans="1:14" ht="12.75" customHeight="1" x14ac:dyDescent="0.4">
      <c r="A48" s="7">
        <v>47</v>
      </c>
      <c r="B48" s="8"/>
      <c r="C48" s="9"/>
      <c r="D48" s="11"/>
      <c r="E48" s="11"/>
      <c r="F48" s="8"/>
      <c r="G48" s="8"/>
      <c r="H48" s="8"/>
      <c r="I48" s="8"/>
      <c r="J48" s="8"/>
      <c r="K48" s="9"/>
      <c r="L48" s="12"/>
      <c r="M48" s="12"/>
      <c r="N48" s="6"/>
    </row>
    <row r="49" spans="1:14" ht="12.75" customHeight="1" x14ac:dyDescent="0.4">
      <c r="A49" s="7">
        <v>48</v>
      </c>
      <c r="B49" s="8"/>
      <c r="C49" s="9"/>
      <c r="D49" s="11"/>
      <c r="E49" s="11"/>
      <c r="F49" s="8"/>
      <c r="G49" s="8"/>
      <c r="H49" s="8"/>
      <c r="I49" s="8"/>
      <c r="J49" s="8"/>
      <c r="K49" s="9"/>
      <c r="L49" s="12"/>
      <c r="M49" s="12"/>
      <c r="N49" s="6"/>
    </row>
    <row r="50" spans="1:14" ht="12.75" customHeight="1" x14ac:dyDescent="0.4">
      <c r="A50" s="7">
        <v>49</v>
      </c>
      <c r="B50" s="8"/>
      <c r="C50" s="9"/>
      <c r="D50" s="11"/>
      <c r="E50" s="11"/>
      <c r="F50" s="8"/>
      <c r="G50" s="8"/>
      <c r="H50" s="8"/>
      <c r="I50" s="8"/>
      <c r="J50" s="8"/>
      <c r="K50" s="9"/>
      <c r="L50" s="12"/>
      <c r="M50" s="12"/>
      <c r="N50" s="6"/>
    </row>
    <row r="51" spans="1:14" ht="12.75" customHeight="1" x14ac:dyDescent="0.4">
      <c r="A51" s="7">
        <v>50</v>
      </c>
      <c r="B51" s="8"/>
      <c r="C51" s="9"/>
      <c r="D51" s="11"/>
      <c r="E51" s="11"/>
      <c r="F51" s="8"/>
      <c r="G51" s="8"/>
      <c r="H51" s="8"/>
      <c r="I51" s="8"/>
      <c r="J51" s="8"/>
      <c r="K51" s="9"/>
      <c r="L51" s="12"/>
      <c r="M51" s="12"/>
      <c r="N51" s="6"/>
    </row>
    <row r="52" spans="1:14" ht="12.75" customHeight="1" x14ac:dyDescent="0.4">
      <c r="A52" s="7">
        <v>51</v>
      </c>
      <c r="B52" s="8"/>
      <c r="C52" s="9"/>
      <c r="D52" s="11"/>
      <c r="E52" s="11"/>
      <c r="F52" s="8"/>
      <c r="G52" s="8"/>
      <c r="H52" s="8"/>
      <c r="I52" s="8"/>
      <c r="J52" s="8"/>
      <c r="K52" s="9"/>
      <c r="L52" s="12"/>
      <c r="M52" s="12"/>
      <c r="N52" s="6"/>
    </row>
    <row r="53" spans="1:14" ht="12.75" customHeight="1" x14ac:dyDescent="0.4">
      <c r="A53" s="7">
        <v>52</v>
      </c>
      <c r="B53" s="8"/>
      <c r="C53" s="9"/>
      <c r="D53" s="11"/>
      <c r="E53" s="11"/>
      <c r="F53" s="8"/>
      <c r="G53" s="8"/>
      <c r="H53" s="8"/>
      <c r="I53" s="8"/>
      <c r="J53" s="8"/>
      <c r="K53" s="9"/>
      <c r="L53" s="12"/>
      <c r="M53" s="12"/>
      <c r="N53" s="6"/>
    </row>
    <row r="54" spans="1:14" ht="12.75" customHeight="1" x14ac:dyDescent="0.4">
      <c r="A54" s="7">
        <v>53</v>
      </c>
      <c r="B54" s="8"/>
      <c r="C54" s="9"/>
      <c r="D54" s="11"/>
      <c r="E54" s="11"/>
      <c r="F54" s="8"/>
      <c r="G54" s="8"/>
      <c r="H54" s="8"/>
      <c r="I54" s="8"/>
      <c r="J54" s="8"/>
      <c r="K54" s="9"/>
      <c r="L54" s="12"/>
      <c r="M54" s="12"/>
      <c r="N54" s="6"/>
    </row>
    <row r="55" spans="1:14" ht="12.75" customHeight="1" x14ac:dyDescent="0.4">
      <c r="A55" s="7">
        <v>54</v>
      </c>
      <c r="M55" s="17"/>
      <c r="N55" s="6"/>
    </row>
    <row r="56" spans="1:14" ht="12.75" customHeight="1" x14ac:dyDescent="0.4">
      <c r="A56" s="7">
        <v>55</v>
      </c>
      <c r="B56" s="8"/>
      <c r="C56" s="9"/>
      <c r="D56" s="11"/>
      <c r="E56" s="11"/>
      <c r="F56" s="8"/>
      <c r="G56" s="8"/>
      <c r="H56" s="8"/>
      <c r="I56" s="8"/>
      <c r="J56" s="8"/>
      <c r="K56" s="9"/>
      <c r="L56" s="12"/>
      <c r="M56" s="12"/>
      <c r="N56" s="6"/>
    </row>
    <row r="57" spans="1:14" ht="12.75" customHeight="1" x14ac:dyDescent="0.4">
      <c r="A57" s="7">
        <v>56</v>
      </c>
      <c r="B57" s="8"/>
      <c r="C57" s="9"/>
      <c r="D57" s="11"/>
      <c r="E57" s="11"/>
      <c r="F57" s="8"/>
      <c r="G57" s="8"/>
      <c r="H57" s="8"/>
      <c r="I57" s="8"/>
      <c r="J57" s="8"/>
      <c r="K57" s="9"/>
      <c r="L57" s="12"/>
      <c r="M57" s="12"/>
      <c r="N57" s="6"/>
    </row>
    <row r="58" spans="1:14" ht="12.75" customHeight="1" x14ac:dyDescent="0.4">
      <c r="A58" s="7">
        <v>57</v>
      </c>
      <c r="B58" s="8"/>
      <c r="C58" s="9"/>
      <c r="D58" s="11"/>
      <c r="E58" s="11"/>
      <c r="F58" s="8"/>
      <c r="G58" s="8"/>
      <c r="H58" s="8"/>
      <c r="I58" s="8"/>
      <c r="J58" s="8"/>
      <c r="K58" s="9"/>
      <c r="L58" s="12"/>
      <c r="M58" s="12"/>
      <c r="N58" s="6"/>
    </row>
    <row r="59" spans="1:14" ht="12.75" customHeight="1" x14ac:dyDescent="0.4">
      <c r="A59" s="7">
        <v>58</v>
      </c>
      <c r="B59" s="8"/>
      <c r="C59" s="9"/>
      <c r="D59" s="11"/>
      <c r="E59" s="11"/>
      <c r="F59" s="8"/>
      <c r="G59" s="8"/>
      <c r="H59" s="8"/>
      <c r="I59" s="8"/>
      <c r="J59" s="8"/>
      <c r="K59" s="9"/>
      <c r="L59" s="12"/>
      <c r="M59" s="12"/>
      <c r="N59" s="6"/>
    </row>
    <row r="60" spans="1:14" ht="12.75" customHeight="1" x14ac:dyDescent="0.4">
      <c r="A60" s="7">
        <v>59</v>
      </c>
      <c r="B60" s="8"/>
      <c r="C60" s="9"/>
      <c r="D60" s="11"/>
      <c r="E60" s="11"/>
      <c r="F60" s="8"/>
      <c r="G60" s="8"/>
      <c r="H60" s="8"/>
      <c r="I60" s="8"/>
      <c r="J60" s="8"/>
      <c r="K60" s="9"/>
      <c r="L60" s="12"/>
      <c r="M60" s="12"/>
      <c r="N60" s="6"/>
    </row>
    <row r="61" spans="1:14" ht="12.75" customHeight="1" x14ac:dyDescent="0.4">
      <c r="A61" s="7">
        <v>60</v>
      </c>
      <c r="B61" s="8"/>
      <c r="C61" s="9"/>
      <c r="D61" s="11"/>
      <c r="E61" s="11"/>
      <c r="F61" s="8"/>
      <c r="G61" s="8"/>
      <c r="H61" s="8"/>
      <c r="I61" s="8"/>
      <c r="J61" s="8"/>
      <c r="K61" s="9"/>
      <c r="L61" s="12"/>
      <c r="M61" s="12"/>
      <c r="N61" s="6"/>
    </row>
    <row r="62" spans="1:14" ht="12.75" customHeight="1" x14ac:dyDescent="0.4">
      <c r="A62" s="7">
        <v>61</v>
      </c>
      <c r="K62" s="9"/>
      <c r="L62" s="12"/>
      <c r="M62" s="12"/>
      <c r="N62" s="6"/>
    </row>
    <row r="63" spans="1:14" ht="12.75" customHeight="1" x14ac:dyDescent="0.4">
      <c r="A63" s="7">
        <v>62</v>
      </c>
      <c r="M63" s="17"/>
      <c r="N63" s="6"/>
    </row>
    <row r="64" spans="1:14" ht="12.75" customHeight="1" x14ac:dyDescent="0.4">
      <c r="A64" s="18"/>
      <c r="B64" s="19"/>
      <c r="C64" s="6"/>
      <c r="D64" s="20"/>
      <c r="E64" s="20"/>
      <c r="F64" s="21"/>
      <c r="G64" s="21"/>
      <c r="H64" s="21"/>
      <c r="I64" s="21"/>
      <c r="J64" s="21"/>
      <c r="K64" s="6"/>
      <c r="L64" s="6"/>
      <c r="M64" s="6"/>
      <c r="N64" s="6"/>
    </row>
    <row r="65" spans="1:14" ht="12.75" customHeight="1" x14ac:dyDescent="0.4">
      <c r="A65" s="22"/>
      <c r="B65" s="23"/>
      <c r="C65" s="23"/>
      <c r="D65" s="23"/>
      <c r="E65" s="23"/>
      <c r="F65" s="23"/>
      <c r="G65" s="23"/>
      <c r="H65" s="23"/>
      <c r="I65" s="23"/>
      <c r="J65" s="23"/>
      <c r="K65" s="23"/>
      <c r="L65" s="6"/>
      <c r="M65" s="6"/>
      <c r="N65" s="6"/>
    </row>
    <row r="66" spans="1:14" ht="12.75" customHeight="1" x14ac:dyDescent="0.4">
      <c r="A66" s="18"/>
      <c r="B66" s="6"/>
      <c r="C66" s="6"/>
      <c r="D66" s="6"/>
      <c r="E66" s="6"/>
      <c r="F66" s="6"/>
      <c r="G66" s="6"/>
      <c r="H66" s="6"/>
      <c r="I66" s="6"/>
      <c r="J66" s="6"/>
      <c r="K66" s="6"/>
      <c r="L66" s="6"/>
      <c r="M66" s="6"/>
      <c r="N66" s="6"/>
    </row>
    <row r="67" spans="1:14" ht="12.75" customHeight="1" x14ac:dyDescent="0.4">
      <c r="A67" s="18"/>
      <c r="B67" s="6"/>
      <c r="C67" s="6"/>
      <c r="D67" s="6"/>
      <c r="E67" s="6"/>
      <c r="F67" s="6"/>
      <c r="G67" s="6"/>
      <c r="H67" s="6"/>
      <c r="I67" s="6"/>
      <c r="J67" s="6"/>
      <c r="K67" s="6"/>
      <c r="L67" s="6"/>
      <c r="M67" s="6"/>
      <c r="N67" s="6"/>
    </row>
    <row r="68" spans="1:14" ht="12.75" customHeight="1" x14ac:dyDescent="0.4">
      <c r="A68" s="18"/>
      <c r="B68" s="6"/>
      <c r="C68" s="6"/>
      <c r="D68" s="6"/>
      <c r="E68" s="6"/>
      <c r="F68" s="6"/>
      <c r="G68" s="6"/>
      <c r="H68" s="6"/>
      <c r="I68" s="6"/>
      <c r="J68" s="6"/>
      <c r="K68" s="6"/>
      <c r="L68" s="6"/>
      <c r="M68" s="6"/>
      <c r="N68" s="6"/>
    </row>
    <row r="69" spans="1:14" ht="12.75" customHeight="1" x14ac:dyDescent="0.4">
      <c r="A69" s="18"/>
      <c r="B69" s="6"/>
      <c r="C69" s="6"/>
      <c r="D69" s="6"/>
      <c r="E69" s="6"/>
      <c r="F69" s="6"/>
      <c r="G69" s="6"/>
      <c r="H69" s="6"/>
      <c r="I69" s="6"/>
      <c r="J69" s="6" t="s">
        <v>46</v>
      </c>
      <c r="K69" s="6"/>
      <c r="L69" s="6"/>
      <c r="M69" s="6"/>
      <c r="N69" s="6"/>
    </row>
    <row r="70" spans="1:14" ht="12.75" customHeight="1" x14ac:dyDescent="0.4">
      <c r="A70" s="18"/>
      <c r="B70" s="6"/>
      <c r="C70" s="6"/>
      <c r="D70" s="6"/>
      <c r="E70" s="6"/>
      <c r="F70" s="6"/>
      <c r="G70" s="6"/>
      <c r="H70" s="6"/>
      <c r="I70" s="6"/>
      <c r="J70" s="6">
        <v>250</v>
      </c>
      <c r="K70" s="6">
        <f>J70/30</f>
        <v>8.3333333333333339</v>
      </c>
      <c r="L70" s="6"/>
      <c r="M70" s="6"/>
      <c r="N70" s="6"/>
    </row>
    <row r="71" spans="1:14" ht="12.75" customHeight="1" x14ac:dyDescent="0.4">
      <c r="A71" s="18"/>
      <c r="B71" s="6"/>
      <c r="C71" s="6"/>
      <c r="D71" s="6"/>
      <c r="E71" s="6"/>
      <c r="F71" s="6"/>
      <c r="G71" s="6"/>
      <c r="H71" s="6"/>
      <c r="I71" s="6"/>
      <c r="J71" s="6"/>
      <c r="K71" s="6"/>
      <c r="L71" s="6"/>
      <c r="M71" s="6"/>
      <c r="N71" s="6"/>
    </row>
    <row r="72" spans="1:14" ht="12.75" customHeight="1" x14ac:dyDescent="0.4">
      <c r="A72" s="18"/>
      <c r="B72" s="6"/>
      <c r="C72" s="6"/>
      <c r="D72" s="6"/>
      <c r="E72" s="6"/>
      <c r="F72" s="6"/>
      <c r="G72" s="6"/>
      <c r="H72" s="6"/>
      <c r="J72" s="6" t="s">
        <v>47</v>
      </c>
      <c r="K72" s="6">
        <f>K70*20</f>
        <v>166.66666666666669</v>
      </c>
      <c r="L72" s="6"/>
      <c r="M72" s="6"/>
      <c r="N72" s="6"/>
    </row>
    <row r="73" spans="1:14" ht="12.75" customHeight="1" x14ac:dyDescent="0.4">
      <c r="A73" s="18"/>
      <c r="B73" s="6"/>
      <c r="C73" s="6"/>
      <c r="D73" s="6"/>
      <c r="E73" s="6"/>
      <c r="F73" s="6"/>
      <c r="G73" s="6"/>
      <c r="H73" s="6"/>
      <c r="J73" s="6" t="s">
        <v>48</v>
      </c>
      <c r="K73" s="6">
        <f>K70*13</f>
        <v>108.33333333333334</v>
      </c>
      <c r="L73" s="6"/>
      <c r="M73" s="6"/>
      <c r="N73" s="6"/>
    </row>
    <row r="74" spans="1:14" ht="12.75" customHeight="1" x14ac:dyDescent="0.4">
      <c r="A74" s="18"/>
      <c r="B74" s="6"/>
      <c r="C74" s="6"/>
      <c r="D74" s="6"/>
      <c r="E74" s="6"/>
      <c r="F74" s="6"/>
      <c r="G74" s="6"/>
      <c r="H74" s="6"/>
      <c r="J74" s="6"/>
      <c r="K74" s="6"/>
      <c r="L74" s="6"/>
      <c r="M74" s="6"/>
      <c r="N74" s="6"/>
    </row>
    <row r="75" spans="1:14" ht="12.75" customHeight="1" x14ac:dyDescent="0.4">
      <c r="A75" s="18"/>
      <c r="B75" s="6"/>
      <c r="C75" s="6"/>
      <c r="D75" s="6"/>
      <c r="E75" s="6"/>
      <c r="F75" s="6"/>
      <c r="G75" s="6"/>
      <c r="H75" s="6"/>
      <c r="J75" s="6"/>
      <c r="K75" s="6"/>
      <c r="L75" s="6"/>
      <c r="M75" s="6"/>
      <c r="N75" s="6"/>
    </row>
    <row r="76" spans="1:14" ht="12.75" customHeight="1" x14ac:dyDescent="0.4">
      <c r="A76" s="18"/>
      <c r="B76" s="6"/>
      <c r="C76" s="6"/>
      <c r="D76" s="6"/>
      <c r="E76" s="6"/>
      <c r="F76" s="6"/>
      <c r="G76" s="6"/>
      <c r="H76" s="6"/>
      <c r="J76" s="6"/>
      <c r="K76" s="6"/>
      <c r="L76" s="6"/>
      <c r="M76" s="6"/>
      <c r="N76" s="6"/>
    </row>
    <row r="77" spans="1:14" ht="12.75" customHeight="1" x14ac:dyDescent="0.4">
      <c r="A77" s="18"/>
      <c r="B77" s="6"/>
      <c r="C77" s="6"/>
      <c r="D77" s="6"/>
      <c r="E77" s="6"/>
      <c r="F77" s="6"/>
      <c r="G77" s="6"/>
      <c r="H77" s="6"/>
      <c r="J77" s="6"/>
      <c r="K77" s="6"/>
      <c r="L77" s="6"/>
      <c r="M77" s="6"/>
      <c r="N77" s="6"/>
    </row>
    <row r="78" spans="1:14" ht="12.75" customHeight="1" x14ac:dyDescent="0.4">
      <c r="A78" s="18"/>
      <c r="B78" s="6"/>
      <c r="C78" s="6"/>
      <c r="D78" s="6"/>
      <c r="E78" s="6"/>
      <c r="F78" s="6"/>
      <c r="G78" s="6"/>
      <c r="H78" s="6"/>
      <c r="J78" s="6"/>
      <c r="K78" s="6"/>
      <c r="L78" s="6"/>
      <c r="M78" s="6"/>
      <c r="N78" s="6"/>
    </row>
    <row r="79" spans="1:14" ht="12.75" customHeight="1" x14ac:dyDescent="0.4">
      <c r="A79" s="18"/>
      <c r="B79" s="6"/>
      <c r="C79" s="6"/>
      <c r="D79" s="6"/>
      <c r="E79" s="6"/>
      <c r="F79" s="6"/>
      <c r="G79" s="6"/>
      <c r="H79" s="6"/>
      <c r="J79" s="6"/>
      <c r="K79" s="6"/>
      <c r="L79" s="6"/>
      <c r="M79" s="6"/>
      <c r="N79" s="6"/>
    </row>
    <row r="80" spans="1:14" ht="12.75" customHeight="1" x14ac:dyDescent="0.4">
      <c r="A80" s="18"/>
      <c r="B80" s="6"/>
      <c r="C80" s="6"/>
      <c r="D80" s="6"/>
      <c r="E80" s="6"/>
      <c r="F80" s="6"/>
      <c r="G80" s="6"/>
      <c r="H80" s="6"/>
      <c r="J80" s="6"/>
      <c r="K80" s="6"/>
      <c r="L80" s="6"/>
      <c r="M80" s="6"/>
      <c r="N80" s="6"/>
    </row>
    <row r="81" spans="1:14" ht="12.75" customHeight="1" x14ac:dyDescent="0.4">
      <c r="A81" s="18"/>
      <c r="B81" s="6"/>
      <c r="C81" s="6"/>
      <c r="D81" s="6"/>
      <c r="E81" s="6"/>
      <c r="F81" s="6"/>
      <c r="G81" s="6"/>
      <c r="H81" s="6"/>
      <c r="J81" s="6"/>
      <c r="K81" s="6"/>
      <c r="L81" s="6"/>
      <c r="M81" s="6"/>
      <c r="N81" s="6"/>
    </row>
    <row r="82" spans="1:14" ht="12.75" customHeight="1" x14ac:dyDescent="0.4">
      <c r="A82" s="18"/>
      <c r="B82" s="6"/>
      <c r="C82" s="6"/>
      <c r="D82" s="6"/>
      <c r="E82" s="6"/>
      <c r="F82" s="6"/>
      <c r="G82" s="6"/>
      <c r="H82" s="6"/>
      <c r="I82" s="6"/>
      <c r="J82" s="24"/>
      <c r="K82" s="6"/>
      <c r="L82" s="6"/>
      <c r="M82" s="6"/>
      <c r="N82" s="6"/>
    </row>
    <row r="83" spans="1:14" ht="12.75" customHeight="1" x14ac:dyDescent="0.4">
      <c r="A83" s="18"/>
      <c r="B83" s="6"/>
      <c r="C83" s="6"/>
      <c r="D83" s="6"/>
      <c r="E83" s="6"/>
      <c r="F83" s="6"/>
      <c r="G83" s="6"/>
      <c r="H83" s="6"/>
      <c r="I83" s="6"/>
      <c r="J83" s="6"/>
      <c r="K83" s="6"/>
      <c r="L83" s="6"/>
      <c r="M83" s="6"/>
      <c r="N83" s="6"/>
    </row>
    <row r="84" spans="1:14" ht="12.75" customHeight="1" x14ac:dyDescent="0.4">
      <c r="A84" s="18"/>
      <c r="B84" s="6"/>
      <c r="C84" s="6"/>
      <c r="D84" s="6"/>
      <c r="E84" s="6"/>
      <c r="F84" s="6"/>
      <c r="G84" s="6"/>
      <c r="H84" s="6"/>
      <c r="I84" s="6"/>
      <c r="J84" s="6"/>
      <c r="K84" s="6"/>
      <c r="L84" s="6"/>
      <c r="M84" s="6"/>
      <c r="N84" s="6"/>
    </row>
    <row r="85" spans="1:14" ht="12.75" customHeight="1" x14ac:dyDescent="0.4">
      <c r="A85" s="18"/>
      <c r="B85" s="6"/>
      <c r="C85" s="6"/>
      <c r="D85" s="6"/>
      <c r="E85" s="6"/>
      <c r="F85" s="6"/>
      <c r="G85" s="6"/>
      <c r="H85" s="6"/>
      <c r="I85" s="6"/>
      <c r="J85" s="25"/>
      <c r="K85" s="6"/>
      <c r="L85" s="6"/>
      <c r="M85" s="6"/>
      <c r="N85" s="6"/>
    </row>
    <row r="86" spans="1:14" ht="12.75" customHeight="1" x14ac:dyDescent="0.4">
      <c r="A86" s="18"/>
      <c r="B86" s="6"/>
      <c r="C86" s="6"/>
      <c r="D86" s="6"/>
      <c r="E86" s="6"/>
      <c r="F86" s="6"/>
      <c r="G86" s="6"/>
      <c r="H86" s="6"/>
      <c r="I86" s="6"/>
      <c r="J86" s="6"/>
      <c r="K86" s="6"/>
      <c r="L86" s="6"/>
      <c r="M86" s="6"/>
      <c r="N86" s="6"/>
    </row>
    <row r="87" spans="1:14" ht="12.75" customHeight="1" x14ac:dyDescent="0.4">
      <c r="A87" s="18"/>
      <c r="B87" s="6"/>
      <c r="C87" s="6"/>
      <c r="D87" s="6"/>
      <c r="E87" s="6"/>
      <c r="F87" s="6"/>
      <c r="G87" s="6"/>
      <c r="H87" s="6"/>
      <c r="I87" s="6"/>
      <c r="J87" s="6"/>
      <c r="K87" s="6"/>
      <c r="L87" s="6"/>
      <c r="M87" s="6"/>
      <c r="N87" s="6"/>
    </row>
    <row r="88" spans="1:14" ht="12.75" customHeight="1" x14ac:dyDescent="0.4">
      <c r="A88" s="18"/>
      <c r="B88" s="6"/>
      <c r="C88" s="6"/>
      <c r="D88" s="6"/>
      <c r="E88" s="6"/>
      <c r="F88" s="6"/>
      <c r="G88" s="6"/>
      <c r="H88" s="6"/>
      <c r="I88" s="6"/>
      <c r="J88" s="6"/>
      <c r="K88" s="6"/>
      <c r="L88" s="6"/>
      <c r="M88" s="6"/>
      <c r="N88" s="6"/>
    </row>
    <row r="89" spans="1:14" ht="12.75" customHeight="1" x14ac:dyDescent="0.4">
      <c r="A89" s="18"/>
      <c r="B89" s="6"/>
      <c r="C89" s="6"/>
      <c r="D89" s="6"/>
      <c r="E89" s="6"/>
      <c r="F89" s="6"/>
      <c r="G89" s="6"/>
      <c r="H89" s="6"/>
      <c r="I89" s="6"/>
      <c r="J89" s="6"/>
      <c r="K89" s="6"/>
      <c r="L89" s="6"/>
      <c r="M89" s="6"/>
      <c r="N89" s="6"/>
    </row>
    <row r="90" spans="1:14" ht="12.75" customHeight="1" x14ac:dyDescent="0.4">
      <c r="A90" s="18"/>
      <c r="B90" s="6"/>
      <c r="C90" s="6"/>
      <c r="D90" s="6"/>
      <c r="E90" s="6"/>
      <c r="F90" s="6"/>
      <c r="G90" s="6"/>
      <c r="H90" s="6"/>
      <c r="I90" s="6"/>
      <c r="J90" s="6"/>
      <c r="K90" s="6"/>
      <c r="L90" s="6"/>
      <c r="M90" s="6"/>
      <c r="N90" s="6"/>
    </row>
    <row r="91" spans="1:14" ht="12.75" customHeight="1" x14ac:dyDescent="0.4">
      <c r="A91" s="18"/>
      <c r="B91" s="6"/>
      <c r="C91" s="6"/>
      <c r="D91" s="6"/>
      <c r="E91" s="6"/>
      <c r="F91" s="6"/>
      <c r="G91" s="6"/>
      <c r="H91" s="6"/>
      <c r="I91" s="6"/>
      <c r="J91" s="6"/>
      <c r="K91" s="6"/>
      <c r="L91" s="6"/>
      <c r="M91" s="6"/>
      <c r="N91" s="6"/>
    </row>
    <row r="92" spans="1:14" ht="12.75" customHeight="1" x14ac:dyDescent="0.4">
      <c r="A92" s="18"/>
      <c r="B92" s="6"/>
      <c r="C92" s="6"/>
      <c r="D92" s="6"/>
      <c r="E92" s="6"/>
      <c r="F92" s="6"/>
      <c r="G92" s="6"/>
      <c r="H92" s="6"/>
      <c r="I92" s="6"/>
      <c r="J92" s="6"/>
      <c r="K92" s="6"/>
      <c r="L92" s="6"/>
      <c r="M92" s="6"/>
      <c r="N92" s="6"/>
    </row>
    <row r="93" spans="1:14" ht="12.75" customHeight="1" x14ac:dyDescent="0.4">
      <c r="A93" s="18"/>
      <c r="B93" s="6"/>
      <c r="C93" s="6"/>
      <c r="D93" s="6"/>
      <c r="E93" s="6"/>
      <c r="F93" s="6"/>
      <c r="G93" s="6"/>
      <c r="H93" s="6"/>
      <c r="I93" s="6"/>
      <c r="J93" s="6"/>
      <c r="K93" s="6"/>
      <c r="L93" s="6"/>
      <c r="M93" s="6"/>
      <c r="N93" s="6"/>
    </row>
    <row r="94" spans="1:14" ht="12.75" customHeight="1" x14ac:dyDescent="0.4">
      <c r="A94" s="18"/>
      <c r="B94" s="6"/>
      <c r="C94" s="6"/>
      <c r="D94" s="6"/>
      <c r="E94" s="6"/>
      <c r="F94" s="6"/>
      <c r="G94" s="6"/>
      <c r="H94" s="6"/>
      <c r="I94" s="6"/>
      <c r="J94" s="6"/>
      <c r="K94" s="6"/>
      <c r="L94" s="6"/>
      <c r="M94" s="6"/>
      <c r="N94" s="6"/>
    </row>
    <row r="95" spans="1:14" ht="12.75" customHeight="1" x14ac:dyDescent="0.4">
      <c r="A95" s="18"/>
      <c r="B95" s="6"/>
      <c r="C95" s="6"/>
      <c r="D95" s="6"/>
      <c r="E95" s="6"/>
      <c r="F95" s="6"/>
      <c r="G95" s="6"/>
      <c r="H95" s="6"/>
      <c r="I95" s="6"/>
      <c r="J95" s="6"/>
      <c r="K95" s="6"/>
      <c r="L95" s="6"/>
      <c r="M95" s="6"/>
      <c r="N95" s="6"/>
    </row>
    <row r="96" spans="1:14" ht="12.75" customHeight="1" x14ac:dyDescent="0.4">
      <c r="A96" s="18"/>
      <c r="B96" s="6"/>
      <c r="C96" s="6"/>
      <c r="D96" s="6"/>
      <c r="E96" s="6"/>
      <c r="F96" s="6"/>
      <c r="G96" s="6"/>
      <c r="H96" s="6"/>
      <c r="I96" s="6"/>
      <c r="J96" s="6"/>
      <c r="K96" s="6"/>
      <c r="L96" s="6"/>
      <c r="M96" s="6"/>
      <c r="N96" s="6"/>
    </row>
    <row r="97" spans="1:14" ht="12.75" customHeight="1" x14ac:dyDescent="0.4">
      <c r="A97" s="18"/>
      <c r="B97" s="6"/>
      <c r="C97" s="6"/>
      <c r="D97" s="6"/>
      <c r="E97" s="6"/>
      <c r="F97" s="6"/>
      <c r="G97" s="6"/>
      <c r="H97" s="6"/>
      <c r="I97" s="6"/>
      <c r="J97" s="6"/>
      <c r="K97" s="6"/>
      <c r="L97" s="6"/>
      <c r="M97" s="6"/>
      <c r="N97" s="6"/>
    </row>
    <row r="98" spans="1:14" ht="12.75" customHeight="1" x14ac:dyDescent="0.4">
      <c r="A98" s="18"/>
      <c r="B98" s="6"/>
      <c r="C98" s="6"/>
      <c r="D98" s="6"/>
      <c r="E98" s="6"/>
      <c r="F98" s="6"/>
      <c r="G98" s="6"/>
      <c r="H98" s="6"/>
      <c r="I98" s="6"/>
      <c r="J98" s="6"/>
      <c r="K98" s="6"/>
      <c r="L98" s="6"/>
      <c r="M98" s="6"/>
      <c r="N98" s="6"/>
    </row>
    <row r="99" spans="1:14" ht="12.75" customHeight="1" x14ac:dyDescent="0.4">
      <c r="A99" s="18"/>
      <c r="B99" s="6"/>
      <c r="C99" s="6"/>
      <c r="D99" s="6"/>
      <c r="E99" s="6"/>
      <c r="F99" s="6"/>
      <c r="G99" s="6"/>
      <c r="H99" s="6"/>
      <c r="I99" s="6"/>
      <c r="J99" s="6"/>
      <c r="K99" s="6"/>
      <c r="L99" s="6"/>
      <c r="M99" s="6"/>
      <c r="N99" s="6"/>
    </row>
    <row r="100" spans="1:14" ht="12.75" customHeight="1" x14ac:dyDescent="0.4">
      <c r="A100" s="18"/>
      <c r="B100" s="6"/>
      <c r="C100" s="6"/>
      <c r="D100" s="6"/>
      <c r="E100" s="6"/>
      <c r="F100" s="6"/>
      <c r="G100" s="6"/>
      <c r="H100" s="6"/>
      <c r="I100" s="6"/>
      <c r="J100" s="6"/>
      <c r="K100" s="6"/>
      <c r="L100" s="6"/>
      <c r="M100" s="6"/>
      <c r="N100" s="6"/>
    </row>
    <row r="101" spans="1:14" ht="12.75" customHeight="1" x14ac:dyDescent="0.4">
      <c r="A101" s="18"/>
      <c r="B101" s="6"/>
      <c r="C101" s="6"/>
      <c r="D101" s="6"/>
      <c r="E101" s="6"/>
      <c r="F101" s="6"/>
      <c r="G101" s="6"/>
      <c r="H101" s="6"/>
      <c r="I101" s="6"/>
      <c r="J101" s="6"/>
      <c r="K101" s="6"/>
      <c r="L101" s="6"/>
      <c r="M101" s="6"/>
      <c r="N101" s="6"/>
    </row>
    <row r="102" spans="1:14" ht="12.75" customHeight="1" x14ac:dyDescent="0.4">
      <c r="A102" s="18"/>
      <c r="B102" s="6"/>
      <c r="C102" s="6"/>
      <c r="D102" s="6"/>
      <c r="E102" s="6"/>
      <c r="F102" s="6"/>
      <c r="G102" s="6"/>
      <c r="H102" s="6"/>
      <c r="I102" s="6"/>
      <c r="J102" s="6"/>
      <c r="K102" s="6"/>
      <c r="L102" s="6"/>
      <c r="M102" s="6"/>
      <c r="N102" s="6"/>
    </row>
    <row r="103" spans="1:14" ht="12.75" customHeight="1" x14ac:dyDescent="0.4">
      <c r="A103" s="18"/>
      <c r="B103" s="6"/>
      <c r="C103" s="6"/>
      <c r="D103" s="6"/>
      <c r="E103" s="6"/>
      <c r="F103" s="6"/>
      <c r="G103" s="6"/>
      <c r="H103" s="6"/>
      <c r="I103" s="6"/>
      <c r="J103" s="6"/>
      <c r="K103" s="6"/>
      <c r="L103" s="6"/>
      <c r="M103" s="6"/>
      <c r="N103" s="6"/>
    </row>
    <row r="104" spans="1:14" ht="12.75" customHeight="1" x14ac:dyDescent="0.4">
      <c r="A104" s="18"/>
      <c r="B104" s="6"/>
      <c r="C104" s="6"/>
      <c r="D104" s="6"/>
      <c r="E104" s="6"/>
      <c r="F104" s="6"/>
      <c r="G104" s="6"/>
      <c r="H104" s="6"/>
      <c r="I104" s="6"/>
      <c r="J104" s="6"/>
      <c r="K104" s="6"/>
      <c r="L104" s="6"/>
      <c r="M104" s="6"/>
      <c r="N104" s="6"/>
    </row>
    <row r="105" spans="1:14" ht="12.75" customHeight="1" x14ac:dyDescent="0.4">
      <c r="A105" s="18"/>
      <c r="B105" s="6"/>
      <c r="C105" s="6"/>
      <c r="D105" s="6"/>
      <c r="E105" s="6"/>
      <c r="F105" s="6"/>
      <c r="G105" s="6"/>
      <c r="H105" s="6"/>
      <c r="I105" s="6"/>
      <c r="J105" s="6"/>
      <c r="K105" s="6"/>
      <c r="L105" s="6"/>
      <c r="M105" s="6"/>
      <c r="N105" s="6"/>
    </row>
    <row r="106" spans="1:14" ht="12.75" customHeight="1" x14ac:dyDescent="0.4">
      <c r="A106" s="18"/>
      <c r="B106" s="6"/>
      <c r="C106" s="6"/>
      <c r="D106" s="6"/>
      <c r="E106" s="6"/>
      <c r="F106" s="6"/>
      <c r="G106" s="6"/>
      <c r="H106" s="6"/>
      <c r="I106" s="6"/>
      <c r="J106" s="6"/>
      <c r="K106" s="6"/>
      <c r="L106" s="6"/>
      <c r="M106" s="6"/>
      <c r="N106" s="6"/>
    </row>
    <row r="107" spans="1:14" ht="12.75" customHeight="1" x14ac:dyDescent="0.4">
      <c r="A107" s="18"/>
      <c r="B107" s="6"/>
      <c r="C107" s="6"/>
      <c r="D107" s="6"/>
      <c r="E107" s="6"/>
      <c r="F107" s="6"/>
      <c r="G107" s="6"/>
      <c r="H107" s="6"/>
      <c r="I107" s="6"/>
      <c r="J107" s="6"/>
      <c r="K107" s="6"/>
      <c r="L107" s="6"/>
      <c r="M107" s="6"/>
      <c r="N107" s="6"/>
    </row>
    <row r="108" spans="1:14" ht="12.75" customHeight="1" x14ac:dyDescent="0.4">
      <c r="A108" s="18"/>
      <c r="B108" s="6"/>
      <c r="C108" s="6"/>
      <c r="D108" s="6"/>
      <c r="E108" s="6"/>
      <c r="F108" s="6"/>
      <c r="G108" s="6"/>
      <c r="H108" s="6"/>
      <c r="I108" s="6"/>
      <c r="J108" s="6"/>
      <c r="K108" s="6"/>
      <c r="L108" s="6"/>
      <c r="M108" s="6"/>
      <c r="N108" s="6"/>
    </row>
    <row r="109" spans="1:14" ht="12.75" customHeight="1" x14ac:dyDescent="0.4">
      <c r="A109" s="18"/>
      <c r="B109" s="6"/>
      <c r="C109" s="6"/>
      <c r="D109" s="6"/>
      <c r="E109" s="6"/>
      <c r="F109" s="6"/>
      <c r="G109" s="6"/>
      <c r="H109" s="6"/>
      <c r="I109" s="6"/>
      <c r="J109" s="6"/>
      <c r="K109" s="6"/>
      <c r="L109" s="6"/>
      <c r="M109" s="6"/>
      <c r="N109" s="6"/>
    </row>
    <row r="110" spans="1:14" ht="12.75" customHeight="1" x14ac:dyDescent="0.4">
      <c r="A110" s="18"/>
      <c r="B110" s="6"/>
      <c r="C110" s="6"/>
      <c r="D110" s="6"/>
      <c r="E110" s="6"/>
      <c r="F110" s="6"/>
      <c r="G110" s="6"/>
      <c r="H110" s="6"/>
      <c r="I110" s="6"/>
      <c r="J110" s="6"/>
      <c r="K110" s="6"/>
      <c r="L110" s="6"/>
      <c r="M110" s="6"/>
      <c r="N110" s="6"/>
    </row>
    <row r="111" spans="1:14" ht="12.75" customHeight="1" x14ac:dyDescent="0.4">
      <c r="A111" s="18"/>
      <c r="B111" s="6"/>
      <c r="C111" s="6"/>
      <c r="D111" s="6"/>
      <c r="E111" s="6"/>
      <c r="F111" s="6"/>
      <c r="G111" s="6"/>
      <c r="H111" s="6"/>
      <c r="I111" s="6"/>
      <c r="J111" s="6"/>
      <c r="K111" s="6"/>
      <c r="L111" s="6"/>
      <c r="M111" s="6"/>
      <c r="N111" s="6"/>
    </row>
    <row r="112" spans="1:14" ht="12.75" customHeight="1" x14ac:dyDescent="0.4">
      <c r="A112" s="18"/>
      <c r="B112" s="6"/>
      <c r="C112" s="6"/>
      <c r="D112" s="6"/>
      <c r="E112" s="6"/>
      <c r="F112" s="6"/>
      <c r="G112" s="6"/>
      <c r="H112" s="6"/>
      <c r="I112" s="6"/>
      <c r="J112" s="6"/>
      <c r="K112" s="6"/>
      <c r="L112" s="6"/>
      <c r="M112" s="6"/>
      <c r="N112" s="6"/>
    </row>
    <row r="113" spans="1:14" ht="12.75" customHeight="1" x14ac:dyDescent="0.4">
      <c r="A113" s="18"/>
      <c r="B113" s="6"/>
      <c r="C113" s="6"/>
      <c r="D113" s="6"/>
      <c r="E113" s="6"/>
      <c r="F113" s="6"/>
      <c r="G113" s="6"/>
      <c r="H113" s="6"/>
      <c r="I113" s="6"/>
      <c r="J113" s="6"/>
      <c r="K113" s="6"/>
      <c r="L113" s="6"/>
      <c r="M113" s="6"/>
      <c r="N113" s="6"/>
    </row>
    <row r="114" spans="1:14" ht="12.75" customHeight="1" x14ac:dyDescent="0.4">
      <c r="A114" s="18"/>
      <c r="B114" s="6"/>
      <c r="C114" s="6"/>
      <c r="D114" s="6"/>
      <c r="E114" s="6"/>
      <c r="F114" s="6"/>
      <c r="G114" s="6"/>
      <c r="H114" s="6"/>
      <c r="I114" s="6"/>
      <c r="J114" s="6"/>
      <c r="K114" s="6"/>
      <c r="L114" s="6"/>
      <c r="M114" s="6"/>
      <c r="N114" s="6"/>
    </row>
    <row r="115" spans="1:14" ht="12.75" customHeight="1" x14ac:dyDescent="0.4">
      <c r="A115" s="18"/>
      <c r="B115" s="6"/>
      <c r="C115" s="6"/>
      <c r="D115" s="6"/>
      <c r="E115" s="6"/>
      <c r="F115" s="6"/>
      <c r="G115" s="6"/>
      <c r="H115" s="6"/>
      <c r="I115" s="6"/>
      <c r="J115" s="6"/>
      <c r="K115" s="6"/>
      <c r="L115" s="6"/>
      <c r="M115" s="6"/>
      <c r="N115" s="6"/>
    </row>
    <row r="116" spans="1:14" ht="12.75" customHeight="1" x14ac:dyDescent="0.4">
      <c r="A116" s="18"/>
      <c r="B116" s="6"/>
      <c r="C116" s="6"/>
      <c r="D116" s="6"/>
      <c r="E116" s="6"/>
      <c r="F116" s="6"/>
      <c r="G116" s="6"/>
      <c r="H116" s="6"/>
      <c r="I116" s="6"/>
      <c r="J116" s="6"/>
      <c r="K116" s="6"/>
      <c r="L116" s="6"/>
      <c r="M116" s="6"/>
      <c r="N116" s="6"/>
    </row>
    <row r="117" spans="1:14" ht="12.75" customHeight="1" x14ac:dyDescent="0.4">
      <c r="A117" s="18"/>
      <c r="B117" s="6"/>
      <c r="C117" s="6"/>
      <c r="D117" s="6"/>
      <c r="E117" s="6"/>
      <c r="F117" s="6"/>
      <c r="G117" s="6"/>
      <c r="H117" s="6"/>
      <c r="I117" s="6"/>
      <c r="J117" s="6"/>
      <c r="K117" s="6"/>
      <c r="L117" s="6"/>
      <c r="M117" s="6"/>
      <c r="N117" s="6"/>
    </row>
    <row r="118" spans="1:14" ht="12.75" customHeight="1" x14ac:dyDescent="0.4">
      <c r="A118" s="18"/>
      <c r="B118" s="6"/>
      <c r="C118" s="6"/>
      <c r="D118" s="6"/>
      <c r="E118" s="6"/>
      <c r="F118" s="6"/>
      <c r="G118" s="6"/>
      <c r="H118" s="6"/>
      <c r="I118" s="6"/>
      <c r="J118" s="6"/>
      <c r="K118" s="6"/>
      <c r="L118" s="6"/>
      <c r="M118" s="6"/>
      <c r="N118" s="6"/>
    </row>
    <row r="119" spans="1:14" ht="12.75" customHeight="1" x14ac:dyDescent="0.4">
      <c r="A119" s="18"/>
      <c r="B119" s="6"/>
      <c r="C119" s="6"/>
      <c r="D119" s="6"/>
      <c r="E119" s="6"/>
      <c r="F119" s="6"/>
      <c r="G119" s="6"/>
      <c r="H119" s="6"/>
      <c r="I119" s="6"/>
      <c r="J119" s="6"/>
      <c r="K119" s="6"/>
      <c r="L119" s="6"/>
      <c r="M119" s="6"/>
      <c r="N119" s="6"/>
    </row>
    <row r="120" spans="1:14" ht="12.75" customHeight="1" x14ac:dyDescent="0.4">
      <c r="A120" s="18"/>
      <c r="B120" s="6"/>
      <c r="C120" s="6"/>
      <c r="D120" s="6"/>
      <c r="E120" s="6"/>
      <c r="F120" s="6"/>
      <c r="G120" s="6"/>
      <c r="H120" s="6"/>
      <c r="I120" s="6"/>
      <c r="J120" s="6"/>
      <c r="K120" s="6"/>
      <c r="L120" s="6"/>
      <c r="M120" s="6"/>
      <c r="N120" s="6"/>
    </row>
    <row r="121" spans="1:14" ht="12.75" customHeight="1" x14ac:dyDescent="0.4">
      <c r="A121" s="18"/>
      <c r="B121" s="6"/>
      <c r="C121" s="6"/>
      <c r="D121" s="6"/>
      <c r="E121" s="6"/>
      <c r="F121" s="6"/>
      <c r="G121" s="6"/>
      <c r="H121" s="6"/>
      <c r="I121" s="6"/>
      <c r="J121" s="6"/>
      <c r="K121" s="6"/>
      <c r="L121" s="6"/>
      <c r="M121" s="6"/>
      <c r="N121" s="6"/>
    </row>
    <row r="122" spans="1:14" ht="12.75" customHeight="1" x14ac:dyDescent="0.4">
      <c r="A122" s="18"/>
      <c r="B122" s="6"/>
      <c r="C122" s="6"/>
      <c r="D122" s="6"/>
      <c r="E122" s="6"/>
      <c r="F122" s="6"/>
      <c r="G122" s="6"/>
      <c r="H122" s="6"/>
      <c r="I122" s="6"/>
      <c r="J122" s="6"/>
      <c r="K122" s="6"/>
      <c r="L122" s="6"/>
      <c r="M122" s="6"/>
      <c r="N122" s="6"/>
    </row>
    <row r="123" spans="1:14" ht="12.75" customHeight="1" x14ac:dyDescent="0.4">
      <c r="A123" s="18"/>
      <c r="B123" s="6"/>
      <c r="C123" s="6"/>
      <c r="D123" s="6"/>
      <c r="E123" s="6"/>
      <c r="F123" s="6"/>
      <c r="G123" s="6"/>
      <c r="H123" s="6"/>
      <c r="I123" s="6"/>
      <c r="J123" s="6"/>
      <c r="K123" s="6"/>
      <c r="L123" s="6"/>
      <c r="M123" s="6"/>
      <c r="N123" s="6"/>
    </row>
    <row r="124" spans="1:14" ht="12.75" customHeight="1" x14ac:dyDescent="0.4">
      <c r="A124" s="18"/>
      <c r="B124" s="6"/>
      <c r="C124" s="6"/>
      <c r="D124" s="6"/>
      <c r="E124" s="6"/>
      <c r="F124" s="6"/>
      <c r="G124" s="6"/>
      <c r="H124" s="6"/>
      <c r="I124" s="6"/>
      <c r="J124" s="6"/>
      <c r="K124" s="6"/>
      <c r="L124" s="6"/>
      <c r="M124" s="6"/>
      <c r="N124" s="6"/>
    </row>
    <row r="125" spans="1:14" ht="12.75" customHeight="1" x14ac:dyDescent="0.4">
      <c r="A125" s="18"/>
      <c r="B125" s="6"/>
      <c r="C125" s="6"/>
      <c r="D125" s="6"/>
      <c r="E125" s="6"/>
      <c r="F125" s="6"/>
      <c r="G125" s="6"/>
      <c r="H125" s="6"/>
      <c r="I125" s="6"/>
      <c r="J125" s="6"/>
      <c r="K125" s="6"/>
      <c r="L125" s="6"/>
      <c r="M125" s="6"/>
      <c r="N125" s="6"/>
    </row>
    <row r="126" spans="1:14" ht="12.75" customHeight="1" x14ac:dyDescent="0.4">
      <c r="A126" s="18"/>
      <c r="B126" s="6"/>
      <c r="C126" s="6"/>
      <c r="D126" s="6"/>
      <c r="E126" s="6"/>
      <c r="F126" s="6"/>
      <c r="G126" s="6"/>
      <c r="H126" s="6"/>
      <c r="I126" s="6"/>
      <c r="J126" s="6"/>
      <c r="K126" s="6"/>
      <c r="L126" s="6"/>
      <c r="M126" s="6"/>
      <c r="N126" s="6"/>
    </row>
    <row r="127" spans="1:14" ht="12.75" customHeight="1" x14ac:dyDescent="0.4">
      <c r="A127" s="18"/>
      <c r="B127" s="6"/>
      <c r="C127" s="6"/>
      <c r="D127" s="6"/>
      <c r="E127" s="6"/>
      <c r="F127" s="6"/>
      <c r="G127" s="6"/>
      <c r="H127" s="6"/>
      <c r="I127" s="6"/>
      <c r="J127" s="6"/>
      <c r="K127" s="6"/>
      <c r="L127" s="6"/>
      <c r="M127" s="6"/>
      <c r="N127" s="6"/>
    </row>
    <row r="128" spans="1:14" ht="12.75" customHeight="1" x14ac:dyDescent="0.4">
      <c r="A128" s="18"/>
      <c r="B128" s="6"/>
      <c r="C128" s="6"/>
      <c r="D128" s="6"/>
      <c r="E128" s="6"/>
      <c r="F128" s="6"/>
      <c r="G128" s="6"/>
      <c r="H128" s="6"/>
      <c r="I128" s="6"/>
      <c r="J128" s="6"/>
      <c r="K128" s="6"/>
      <c r="L128" s="6"/>
      <c r="M128" s="6"/>
      <c r="N128" s="6"/>
    </row>
    <row r="129" spans="1:14" ht="12.75" customHeight="1" x14ac:dyDescent="0.4">
      <c r="A129" s="18"/>
      <c r="B129" s="6"/>
      <c r="C129" s="6"/>
      <c r="D129" s="6"/>
      <c r="E129" s="6"/>
      <c r="F129" s="6"/>
      <c r="G129" s="6"/>
      <c r="H129" s="6"/>
      <c r="I129" s="6"/>
      <c r="J129" s="6"/>
      <c r="K129" s="6"/>
      <c r="L129" s="6"/>
      <c r="M129" s="6"/>
      <c r="N129" s="6"/>
    </row>
    <row r="130" spans="1:14" ht="12.75" customHeight="1" x14ac:dyDescent="0.4">
      <c r="A130" s="18"/>
      <c r="B130" s="6"/>
      <c r="C130" s="6"/>
      <c r="D130" s="6"/>
      <c r="E130" s="6"/>
      <c r="F130" s="6"/>
      <c r="G130" s="6"/>
      <c r="H130" s="6"/>
      <c r="I130" s="6"/>
      <c r="J130" s="6"/>
      <c r="K130" s="6"/>
      <c r="L130" s="6"/>
      <c r="M130" s="6"/>
      <c r="N130" s="6"/>
    </row>
    <row r="131" spans="1:14" ht="12.75" customHeight="1" x14ac:dyDescent="0.4">
      <c r="A131" s="18"/>
      <c r="B131" s="6"/>
      <c r="C131" s="6"/>
      <c r="D131" s="6"/>
      <c r="E131" s="6"/>
      <c r="F131" s="6"/>
      <c r="G131" s="6"/>
      <c r="H131" s="6"/>
      <c r="I131" s="6"/>
      <c r="J131" s="6"/>
      <c r="K131" s="6"/>
      <c r="L131" s="6"/>
      <c r="M131" s="6"/>
      <c r="N131" s="6"/>
    </row>
    <row r="132" spans="1:14" ht="12.75" customHeight="1" x14ac:dyDescent="0.4">
      <c r="A132" s="18"/>
      <c r="B132" s="6"/>
      <c r="C132" s="6"/>
      <c r="D132" s="6"/>
      <c r="E132" s="6"/>
      <c r="F132" s="6"/>
      <c r="G132" s="6"/>
      <c r="H132" s="6"/>
      <c r="I132" s="6"/>
      <c r="J132" s="6"/>
      <c r="K132" s="6"/>
      <c r="L132" s="6"/>
      <c r="M132" s="6"/>
      <c r="N132" s="6"/>
    </row>
    <row r="133" spans="1:14" ht="12.75" customHeight="1" x14ac:dyDescent="0.4">
      <c r="A133" s="18"/>
      <c r="B133" s="6"/>
      <c r="C133" s="6"/>
      <c r="D133" s="6"/>
      <c r="E133" s="6"/>
      <c r="F133" s="6"/>
      <c r="G133" s="6"/>
      <c r="H133" s="6"/>
      <c r="I133" s="6"/>
      <c r="J133" s="6"/>
      <c r="K133" s="6"/>
      <c r="L133" s="6"/>
      <c r="M133" s="6"/>
      <c r="N133" s="6"/>
    </row>
    <row r="134" spans="1:14" ht="12.75" customHeight="1" x14ac:dyDescent="0.4">
      <c r="A134" s="18"/>
      <c r="B134" s="6"/>
      <c r="C134" s="6"/>
      <c r="D134" s="6"/>
      <c r="E134" s="6"/>
      <c r="F134" s="6"/>
      <c r="G134" s="6"/>
      <c r="H134" s="6"/>
      <c r="I134" s="6"/>
      <c r="J134" s="6"/>
      <c r="K134" s="6"/>
      <c r="L134" s="6"/>
      <c r="M134" s="6"/>
      <c r="N134" s="6"/>
    </row>
    <row r="135" spans="1:14" ht="12.75" customHeight="1" x14ac:dyDescent="0.4">
      <c r="A135" s="18"/>
      <c r="B135" s="6"/>
      <c r="C135" s="6"/>
      <c r="D135" s="6"/>
      <c r="E135" s="6"/>
      <c r="F135" s="6"/>
      <c r="G135" s="6"/>
      <c r="H135" s="6"/>
      <c r="I135" s="6"/>
      <c r="J135" s="6"/>
      <c r="K135" s="6"/>
      <c r="L135" s="6"/>
      <c r="M135" s="6"/>
      <c r="N135" s="6"/>
    </row>
    <row r="136" spans="1:14" ht="12.75" customHeight="1" x14ac:dyDescent="0.4">
      <c r="A136" s="18"/>
      <c r="B136" s="6"/>
      <c r="C136" s="6"/>
      <c r="D136" s="6"/>
      <c r="E136" s="6"/>
      <c r="F136" s="6"/>
      <c r="G136" s="6"/>
      <c r="H136" s="6"/>
      <c r="I136" s="6"/>
      <c r="J136" s="6"/>
      <c r="K136" s="6"/>
      <c r="L136" s="6"/>
      <c r="M136" s="6"/>
      <c r="N136" s="6"/>
    </row>
    <row r="137" spans="1:14" ht="12.75" customHeight="1" x14ac:dyDescent="0.4">
      <c r="A137" s="18"/>
      <c r="B137" s="6"/>
      <c r="C137" s="6"/>
      <c r="D137" s="6"/>
      <c r="E137" s="6"/>
      <c r="F137" s="6"/>
      <c r="G137" s="6"/>
      <c r="H137" s="6"/>
      <c r="I137" s="6"/>
      <c r="J137" s="6"/>
      <c r="K137" s="6"/>
      <c r="L137" s="6"/>
      <c r="M137" s="6"/>
      <c r="N137" s="6"/>
    </row>
    <row r="138" spans="1:14" ht="12.75" customHeight="1" x14ac:dyDescent="0.4">
      <c r="A138" s="18"/>
      <c r="B138" s="6"/>
      <c r="C138" s="6"/>
      <c r="D138" s="6"/>
      <c r="E138" s="6"/>
      <c r="F138" s="6"/>
      <c r="G138" s="6"/>
      <c r="H138" s="6"/>
      <c r="I138" s="6"/>
      <c r="J138" s="6"/>
      <c r="K138" s="6"/>
      <c r="L138" s="6"/>
      <c r="M138" s="6"/>
      <c r="N138" s="6"/>
    </row>
    <row r="139" spans="1:14" ht="12.75" customHeight="1" x14ac:dyDescent="0.4">
      <c r="A139" s="18"/>
      <c r="B139" s="6"/>
      <c r="C139" s="6"/>
      <c r="D139" s="6"/>
      <c r="E139" s="6"/>
      <c r="F139" s="6"/>
      <c r="G139" s="6"/>
      <c r="H139" s="6"/>
      <c r="I139" s="6"/>
      <c r="J139" s="6"/>
      <c r="K139" s="6"/>
      <c r="L139" s="6"/>
      <c r="M139" s="6"/>
      <c r="N139" s="6"/>
    </row>
    <row r="140" spans="1:14" ht="12.75" customHeight="1" x14ac:dyDescent="0.4">
      <c r="A140" s="18"/>
      <c r="B140" s="6"/>
      <c r="C140" s="6"/>
      <c r="D140" s="6"/>
      <c r="E140" s="6"/>
      <c r="F140" s="6"/>
      <c r="G140" s="6"/>
      <c r="H140" s="6"/>
      <c r="I140" s="6"/>
      <c r="J140" s="6"/>
      <c r="K140" s="6"/>
      <c r="L140" s="6"/>
      <c r="M140" s="6"/>
      <c r="N140" s="6"/>
    </row>
    <row r="141" spans="1:14" ht="12.75" customHeight="1" x14ac:dyDescent="0.4">
      <c r="A141" s="18"/>
      <c r="B141" s="6"/>
      <c r="C141" s="6"/>
      <c r="D141" s="6"/>
      <c r="E141" s="6"/>
      <c r="F141" s="6"/>
      <c r="G141" s="6"/>
      <c r="H141" s="6"/>
      <c r="I141" s="6"/>
      <c r="J141" s="6"/>
      <c r="K141" s="6"/>
      <c r="L141" s="6"/>
      <c r="M141" s="6"/>
      <c r="N141" s="6"/>
    </row>
    <row r="142" spans="1:14" ht="12.75" customHeight="1" x14ac:dyDescent="0.4">
      <c r="A142" s="18"/>
      <c r="B142" s="6"/>
      <c r="C142" s="6"/>
      <c r="D142" s="6"/>
      <c r="E142" s="6"/>
      <c r="F142" s="6"/>
      <c r="G142" s="6"/>
      <c r="H142" s="6"/>
      <c r="I142" s="6"/>
      <c r="J142" s="6"/>
      <c r="K142" s="6"/>
      <c r="L142" s="6"/>
      <c r="M142" s="6"/>
      <c r="N142" s="6"/>
    </row>
    <row r="143" spans="1:14" ht="12.75" customHeight="1" x14ac:dyDescent="0.4">
      <c r="A143" s="18"/>
      <c r="B143" s="6"/>
      <c r="C143" s="6"/>
      <c r="D143" s="6"/>
      <c r="E143" s="6"/>
      <c r="F143" s="6"/>
      <c r="G143" s="6"/>
      <c r="H143" s="6"/>
      <c r="I143" s="6"/>
      <c r="J143" s="6"/>
      <c r="K143" s="6"/>
      <c r="L143" s="6"/>
      <c r="M143" s="6"/>
      <c r="N143" s="6"/>
    </row>
    <row r="144" spans="1:14" ht="12.75" customHeight="1" x14ac:dyDescent="0.4">
      <c r="A144" s="18"/>
      <c r="B144" s="6"/>
      <c r="C144" s="6"/>
      <c r="D144" s="6"/>
      <c r="E144" s="6"/>
      <c r="F144" s="6"/>
      <c r="G144" s="6"/>
      <c r="H144" s="6"/>
      <c r="I144" s="6"/>
      <c r="J144" s="6"/>
      <c r="K144" s="6"/>
      <c r="L144" s="6"/>
      <c r="M144" s="6"/>
      <c r="N144" s="6"/>
    </row>
    <row r="145" spans="1:14" ht="12.75" customHeight="1" x14ac:dyDescent="0.4">
      <c r="A145" s="18"/>
      <c r="B145" s="6"/>
      <c r="C145" s="6"/>
      <c r="D145" s="6"/>
      <c r="E145" s="6"/>
      <c r="F145" s="6"/>
      <c r="G145" s="6"/>
      <c r="H145" s="6"/>
      <c r="I145" s="6"/>
      <c r="J145" s="6"/>
      <c r="K145" s="6"/>
      <c r="L145" s="6"/>
      <c r="M145" s="6"/>
      <c r="N145" s="6"/>
    </row>
    <row r="146" spans="1:14" ht="12.75" customHeight="1" x14ac:dyDescent="0.4">
      <c r="A146" s="18"/>
      <c r="B146" s="6"/>
      <c r="C146" s="6"/>
      <c r="D146" s="6"/>
      <c r="E146" s="6"/>
      <c r="F146" s="6"/>
      <c r="G146" s="6"/>
      <c r="H146" s="6"/>
      <c r="I146" s="6"/>
      <c r="J146" s="6"/>
      <c r="K146" s="6"/>
      <c r="L146" s="6"/>
      <c r="M146" s="6"/>
      <c r="N146" s="6"/>
    </row>
    <row r="147" spans="1:14" ht="12.75" customHeight="1" x14ac:dyDescent="0.4">
      <c r="A147" s="18"/>
      <c r="B147" s="6"/>
      <c r="C147" s="6"/>
      <c r="D147" s="6"/>
      <c r="E147" s="6"/>
      <c r="F147" s="6"/>
      <c r="G147" s="6"/>
      <c r="H147" s="6"/>
      <c r="I147" s="6"/>
      <c r="J147" s="6"/>
      <c r="K147" s="6"/>
      <c r="L147" s="6"/>
      <c r="M147" s="6"/>
      <c r="N147" s="6"/>
    </row>
    <row r="148" spans="1:14" ht="12.75" customHeight="1" x14ac:dyDescent="0.4">
      <c r="A148" s="18"/>
      <c r="B148" s="6"/>
      <c r="C148" s="6"/>
      <c r="D148" s="6"/>
      <c r="E148" s="6"/>
      <c r="F148" s="6"/>
      <c r="G148" s="6"/>
      <c r="H148" s="6"/>
      <c r="I148" s="6"/>
      <c r="J148" s="6"/>
      <c r="K148" s="6"/>
      <c r="L148" s="6"/>
      <c r="M148" s="6"/>
      <c r="N148" s="6"/>
    </row>
    <row r="149" spans="1:14" ht="12.75" customHeight="1" x14ac:dyDescent="0.4">
      <c r="A149" s="18"/>
      <c r="B149" s="6"/>
      <c r="C149" s="6"/>
      <c r="D149" s="6"/>
      <c r="E149" s="6"/>
      <c r="F149" s="6"/>
      <c r="G149" s="6"/>
      <c r="H149" s="6"/>
      <c r="I149" s="6"/>
      <c r="J149" s="6"/>
      <c r="K149" s="6"/>
      <c r="L149" s="6"/>
      <c r="M149" s="6"/>
      <c r="N149" s="6"/>
    </row>
    <row r="150" spans="1:14" ht="12.75" customHeight="1" x14ac:dyDescent="0.4">
      <c r="A150" s="18"/>
      <c r="B150" s="6"/>
      <c r="C150" s="6"/>
      <c r="D150" s="6"/>
      <c r="E150" s="6"/>
      <c r="F150" s="6"/>
      <c r="G150" s="6"/>
      <c r="H150" s="6"/>
      <c r="I150" s="6"/>
      <c r="J150" s="6"/>
      <c r="K150" s="6"/>
      <c r="L150" s="6"/>
      <c r="M150" s="6"/>
      <c r="N150" s="6"/>
    </row>
    <row r="151" spans="1:14" ht="12.75" customHeight="1" x14ac:dyDescent="0.4">
      <c r="A151" s="18"/>
      <c r="B151" s="6"/>
      <c r="C151" s="6"/>
      <c r="D151" s="6"/>
      <c r="E151" s="6"/>
      <c r="F151" s="6"/>
      <c r="G151" s="6"/>
      <c r="H151" s="6"/>
      <c r="I151" s="6"/>
      <c r="J151" s="6"/>
      <c r="K151" s="6"/>
      <c r="L151" s="6"/>
      <c r="M151" s="6"/>
      <c r="N151" s="6"/>
    </row>
    <row r="152" spans="1:14" ht="12.75" customHeight="1" x14ac:dyDescent="0.4">
      <c r="A152" s="18"/>
      <c r="B152" s="6"/>
      <c r="C152" s="6"/>
      <c r="D152" s="6"/>
      <c r="E152" s="6"/>
      <c r="F152" s="6"/>
      <c r="G152" s="6"/>
      <c r="H152" s="6"/>
      <c r="I152" s="6"/>
      <c r="J152" s="6"/>
      <c r="K152" s="6"/>
      <c r="L152" s="6"/>
      <c r="M152" s="6"/>
      <c r="N152" s="6"/>
    </row>
    <row r="153" spans="1:14" ht="12.75" customHeight="1" x14ac:dyDescent="0.4">
      <c r="A153" s="18"/>
      <c r="B153" s="6"/>
      <c r="C153" s="6"/>
      <c r="D153" s="6"/>
      <c r="E153" s="6"/>
      <c r="F153" s="6"/>
      <c r="G153" s="6"/>
      <c r="H153" s="6"/>
      <c r="I153" s="6"/>
      <c r="J153" s="6"/>
      <c r="K153" s="6"/>
      <c r="L153" s="6"/>
      <c r="M153" s="6"/>
      <c r="N153" s="6"/>
    </row>
    <row r="154" spans="1:14" ht="12.75" customHeight="1" x14ac:dyDescent="0.4">
      <c r="A154" s="18"/>
      <c r="B154" s="6"/>
      <c r="C154" s="6"/>
      <c r="D154" s="6"/>
      <c r="E154" s="6"/>
      <c r="F154" s="6"/>
      <c r="G154" s="6"/>
      <c r="H154" s="6"/>
      <c r="I154" s="6"/>
      <c r="J154" s="6"/>
      <c r="K154" s="6"/>
      <c r="L154" s="6"/>
      <c r="M154" s="6"/>
      <c r="N154" s="6"/>
    </row>
    <row r="155" spans="1:14" ht="12.75" customHeight="1" x14ac:dyDescent="0.4">
      <c r="A155" s="18"/>
      <c r="B155" s="6"/>
      <c r="C155" s="6"/>
      <c r="D155" s="6"/>
      <c r="E155" s="6"/>
      <c r="F155" s="6"/>
      <c r="G155" s="6"/>
      <c r="H155" s="6"/>
      <c r="I155" s="6"/>
      <c r="J155" s="6"/>
      <c r="K155" s="6"/>
      <c r="L155" s="6"/>
      <c r="M155" s="6"/>
      <c r="N155" s="6"/>
    </row>
    <row r="156" spans="1:14" ht="12.75" customHeight="1" x14ac:dyDescent="0.4">
      <c r="A156" s="18"/>
      <c r="B156" s="6"/>
      <c r="C156" s="6"/>
      <c r="D156" s="6"/>
      <c r="E156" s="6"/>
      <c r="F156" s="6"/>
      <c r="G156" s="6"/>
      <c r="H156" s="6"/>
      <c r="I156" s="6"/>
      <c r="J156" s="6"/>
      <c r="K156" s="6"/>
      <c r="L156" s="6"/>
      <c r="M156" s="6"/>
      <c r="N156" s="6"/>
    </row>
    <row r="157" spans="1:14" ht="12.75" customHeight="1" x14ac:dyDescent="0.4">
      <c r="A157" s="18"/>
      <c r="B157" s="6"/>
      <c r="C157" s="6"/>
      <c r="D157" s="6"/>
      <c r="E157" s="6"/>
      <c r="F157" s="6"/>
      <c r="G157" s="6"/>
      <c r="H157" s="6"/>
      <c r="I157" s="6"/>
      <c r="J157" s="6"/>
      <c r="K157" s="6"/>
      <c r="L157" s="6"/>
      <c r="M157" s="6"/>
      <c r="N157" s="6"/>
    </row>
    <row r="158" spans="1:14" ht="12.75" customHeight="1" x14ac:dyDescent="0.4">
      <c r="A158" s="18"/>
      <c r="B158" s="6"/>
      <c r="C158" s="6"/>
      <c r="D158" s="6"/>
      <c r="E158" s="6"/>
      <c r="F158" s="6"/>
      <c r="G158" s="6"/>
      <c r="H158" s="6"/>
      <c r="I158" s="6"/>
      <c r="J158" s="6"/>
      <c r="K158" s="6"/>
      <c r="L158" s="6"/>
      <c r="M158" s="6"/>
      <c r="N158" s="6"/>
    </row>
    <row r="159" spans="1:14" ht="12.75" customHeight="1" x14ac:dyDescent="0.4">
      <c r="A159" s="18"/>
      <c r="B159" s="6"/>
      <c r="C159" s="6"/>
      <c r="D159" s="6"/>
      <c r="E159" s="6"/>
      <c r="F159" s="6"/>
      <c r="G159" s="6"/>
      <c r="H159" s="6"/>
      <c r="I159" s="6"/>
      <c r="J159" s="6"/>
      <c r="K159" s="6"/>
      <c r="L159" s="6"/>
      <c r="M159" s="6"/>
      <c r="N159" s="6"/>
    </row>
    <row r="160" spans="1:14" ht="12.75" customHeight="1" x14ac:dyDescent="0.4">
      <c r="A160" s="18"/>
      <c r="B160" s="6"/>
      <c r="C160" s="6"/>
      <c r="D160" s="6"/>
      <c r="E160" s="6"/>
      <c r="F160" s="6"/>
      <c r="G160" s="6"/>
      <c r="H160" s="6"/>
      <c r="I160" s="6"/>
      <c r="J160" s="6"/>
      <c r="K160" s="6"/>
      <c r="L160" s="6"/>
      <c r="M160" s="6"/>
      <c r="N160" s="6"/>
    </row>
    <row r="161" spans="1:14" ht="12.75" customHeight="1" x14ac:dyDescent="0.4">
      <c r="A161" s="18"/>
      <c r="B161" s="6"/>
      <c r="C161" s="6"/>
      <c r="D161" s="6"/>
      <c r="E161" s="6"/>
      <c r="F161" s="6"/>
      <c r="G161" s="6"/>
      <c r="H161" s="6"/>
      <c r="I161" s="6"/>
      <c r="J161" s="6"/>
      <c r="K161" s="6"/>
      <c r="L161" s="6"/>
      <c r="M161" s="6"/>
      <c r="N161" s="6"/>
    </row>
    <row r="162" spans="1:14" ht="12.75" customHeight="1" x14ac:dyDescent="0.4">
      <c r="A162" s="18"/>
      <c r="B162" s="6"/>
      <c r="C162" s="6"/>
      <c r="D162" s="6"/>
      <c r="E162" s="6"/>
      <c r="F162" s="6"/>
      <c r="G162" s="6"/>
      <c r="H162" s="6"/>
      <c r="I162" s="6"/>
      <c r="J162" s="6"/>
      <c r="K162" s="6"/>
      <c r="L162" s="6"/>
      <c r="M162" s="6"/>
      <c r="N162" s="6"/>
    </row>
    <row r="163" spans="1:14" ht="12.75" customHeight="1" x14ac:dyDescent="0.4">
      <c r="A163" s="18"/>
      <c r="B163" s="6"/>
      <c r="C163" s="6"/>
      <c r="D163" s="6"/>
      <c r="E163" s="6"/>
      <c r="F163" s="6"/>
      <c r="G163" s="6"/>
      <c r="H163" s="6"/>
      <c r="I163" s="6"/>
      <c r="J163" s="6"/>
      <c r="K163" s="6"/>
      <c r="L163" s="6"/>
      <c r="M163" s="6"/>
      <c r="N163" s="6"/>
    </row>
    <row r="164" spans="1:14" ht="12.75" customHeight="1" x14ac:dyDescent="0.4">
      <c r="A164" s="18"/>
      <c r="B164" s="6"/>
      <c r="C164" s="6"/>
      <c r="D164" s="6"/>
      <c r="E164" s="6"/>
      <c r="F164" s="6"/>
      <c r="G164" s="6"/>
      <c r="H164" s="6"/>
      <c r="I164" s="6"/>
      <c r="J164" s="6"/>
      <c r="K164" s="6"/>
      <c r="L164" s="6"/>
      <c r="M164" s="6"/>
      <c r="N164" s="6"/>
    </row>
    <row r="165" spans="1:14" ht="12.75" customHeight="1" x14ac:dyDescent="0.4">
      <c r="A165" s="18"/>
      <c r="B165" s="6"/>
      <c r="C165" s="6"/>
      <c r="D165" s="6"/>
      <c r="E165" s="6"/>
      <c r="F165" s="6"/>
      <c r="G165" s="6"/>
      <c r="H165" s="6"/>
      <c r="I165" s="6"/>
      <c r="J165" s="6"/>
      <c r="K165" s="6"/>
      <c r="L165" s="6"/>
      <c r="M165" s="6"/>
      <c r="N165" s="6"/>
    </row>
    <row r="166" spans="1:14" ht="12.75" customHeight="1" x14ac:dyDescent="0.4">
      <c r="A166" s="18"/>
      <c r="B166" s="6"/>
      <c r="C166" s="6"/>
      <c r="D166" s="6"/>
      <c r="E166" s="6"/>
      <c r="F166" s="6"/>
      <c r="G166" s="6"/>
      <c r="H166" s="6"/>
      <c r="I166" s="6"/>
      <c r="J166" s="6"/>
      <c r="K166" s="6"/>
      <c r="L166" s="6"/>
      <c r="M166" s="6"/>
      <c r="N166" s="6"/>
    </row>
    <row r="167" spans="1:14" ht="12.75" customHeight="1" x14ac:dyDescent="0.4">
      <c r="A167" s="18"/>
      <c r="B167" s="6"/>
      <c r="C167" s="6"/>
      <c r="D167" s="6"/>
      <c r="E167" s="6"/>
      <c r="F167" s="6"/>
      <c r="G167" s="6"/>
      <c r="H167" s="6"/>
      <c r="I167" s="6"/>
      <c r="J167" s="6"/>
      <c r="K167" s="6"/>
      <c r="L167" s="6"/>
      <c r="M167" s="6"/>
      <c r="N167" s="6"/>
    </row>
    <row r="168" spans="1:14" ht="12.75" customHeight="1" x14ac:dyDescent="0.4">
      <c r="A168" s="18"/>
      <c r="B168" s="6"/>
      <c r="C168" s="6"/>
      <c r="D168" s="6"/>
      <c r="E168" s="6"/>
      <c r="F168" s="6"/>
      <c r="G168" s="6"/>
      <c r="H168" s="6"/>
      <c r="I168" s="6"/>
      <c r="J168" s="6"/>
      <c r="K168" s="6"/>
      <c r="L168" s="6"/>
      <c r="M168" s="6"/>
      <c r="N168" s="6"/>
    </row>
    <row r="169" spans="1:14" ht="12.75" customHeight="1" x14ac:dyDescent="0.4">
      <c r="A169" s="18"/>
      <c r="B169" s="6"/>
      <c r="C169" s="6"/>
      <c r="D169" s="6"/>
      <c r="E169" s="6"/>
      <c r="F169" s="6"/>
      <c r="G169" s="6"/>
      <c r="H169" s="6"/>
      <c r="I169" s="6"/>
      <c r="J169" s="6"/>
      <c r="K169" s="6"/>
      <c r="L169" s="6"/>
      <c r="M169" s="6"/>
      <c r="N169" s="6"/>
    </row>
    <row r="170" spans="1:14" ht="12.75" customHeight="1" x14ac:dyDescent="0.4">
      <c r="A170" s="18"/>
      <c r="B170" s="6"/>
      <c r="C170" s="6"/>
      <c r="D170" s="6"/>
      <c r="E170" s="6"/>
      <c r="F170" s="6"/>
      <c r="G170" s="6"/>
      <c r="H170" s="6"/>
      <c r="I170" s="6"/>
      <c r="J170" s="6"/>
      <c r="K170" s="6"/>
      <c r="L170" s="6"/>
      <c r="M170" s="6"/>
      <c r="N170" s="6"/>
    </row>
    <row r="171" spans="1:14" ht="12.75" customHeight="1" x14ac:dyDescent="0.4">
      <c r="A171" s="18"/>
      <c r="B171" s="6"/>
      <c r="C171" s="6"/>
      <c r="D171" s="6"/>
      <c r="E171" s="6"/>
      <c r="F171" s="6"/>
      <c r="G171" s="6"/>
      <c r="H171" s="6"/>
      <c r="I171" s="6"/>
      <c r="J171" s="6"/>
      <c r="K171" s="6"/>
      <c r="L171" s="6"/>
      <c r="M171" s="6"/>
      <c r="N171" s="6"/>
    </row>
    <row r="172" spans="1:14" ht="12.75" customHeight="1" x14ac:dyDescent="0.4">
      <c r="A172" s="18"/>
      <c r="B172" s="6"/>
      <c r="C172" s="6"/>
      <c r="D172" s="6"/>
      <c r="E172" s="6"/>
      <c r="F172" s="6"/>
      <c r="G172" s="6"/>
      <c r="H172" s="6"/>
      <c r="I172" s="6"/>
      <c r="J172" s="6"/>
      <c r="K172" s="6"/>
      <c r="L172" s="6"/>
      <c r="M172" s="6"/>
      <c r="N172" s="6"/>
    </row>
    <row r="173" spans="1:14" ht="12.75" customHeight="1" x14ac:dyDescent="0.4">
      <c r="A173" s="18"/>
      <c r="B173" s="6"/>
      <c r="C173" s="6"/>
      <c r="D173" s="6"/>
      <c r="E173" s="6"/>
      <c r="F173" s="6"/>
      <c r="G173" s="6"/>
      <c r="H173" s="6"/>
      <c r="I173" s="6"/>
      <c r="J173" s="6"/>
      <c r="K173" s="6"/>
      <c r="L173" s="6"/>
      <c r="M173" s="6"/>
      <c r="N173" s="6"/>
    </row>
    <row r="174" spans="1:14" ht="12.75" customHeight="1" x14ac:dyDescent="0.4">
      <c r="A174" s="18"/>
      <c r="B174" s="6"/>
      <c r="C174" s="6"/>
      <c r="D174" s="6"/>
      <c r="E174" s="6"/>
      <c r="F174" s="6"/>
      <c r="G174" s="6"/>
      <c r="H174" s="6"/>
      <c r="I174" s="6"/>
      <c r="J174" s="6"/>
      <c r="K174" s="6"/>
      <c r="L174" s="6"/>
      <c r="M174" s="6"/>
      <c r="N174" s="6"/>
    </row>
    <row r="175" spans="1:14" ht="12.75" customHeight="1" x14ac:dyDescent="0.4">
      <c r="A175" s="18"/>
      <c r="B175" s="6"/>
      <c r="C175" s="6"/>
      <c r="D175" s="6"/>
      <c r="E175" s="6"/>
      <c r="F175" s="6"/>
      <c r="G175" s="6"/>
      <c r="H175" s="6"/>
      <c r="I175" s="6"/>
      <c r="J175" s="6"/>
      <c r="K175" s="6"/>
      <c r="L175" s="6"/>
      <c r="M175" s="6"/>
      <c r="N175" s="6"/>
    </row>
    <row r="176" spans="1:14" ht="12.75" customHeight="1" x14ac:dyDescent="0.4">
      <c r="A176" s="18"/>
      <c r="B176" s="6"/>
      <c r="C176" s="6"/>
      <c r="D176" s="6"/>
      <c r="E176" s="6"/>
      <c r="F176" s="6"/>
      <c r="G176" s="6"/>
      <c r="H176" s="6"/>
      <c r="I176" s="6"/>
      <c r="J176" s="6"/>
      <c r="K176" s="6"/>
      <c r="L176" s="6"/>
      <c r="M176" s="6"/>
      <c r="N176" s="6"/>
    </row>
    <row r="177" spans="1:14" ht="12.75" customHeight="1" x14ac:dyDescent="0.4">
      <c r="A177" s="18"/>
      <c r="B177" s="6"/>
      <c r="C177" s="6"/>
      <c r="D177" s="6"/>
      <c r="E177" s="6"/>
      <c r="F177" s="6"/>
      <c r="G177" s="6"/>
      <c r="H177" s="6"/>
      <c r="I177" s="6"/>
      <c r="J177" s="6"/>
      <c r="K177" s="6"/>
      <c r="L177" s="6"/>
      <c r="M177" s="6"/>
      <c r="N177" s="6"/>
    </row>
    <row r="178" spans="1:14" ht="12.75" customHeight="1" x14ac:dyDescent="0.4">
      <c r="A178" s="18"/>
      <c r="B178" s="6"/>
      <c r="C178" s="6"/>
      <c r="D178" s="6"/>
      <c r="E178" s="6"/>
      <c r="F178" s="6"/>
      <c r="G178" s="6"/>
      <c r="H178" s="6"/>
      <c r="I178" s="6"/>
      <c r="J178" s="6"/>
      <c r="K178" s="6"/>
      <c r="L178" s="6"/>
      <c r="M178" s="6"/>
      <c r="N178" s="6"/>
    </row>
    <row r="179" spans="1:14" ht="12.75" customHeight="1" x14ac:dyDescent="0.4">
      <c r="A179" s="18"/>
      <c r="B179" s="6"/>
      <c r="C179" s="6"/>
      <c r="D179" s="6"/>
      <c r="E179" s="6"/>
      <c r="F179" s="6"/>
      <c r="G179" s="6"/>
      <c r="H179" s="6"/>
      <c r="I179" s="6"/>
      <c r="J179" s="6"/>
      <c r="K179" s="6"/>
      <c r="L179" s="6"/>
      <c r="M179" s="6"/>
      <c r="N179" s="6"/>
    </row>
    <row r="180" spans="1:14" ht="12.75" customHeight="1" x14ac:dyDescent="0.4">
      <c r="A180" s="18"/>
      <c r="B180" s="6"/>
      <c r="C180" s="6"/>
      <c r="D180" s="6"/>
      <c r="E180" s="6"/>
      <c r="F180" s="6"/>
      <c r="G180" s="6"/>
      <c r="H180" s="6"/>
      <c r="I180" s="6"/>
      <c r="J180" s="6"/>
      <c r="K180" s="6"/>
      <c r="L180" s="6"/>
      <c r="M180" s="6"/>
      <c r="N180" s="6"/>
    </row>
    <row r="181" spans="1:14" ht="12.75" customHeight="1" x14ac:dyDescent="0.4">
      <c r="A181" s="18"/>
      <c r="B181" s="6"/>
      <c r="C181" s="6"/>
      <c r="D181" s="6"/>
      <c r="E181" s="6"/>
      <c r="F181" s="6"/>
      <c r="G181" s="6"/>
      <c r="H181" s="6"/>
      <c r="I181" s="6"/>
      <c r="J181" s="6"/>
      <c r="K181" s="6"/>
      <c r="L181" s="6"/>
      <c r="M181" s="6"/>
      <c r="N181" s="6"/>
    </row>
    <row r="182" spans="1:14" ht="12.75" customHeight="1" x14ac:dyDescent="0.4">
      <c r="A182" s="18"/>
      <c r="B182" s="6"/>
      <c r="C182" s="6"/>
      <c r="D182" s="6"/>
      <c r="E182" s="6"/>
      <c r="F182" s="6"/>
      <c r="G182" s="6"/>
      <c r="H182" s="6"/>
      <c r="I182" s="6"/>
      <c r="J182" s="6"/>
      <c r="K182" s="6"/>
      <c r="L182" s="6"/>
      <c r="M182" s="6"/>
      <c r="N182" s="6"/>
    </row>
    <row r="183" spans="1:14" ht="12.75" customHeight="1" x14ac:dyDescent="0.4">
      <c r="A183" s="18"/>
      <c r="B183" s="6"/>
      <c r="C183" s="6"/>
      <c r="D183" s="6"/>
      <c r="E183" s="6"/>
      <c r="F183" s="6"/>
      <c r="G183" s="6"/>
      <c r="H183" s="6"/>
      <c r="I183" s="6"/>
      <c r="J183" s="6"/>
      <c r="K183" s="6"/>
      <c r="L183" s="6"/>
      <c r="M183" s="6"/>
      <c r="N183" s="6"/>
    </row>
    <row r="184" spans="1:14" ht="12.75" customHeight="1" x14ac:dyDescent="0.4">
      <c r="A184" s="18"/>
      <c r="B184" s="6"/>
      <c r="C184" s="6"/>
      <c r="D184" s="6"/>
      <c r="E184" s="6"/>
      <c r="F184" s="6"/>
      <c r="G184" s="6"/>
      <c r="H184" s="6"/>
      <c r="I184" s="6"/>
      <c r="J184" s="6"/>
      <c r="K184" s="6"/>
      <c r="L184" s="6"/>
      <c r="M184" s="6"/>
      <c r="N184" s="6"/>
    </row>
    <row r="185" spans="1:14" ht="12.75" customHeight="1" x14ac:dyDescent="0.4">
      <c r="A185" s="18"/>
      <c r="B185" s="6"/>
      <c r="C185" s="6"/>
      <c r="D185" s="6"/>
      <c r="E185" s="6"/>
      <c r="F185" s="6"/>
      <c r="G185" s="6"/>
      <c r="H185" s="6"/>
      <c r="I185" s="6"/>
      <c r="J185" s="6"/>
      <c r="K185" s="6"/>
      <c r="L185" s="6"/>
      <c r="M185" s="6"/>
      <c r="N185" s="6"/>
    </row>
    <row r="186" spans="1:14" ht="12.75" customHeight="1" x14ac:dyDescent="0.4">
      <c r="A186" s="18"/>
      <c r="B186" s="6"/>
      <c r="C186" s="6"/>
      <c r="D186" s="6"/>
      <c r="E186" s="6"/>
      <c r="F186" s="6"/>
      <c r="G186" s="6"/>
      <c r="H186" s="6"/>
      <c r="I186" s="6"/>
      <c r="J186" s="6"/>
      <c r="K186" s="6"/>
      <c r="L186" s="6"/>
      <c r="M186" s="6"/>
      <c r="N186" s="6"/>
    </row>
    <row r="187" spans="1:14" ht="12.75" customHeight="1" x14ac:dyDescent="0.4">
      <c r="A187" s="18"/>
      <c r="B187" s="6"/>
      <c r="C187" s="6"/>
      <c r="D187" s="6"/>
      <c r="E187" s="6"/>
      <c r="F187" s="6"/>
      <c r="G187" s="6"/>
      <c r="H187" s="6"/>
      <c r="I187" s="6"/>
      <c r="J187" s="6"/>
      <c r="K187" s="6"/>
      <c r="L187" s="6"/>
      <c r="M187" s="6"/>
      <c r="N187" s="6"/>
    </row>
    <row r="188" spans="1:14" ht="12.75" customHeight="1" x14ac:dyDescent="0.4">
      <c r="A188" s="18"/>
      <c r="B188" s="6"/>
      <c r="C188" s="6"/>
      <c r="D188" s="6"/>
      <c r="E188" s="6"/>
      <c r="F188" s="6"/>
      <c r="G188" s="6"/>
      <c r="H188" s="6"/>
      <c r="I188" s="6"/>
      <c r="J188" s="6"/>
      <c r="K188" s="6"/>
      <c r="L188" s="6"/>
      <c r="M188" s="6"/>
      <c r="N188" s="6"/>
    </row>
    <row r="189" spans="1:14" ht="12.75" customHeight="1" x14ac:dyDescent="0.4">
      <c r="A189" s="18"/>
      <c r="B189" s="6"/>
      <c r="C189" s="6"/>
      <c r="D189" s="6"/>
      <c r="E189" s="6"/>
      <c r="F189" s="6"/>
      <c r="G189" s="6"/>
      <c r="H189" s="6"/>
      <c r="I189" s="6"/>
      <c r="J189" s="6"/>
      <c r="K189" s="6"/>
      <c r="L189" s="6"/>
      <c r="M189" s="6"/>
      <c r="N189" s="6"/>
    </row>
    <row r="190" spans="1:14" ht="12.75" customHeight="1" x14ac:dyDescent="0.4">
      <c r="A190" s="18"/>
      <c r="B190" s="6"/>
      <c r="C190" s="6"/>
      <c r="D190" s="6"/>
      <c r="E190" s="6"/>
      <c r="F190" s="6"/>
      <c r="G190" s="6"/>
      <c r="H190" s="6"/>
      <c r="I190" s="6"/>
      <c r="J190" s="6"/>
      <c r="K190" s="6"/>
      <c r="L190" s="6"/>
      <c r="M190" s="6"/>
      <c r="N190" s="6"/>
    </row>
    <row r="191" spans="1:14" ht="12.75" customHeight="1" x14ac:dyDescent="0.4">
      <c r="A191" s="18"/>
      <c r="B191" s="6"/>
      <c r="C191" s="6"/>
      <c r="D191" s="6"/>
      <c r="E191" s="6"/>
      <c r="F191" s="6"/>
      <c r="G191" s="6"/>
      <c r="H191" s="6"/>
      <c r="I191" s="6"/>
      <c r="J191" s="6"/>
      <c r="K191" s="6"/>
      <c r="L191" s="6"/>
      <c r="M191" s="6"/>
      <c r="N191" s="6"/>
    </row>
    <row r="192" spans="1:14" ht="12.75" customHeight="1" x14ac:dyDescent="0.4">
      <c r="A192" s="18"/>
      <c r="B192" s="6"/>
      <c r="C192" s="6"/>
      <c r="D192" s="6"/>
      <c r="E192" s="6"/>
      <c r="F192" s="6"/>
      <c r="G192" s="6"/>
      <c r="H192" s="6"/>
      <c r="I192" s="6"/>
      <c r="J192" s="6"/>
      <c r="K192" s="6"/>
      <c r="L192" s="6"/>
      <c r="M192" s="6"/>
      <c r="N192" s="6"/>
    </row>
    <row r="193" spans="1:14" ht="12.75" customHeight="1" x14ac:dyDescent="0.4">
      <c r="A193" s="18"/>
      <c r="B193" s="6"/>
      <c r="C193" s="6"/>
      <c r="D193" s="6"/>
      <c r="E193" s="6"/>
      <c r="F193" s="6"/>
      <c r="G193" s="6"/>
      <c r="H193" s="6"/>
      <c r="I193" s="6"/>
      <c r="J193" s="6"/>
      <c r="K193" s="6"/>
      <c r="L193" s="6"/>
      <c r="M193" s="6"/>
      <c r="N193" s="6"/>
    </row>
    <row r="194" spans="1:14" ht="12.75" customHeight="1" x14ac:dyDescent="0.4">
      <c r="A194" s="18"/>
      <c r="B194" s="6"/>
      <c r="C194" s="6"/>
      <c r="D194" s="6"/>
      <c r="E194" s="6"/>
      <c r="F194" s="6"/>
      <c r="G194" s="6"/>
      <c r="H194" s="6"/>
      <c r="I194" s="6"/>
      <c r="J194" s="6"/>
      <c r="K194" s="6"/>
      <c r="L194" s="6"/>
      <c r="M194" s="6"/>
      <c r="N194" s="6"/>
    </row>
    <row r="195" spans="1:14" ht="12.75" customHeight="1" x14ac:dyDescent="0.4">
      <c r="A195" s="18"/>
      <c r="B195" s="6"/>
      <c r="C195" s="6"/>
      <c r="D195" s="6"/>
      <c r="E195" s="6"/>
      <c r="F195" s="6"/>
      <c r="G195" s="6"/>
      <c r="H195" s="6"/>
      <c r="I195" s="6"/>
      <c r="J195" s="6"/>
      <c r="K195" s="6"/>
      <c r="L195" s="6"/>
      <c r="M195" s="6"/>
      <c r="N195" s="6"/>
    </row>
    <row r="196" spans="1:14" ht="12.75" customHeight="1" x14ac:dyDescent="0.4">
      <c r="A196" s="18"/>
      <c r="B196" s="6"/>
      <c r="C196" s="6"/>
      <c r="D196" s="6"/>
      <c r="E196" s="6"/>
      <c r="F196" s="6"/>
      <c r="G196" s="6"/>
      <c r="H196" s="6"/>
      <c r="I196" s="6"/>
      <c r="J196" s="6"/>
      <c r="K196" s="6"/>
      <c r="L196" s="6"/>
      <c r="M196" s="6"/>
      <c r="N196" s="6"/>
    </row>
    <row r="197" spans="1:14" ht="12.75" customHeight="1" x14ac:dyDescent="0.4">
      <c r="A197" s="18"/>
      <c r="B197" s="6"/>
      <c r="C197" s="6"/>
      <c r="D197" s="6"/>
      <c r="E197" s="6"/>
      <c r="F197" s="6"/>
      <c r="G197" s="6"/>
      <c r="H197" s="6"/>
      <c r="I197" s="6"/>
      <c r="J197" s="6"/>
      <c r="K197" s="6"/>
      <c r="L197" s="6"/>
      <c r="M197" s="6"/>
      <c r="N197" s="6"/>
    </row>
    <row r="198" spans="1:14" ht="12.75" customHeight="1" x14ac:dyDescent="0.4">
      <c r="A198" s="18"/>
      <c r="B198" s="6"/>
      <c r="C198" s="6"/>
      <c r="D198" s="6"/>
      <c r="E198" s="6"/>
      <c r="F198" s="6"/>
      <c r="G198" s="6"/>
      <c r="H198" s="6"/>
      <c r="I198" s="6"/>
      <c r="J198" s="6"/>
      <c r="K198" s="6"/>
      <c r="L198" s="6"/>
      <c r="M198" s="6"/>
      <c r="N198" s="6"/>
    </row>
    <row r="199" spans="1:14" ht="12.75" customHeight="1" x14ac:dyDescent="0.4">
      <c r="A199" s="18"/>
      <c r="B199" s="6"/>
      <c r="C199" s="6"/>
      <c r="D199" s="6"/>
      <c r="E199" s="6"/>
      <c r="F199" s="6"/>
      <c r="G199" s="6"/>
      <c r="H199" s="6"/>
      <c r="I199" s="6"/>
      <c r="J199" s="6"/>
      <c r="K199" s="6"/>
      <c r="L199" s="6"/>
      <c r="M199" s="6"/>
      <c r="N199" s="6"/>
    </row>
    <row r="200" spans="1:14" ht="12.75" customHeight="1" x14ac:dyDescent="0.4">
      <c r="A200" s="18"/>
      <c r="B200" s="6"/>
      <c r="C200" s="6"/>
      <c r="D200" s="6"/>
      <c r="E200" s="6"/>
      <c r="F200" s="6"/>
      <c r="G200" s="6"/>
      <c r="H200" s="6"/>
      <c r="I200" s="6"/>
      <c r="J200" s="6"/>
      <c r="K200" s="6"/>
      <c r="L200" s="6"/>
      <c r="M200" s="6"/>
      <c r="N200" s="6"/>
    </row>
    <row r="201" spans="1:14" ht="12.75" customHeight="1" x14ac:dyDescent="0.4">
      <c r="A201" s="18"/>
      <c r="B201" s="6"/>
      <c r="C201" s="6"/>
      <c r="D201" s="6"/>
      <c r="E201" s="6"/>
      <c r="F201" s="6"/>
      <c r="G201" s="6"/>
      <c r="H201" s="6"/>
      <c r="I201" s="6"/>
      <c r="J201" s="6"/>
      <c r="K201" s="6"/>
      <c r="L201" s="6"/>
      <c r="M201" s="6"/>
      <c r="N201" s="6"/>
    </row>
    <row r="202" spans="1:14" ht="12.75" customHeight="1" x14ac:dyDescent="0.4">
      <c r="A202" s="18"/>
      <c r="B202" s="6"/>
      <c r="C202" s="6"/>
      <c r="D202" s="6"/>
      <c r="E202" s="6"/>
      <c r="F202" s="6"/>
      <c r="G202" s="6"/>
      <c r="H202" s="6"/>
      <c r="I202" s="6"/>
      <c r="J202" s="6"/>
      <c r="K202" s="6"/>
      <c r="L202" s="6"/>
      <c r="M202" s="6"/>
      <c r="N202" s="6"/>
    </row>
    <row r="203" spans="1:14" ht="12.75" customHeight="1" x14ac:dyDescent="0.4">
      <c r="A203" s="18"/>
      <c r="B203" s="6"/>
      <c r="C203" s="6"/>
      <c r="D203" s="6"/>
      <c r="E203" s="6"/>
      <c r="F203" s="6"/>
      <c r="G203" s="6"/>
      <c r="H203" s="6"/>
      <c r="I203" s="6"/>
      <c r="J203" s="6"/>
      <c r="K203" s="6"/>
      <c r="L203" s="6"/>
      <c r="M203" s="6"/>
      <c r="N203" s="6"/>
    </row>
    <row r="204" spans="1:14" ht="12.75" customHeight="1" x14ac:dyDescent="0.4">
      <c r="A204" s="18"/>
      <c r="B204" s="6"/>
      <c r="C204" s="6"/>
      <c r="D204" s="6"/>
      <c r="E204" s="6"/>
      <c r="F204" s="6"/>
      <c r="G204" s="6"/>
      <c r="H204" s="6"/>
      <c r="I204" s="6"/>
      <c r="J204" s="6"/>
      <c r="K204" s="6"/>
      <c r="L204" s="6"/>
      <c r="M204" s="6"/>
      <c r="N204" s="6"/>
    </row>
    <row r="205" spans="1:14" ht="12.75" customHeight="1" x14ac:dyDescent="0.4">
      <c r="A205" s="18"/>
      <c r="B205" s="6"/>
      <c r="C205" s="6"/>
      <c r="D205" s="6"/>
      <c r="E205" s="6"/>
      <c r="F205" s="6"/>
      <c r="G205" s="6"/>
      <c r="H205" s="6"/>
      <c r="I205" s="6"/>
      <c r="J205" s="6"/>
      <c r="K205" s="6"/>
      <c r="L205" s="6"/>
      <c r="M205" s="6"/>
      <c r="N205" s="6"/>
    </row>
    <row r="206" spans="1:14" ht="12.75" customHeight="1" x14ac:dyDescent="0.4">
      <c r="A206" s="18"/>
      <c r="B206" s="6"/>
      <c r="C206" s="6"/>
      <c r="D206" s="6"/>
      <c r="E206" s="6"/>
      <c r="F206" s="6"/>
      <c r="G206" s="6"/>
      <c r="H206" s="6"/>
      <c r="I206" s="6"/>
      <c r="J206" s="6"/>
      <c r="K206" s="6"/>
      <c r="L206" s="6"/>
      <c r="M206" s="6"/>
      <c r="N206" s="6"/>
    </row>
    <row r="207" spans="1:14" ht="12.75" customHeight="1" x14ac:dyDescent="0.4">
      <c r="A207" s="18"/>
      <c r="B207" s="6"/>
      <c r="C207" s="6"/>
      <c r="D207" s="6"/>
      <c r="E207" s="6"/>
      <c r="F207" s="6"/>
      <c r="G207" s="6"/>
      <c r="H207" s="6"/>
      <c r="I207" s="6"/>
      <c r="J207" s="6"/>
      <c r="K207" s="6"/>
      <c r="L207" s="6"/>
      <c r="M207" s="6"/>
      <c r="N207" s="6"/>
    </row>
    <row r="208" spans="1:14" ht="12.75" customHeight="1" x14ac:dyDescent="0.4">
      <c r="A208" s="18"/>
      <c r="B208" s="6"/>
      <c r="C208" s="6"/>
      <c r="D208" s="6"/>
      <c r="E208" s="6"/>
      <c r="F208" s="6"/>
      <c r="G208" s="6"/>
      <c r="H208" s="6"/>
      <c r="I208" s="6"/>
      <c r="J208" s="6"/>
      <c r="K208" s="6"/>
      <c r="L208" s="6"/>
      <c r="M208" s="6"/>
      <c r="N208" s="6"/>
    </row>
    <row r="209" spans="1:14" ht="12.75" customHeight="1" x14ac:dyDescent="0.4">
      <c r="A209" s="18"/>
      <c r="B209" s="6"/>
      <c r="C209" s="6"/>
      <c r="D209" s="6"/>
      <c r="E209" s="6"/>
      <c r="F209" s="6"/>
      <c r="G209" s="6"/>
      <c r="H209" s="6"/>
      <c r="I209" s="6"/>
      <c r="J209" s="6"/>
      <c r="K209" s="6"/>
      <c r="L209" s="6"/>
      <c r="M209" s="6"/>
      <c r="N209" s="6"/>
    </row>
    <row r="210" spans="1:14" ht="12.75" customHeight="1" x14ac:dyDescent="0.4">
      <c r="A210" s="18"/>
      <c r="B210" s="6"/>
      <c r="C210" s="6"/>
      <c r="D210" s="6"/>
      <c r="E210" s="6"/>
      <c r="F210" s="6"/>
      <c r="G210" s="6"/>
      <c r="H210" s="6"/>
      <c r="I210" s="6"/>
      <c r="J210" s="6"/>
      <c r="K210" s="6"/>
      <c r="L210" s="6"/>
      <c r="M210" s="6"/>
      <c r="N210" s="6"/>
    </row>
    <row r="211" spans="1:14" ht="12.75" customHeight="1" x14ac:dyDescent="0.4">
      <c r="A211" s="18"/>
      <c r="B211" s="6"/>
      <c r="C211" s="6"/>
      <c r="D211" s="6"/>
      <c r="E211" s="6"/>
      <c r="F211" s="6"/>
      <c r="G211" s="6"/>
      <c r="H211" s="6"/>
      <c r="I211" s="6"/>
      <c r="J211" s="6"/>
      <c r="K211" s="6"/>
      <c r="L211" s="6"/>
      <c r="M211" s="6"/>
      <c r="N211" s="6"/>
    </row>
    <row r="212" spans="1:14" ht="12.75" customHeight="1" x14ac:dyDescent="0.4">
      <c r="A212" s="18"/>
      <c r="B212" s="6"/>
      <c r="C212" s="6"/>
      <c r="D212" s="6"/>
      <c r="E212" s="6"/>
      <c r="F212" s="6"/>
      <c r="G212" s="6"/>
      <c r="H212" s="6"/>
      <c r="I212" s="6"/>
      <c r="J212" s="6"/>
      <c r="K212" s="6"/>
      <c r="L212" s="6"/>
      <c r="M212" s="6"/>
      <c r="N212" s="6"/>
    </row>
    <row r="213" spans="1:14" ht="12.75" customHeight="1" x14ac:dyDescent="0.4">
      <c r="A213" s="18"/>
      <c r="B213" s="6"/>
      <c r="C213" s="6"/>
      <c r="D213" s="6"/>
      <c r="E213" s="6"/>
      <c r="F213" s="6"/>
      <c r="G213" s="6"/>
      <c r="H213" s="6"/>
      <c r="I213" s="6"/>
      <c r="J213" s="6"/>
      <c r="K213" s="6"/>
      <c r="L213" s="6"/>
      <c r="M213" s="6"/>
      <c r="N213" s="6"/>
    </row>
    <row r="214" spans="1:14" ht="12.75" customHeight="1" x14ac:dyDescent="0.4">
      <c r="A214" s="18"/>
      <c r="B214" s="6"/>
      <c r="C214" s="6"/>
      <c r="D214" s="6"/>
      <c r="E214" s="6"/>
      <c r="F214" s="6"/>
      <c r="G214" s="6"/>
      <c r="H214" s="6"/>
      <c r="I214" s="6"/>
      <c r="J214" s="6"/>
      <c r="K214" s="6"/>
      <c r="L214" s="6"/>
      <c r="M214" s="6"/>
      <c r="N214" s="6"/>
    </row>
    <row r="215" spans="1:14" ht="12.75" customHeight="1" x14ac:dyDescent="0.4">
      <c r="A215" s="18"/>
      <c r="B215" s="6"/>
      <c r="C215" s="6"/>
      <c r="D215" s="6"/>
      <c r="E215" s="6"/>
      <c r="F215" s="6"/>
      <c r="G215" s="6"/>
      <c r="H215" s="6"/>
      <c r="I215" s="6"/>
      <c r="J215" s="6"/>
      <c r="K215" s="6"/>
      <c r="L215" s="6"/>
      <c r="M215" s="6"/>
      <c r="N215" s="6"/>
    </row>
    <row r="216" spans="1:14" ht="12.75" customHeight="1" x14ac:dyDescent="0.4">
      <c r="A216" s="18"/>
      <c r="B216" s="6"/>
      <c r="C216" s="6"/>
      <c r="D216" s="6"/>
      <c r="E216" s="6"/>
      <c r="F216" s="6"/>
      <c r="G216" s="6"/>
      <c r="H216" s="6"/>
      <c r="I216" s="6"/>
      <c r="J216" s="6"/>
      <c r="K216" s="6"/>
      <c r="L216" s="6"/>
      <c r="M216" s="6"/>
      <c r="N216" s="6"/>
    </row>
    <row r="217" spans="1:14" ht="12.75" customHeight="1" x14ac:dyDescent="0.4">
      <c r="A217" s="18"/>
      <c r="B217" s="6"/>
      <c r="C217" s="6"/>
      <c r="D217" s="6"/>
      <c r="E217" s="6"/>
      <c r="F217" s="6"/>
      <c r="G217" s="6"/>
      <c r="H217" s="6"/>
      <c r="I217" s="6"/>
      <c r="J217" s="6"/>
      <c r="K217" s="6"/>
      <c r="L217" s="6"/>
      <c r="M217" s="6"/>
      <c r="N217" s="6"/>
    </row>
    <row r="218" spans="1:14" ht="12.75" customHeight="1" x14ac:dyDescent="0.4">
      <c r="A218" s="18"/>
      <c r="B218" s="6"/>
      <c r="C218" s="6"/>
      <c r="D218" s="6"/>
      <c r="E218" s="6"/>
      <c r="F218" s="6"/>
      <c r="G218" s="6"/>
      <c r="H218" s="6"/>
      <c r="I218" s="6"/>
      <c r="J218" s="6"/>
      <c r="K218" s="6"/>
      <c r="L218" s="6"/>
      <c r="M218" s="6"/>
      <c r="N218" s="6"/>
    </row>
    <row r="219" spans="1:14" ht="12.75" customHeight="1" x14ac:dyDescent="0.4">
      <c r="A219" s="18"/>
      <c r="B219" s="6"/>
      <c r="C219" s="6"/>
      <c r="D219" s="6"/>
      <c r="E219" s="6"/>
      <c r="F219" s="6"/>
      <c r="G219" s="6"/>
      <c r="H219" s="6"/>
      <c r="I219" s="6"/>
      <c r="J219" s="6"/>
      <c r="K219" s="6"/>
      <c r="L219" s="6"/>
      <c r="M219" s="6"/>
      <c r="N219" s="6"/>
    </row>
    <row r="220" spans="1:14" ht="12.75" customHeight="1" x14ac:dyDescent="0.4">
      <c r="A220" s="18"/>
      <c r="B220" s="6"/>
      <c r="C220" s="6"/>
      <c r="D220" s="6"/>
      <c r="E220" s="6"/>
      <c r="F220" s="6"/>
      <c r="G220" s="6"/>
      <c r="H220" s="6"/>
      <c r="I220" s="6"/>
      <c r="J220" s="6"/>
      <c r="K220" s="6"/>
      <c r="L220" s="6"/>
      <c r="M220" s="6"/>
      <c r="N220" s="6"/>
    </row>
    <row r="221" spans="1:14" ht="12.75" customHeight="1" x14ac:dyDescent="0.4">
      <c r="A221" s="18"/>
      <c r="B221" s="6"/>
      <c r="C221" s="6"/>
      <c r="D221" s="6"/>
      <c r="E221" s="6"/>
      <c r="F221" s="6"/>
      <c r="G221" s="6"/>
      <c r="H221" s="6"/>
      <c r="I221" s="6"/>
      <c r="J221" s="6"/>
      <c r="K221" s="6"/>
      <c r="L221" s="6"/>
      <c r="M221" s="6"/>
      <c r="N221" s="6"/>
    </row>
    <row r="222" spans="1:14" ht="12.75" customHeight="1" x14ac:dyDescent="0.4">
      <c r="A222" s="18"/>
      <c r="B222" s="6"/>
      <c r="C222" s="6"/>
      <c r="D222" s="6"/>
      <c r="E222" s="6"/>
      <c r="F222" s="6"/>
      <c r="G222" s="6"/>
      <c r="H222" s="6"/>
      <c r="I222" s="6"/>
      <c r="J222" s="6"/>
      <c r="K222" s="6"/>
      <c r="L222" s="6"/>
      <c r="M222" s="6"/>
      <c r="N222" s="6"/>
    </row>
    <row r="223" spans="1:14" ht="12.75" customHeight="1" x14ac:dyDescent="0.4">
      <c r="A223" s="18"/>
      <c r="B223" s="6"/>
      <c r="C223" s="6"/>
      <c r="D223" s="6"/>
      <c r="E223" s="6"/>
      <c r="F223" s="6"/>
      <c r="G223" s="6"/>
      <c r="H223" s="6"/>
      <c r="I223" s="6"/>
      <c r="J223" s="6"/>
      <c r="K223" s="6"/>
      <c r="L223" s="6"/>
      <c r="M223" s="6"/>
      <c r="N223" s="6"/>
    </row>
    <row r="224" spans="1:14" ht="12.75" customHeight="1" x14ac:dyDescent="0.4">
      <c r="A224" s="18"/>
      <c r="B224" s="6"/>
      <c r="C224" s="6"/>
      <c r="D224" s="6"/>
      <c r="E224" s="6"/>
      <c r="F224" s="6"/>
      <c r="G224" s="6"/>
      <c r="H224" s="6"/>
      <c r="I224" s="6"/>
      <c r="J224" s="6"/>
      <c r="K224" s="6"/>
      <c r="L224" s="6"/>
      <c r="M224" s="6"/>
      <c r="N224" s="6"/>
    </row>
    <row r="225" spans="1:14" ht="12.75" customHeight="1" x14ac:dyDescent="0.4">
      <c r="A225" s="18"/>
      <c r="B225" s="6"/>
      <c r="C225" s="6"/>
      <c r="D225" s="6"/>
      <c r="E225" s="6"/>
      <c r="F225" s="6"/>
      <c r="G225" s="6"/>
      <c r="H225" s="6"/>
      <c r="I225" s="6"/>
      <c r="J225" s="6"/>
      <c r="K225" s="6"/>
      <c r="L225" s="6"/>
      <c r="M225" s="6"/>
      <c r="N225" s="6"/>
    </row>
    <row r="226" spans="1:14" ht="12.75" customHeight="1" x14ac:dyDescent="0.4">
      <c r="A226" s="18"/>
      <c r="B226" s="6"/>
      <c r="C226" s="6"/>
      <c r="D226" s="6"/>
      <c r="E226" s="6"/>
      <c r="F226" s="6"/>
      <c r="G226" s="6"/>
      <c r="H226" s="6"/>
      <c r="I226" s="6"/>
      <c r="J226" s="6"/>
      <c r="K226" s="6"/>
      <c r="L226" s="6"/>
      <c r="M226" s="6"/>
      <c r="N226" s="6"/>
    </row>
    <row r="227" spans="1:14" ht="12.75" customHeight="1" x14ac:dyDescent="0.4">
      <c r="A227" s="18"/>
      <c r="B227" s="6"/>
      <c r="C227" s="6"/>
      <c r="D227" s="6"/>
      <c r="E227" s="6"/>
      <c r="F227" s="6"/>
      <c r="G227" s="6"/>
      <c r="H227" s="6"/>
      <c r="I227" s="6"/>
      <c r="J227" s="6"/>
      <c r="K227" s="6"/>
      <c r="L227" s="6"/>
      <c r="M227" s="6"/>
      <c r="N227" s="6"/>
    </row>
    <row r="228" spans="1:14" ht="12.75" customHeight="1" x14ac:dyDescent="0.4">
      <c r="A228" s="18"/>
      <c r="B228" s="6"/>
      <c r="C228" s="6"/>
      <c r="D228" s="6"/>
      <c r="E228" s="6"/>
      <c r="F228" s="6"/>
      <c r="G228" s="6"/>
      <c r="H228" s="6"/>
      <c r="I228" s="6"/>
      <c r="J228" s="6"/>
      <c r="K228" s="6"/>
      <c r="L228" s="6"/>
      <c r="M228" s="6"/>
      <c r="N228" s="6"/>
    </row>
    <row r="229" spans="1:14" ht="12.75" customHeight="1" x14ac:dyDescent="0.4">
      <c r="A229" s="18"/>
      <c r="B229" s="6"/>
      <c r="C229" s="6"/>
      <c r="D229" s="6"/>
      <c r="E229" s="6"/>
      <c r="F229" s="6"/>
      <c r="G229" s="6"/>
      <c r="H229" s="6"/>
      <c r="I229" s="6"/>
      <c r="J229" s="6"/>
      <c r="K229" s="6"/>
      <c r="L229" s="6"/>
      <c r="M229" s="6"/>
      <c r="N229" s="6"/>
    </row>
    <row r="230" spans="1:14" ht="12.75" customHeight="1" x14ac:dyDescent="0.4">
      <c r="A230" s="18"/>
      <c r="B230" s="6"/>
      <c r="C230" s="6"/>
      <c r="D230" s="6"/>
      <c r="E230" s="6"/>
      <c r="F230" s="6"/>
      <c r="G230" s="6"/>
      <c r="H230" s="6"/>
      <c r="I230" s="6"/>
      <c r="J230" s="6"/>
      <c r="K230" s="6"/>
      <c r="L230" s="6"/>
      <c r="M230" s="6"/>
      <c r="N230" s="6"/>
    </row>
    <row r="231" spans="1:14" ht="12.75" customHeight="1" x14ac:dyDescent="0.4">
      <c r="A231" s="18"/>
      <c r="B231" s="6"/>
      <c r="C231" s="6"/>
      <c r="D231" s="6"/>
      <c r="E231" s="6"/>
      <c r="F231" s="6"/>
      <c r="G231" s="6"/>
      <c r="H231" s="6"/>
      <c r="I231" s="6"/>
      <c r="J231" s="6"/>
      <c r="K231" s="6"/>
      <c r="L231" s="6"/>
      <c r="M231" s="6"/>
      <c r="N231" s="6"/>
    </row>
    <row r="232" spans="1:14" ht="12.75" customHeight="1" x14ac:dyDescent="0.4">
      <c r="A232" s="18"/>
      <c r="B232" s="6"/>
      <c r="C232" s="6"/>
      <c r="D232" s="6"/>
      <c r="E232" s="6"/>
      <c r="F232" s="6"/>
      <c r="G232" s="6"/>
      <c r="H232" s="6"/>
      <c r="I232" s="6"/>
      <c r="J232" s="6"/>
      <c r="K232" s="6"/>
      <c r="L232" s="6"/>
      <c r="M232" s="6"/>
      <c r="N232" s="6"/>
    </row>
    <row r="233" spans="1:14" ht="12.75" customHeight="1" x14ac:dyDescent="0.4">
      <c r="A233" s="18"/>
      <c r="B233" s="6"/>
      <c r="C233" s="6"/>
      <c r="D233" s="6"/>
      <c r="E233" s="6"/>
      <c r="F233" s="6"/>
      <c r="G233" s="6"/>
      <c r="H233" s="6"/>
      <c r="I233" s="6"/>
      <c r="J233" s="6"/>
      <c r="K233" s="6"/>
      <c r="L233" s="6"/>
      <c r="M233" s="6"/>
      <c r="N233" s="6"/>
    </row>
    <row r="234" spans="1:14" ht="12.75" customHeight="1" x14ac:dyDescent="0.4">
      <c r="A234" s="18"/>
      <c r="B234" s="6"/>
      <c r="C234" s="6"/>
      <c r="D234" s="6"/>
      <c r="E234" s="6"/>
      <c r="F234" s="6"/>
      <c r="G234" s="6"/>
      <c r="H234" s="6"/>
      <c r="I234" s="6"/>
      <c r="J234" s="6"/>
      <c r="K234" s="6"/>
      <c r="L234" s="6"/>
      <c r="M234" s="6"/>
      <c r="N234" s="6"/>
    </row>
    <row r="235" spans="1:14" ht="12.75" customHeight="1" x14ac:dyDescent="0.4">
      <c r="A235" s="18"/>
      <c r="B235" s="6"/>
      <c r="C235" s="6"/>
      <c r="D235" s="6"/>
      <c r="E235" s="6"/>
      <c r="F235" s="6"/>
      <c r="G235" s="6"/>
      <c r="H235" s="6"/>
      <c r="I235" s="6"/>
      <c r="J235" s="6"/>
      <c r="K235" s="6"/>
      <c r="L235" s="6"/>
      <c r="M235" s="6"/>
      <c r="N235" s="6"/>
    </row>
    <row r="236" spans="1:14" ht="12.75" customHeight="1" x14ac:dyDescent="0.4">
      <c r="A236" s="18"/>
      <c r="B236" s="6"/>
      <c r="C236" s="6"/>
      <c r="D236" s="6"/>
      <c r="E236" s="6"/>
      <c r="F236" s="6"/>
      <c r="G236" s="6"/>
      <c r="H236" s="6"/>
      <c r="I236" s="6"/>
      <c r="J236" s="6"/>
      <c r="K236" s="6"/>
      <c r="L236" s="6"/>
      <c r="M236" s="6"/>
      <c r="N236" s="6"/>
    </row>
    <row r="237" spans="1:14" ht="12.75" customHeight="1" x14ac:dyDescent="0.4">
      <c r="A237" s="18"/>
      <c r="B237" s="6"/>
      <c r="C237" s="6"/>
      <c r="D237" s="6"/>
      <c r="E237" s="6"/>
      <c r="F237" s="6"/>
      <c r="G237" s="6"/>
      <c r="H237" s="6"/>
      <c r="I237" s="6"/>
      <c r="J237" s="6"/>
      <c r="K237" s="6"/>
      <c r="L237" s="6"/>
      <c r="M237" s="6"/>
      <c r="N237" s="6"/>
    </row>
    <row r="238" spans="1:14" ht="12.75" customHeight="1" x14ac:dyDescent="0.4">
      <c r="A238" s="18"/>
      <c r="B238" s="6"/>
      <c r="C238" s="6"/>
      <c r="D238" s="6"/>
      <c r="E238" s="6"/>
      <c r="F238" s="6"/>
      <c r="G238" s="6"/>
      <c r="H238" s="6"/>
      <c r="I238" s="6"/>
      <c r="J238" s="6"/>
      <c r="K238" s="6"/>
      <c r="L238" s="6"/>
      <c r="M238" s="6"/>
      <c r="N238" s="6"/>
    </row>
    <row r="239" spans="1:14" ht="12.75" customHeight="1" x14ac:dyDescent="0.4">
      <c r="A239" s="18"/>
      <c r="B239" s="6"/>
      <c r="C239" s="6"/>
      <c r="D239" s="6"/>
      <c r="E239" s="6"/>
      <c r="F239" s="6"/>
      <c r="G239" s="6"/>
      <c r="H239" s="6"/>
      <c r="I239" s="6"/>
      <c r="J239" s="6"/>
      <c r="K239" s="6"/>
      <c r="L239" s="6"/>
      <c r="M239" s="6"/>
      <c r="N239" s="6"/>
    </row>
    <row r="240" spans="1:14" ht="12.75" customHeight="1" x14ac:dyDescent="0.4">
      <c r="A240" s="18"/>
      <c r="B240" s="6"/>
      <c r="C240" s="6"/>
      <c r="D240" s="6"/>
      <c r="E240" s="6"/>
      <c r="F240" s="6"/>
      <c r="G240" s="6"/>
      <c r="H240" s="6"/>
      <c r="I240" s="6"/>
      <c r="J240" s="6"/>
      <c r="K240" s="6"/>
      <c r="L240" s="6"/>
      <c r="M240" s="6"/>
      <c r="N240" s="6"/>
    </row>
    <row r="241" spans="1:14" ht="12.75" customHeight="1" x14ac:dyDescent="0.4">
      <c r="A241" s="18"/>
      <c r="B241" s="6"/>
      <c r="C241" s="6"/>
      <c r="D241" s="6"/>
      <c r="E241" s="6"/>
      <c r="F241" s="6"/>
      <c r="G241" s="6"/>
      <c r="H241" s="6"/>
      <c r="I241" s="6"/>
      <c r="J241" s="6"/>
      <c r="K241" s="6"/>
      <c r="L241" s="6"/>
      <c r="M241" s="6"/>
      <c r="N241" s="6"/>
    </row>
    <row r="242" spans="1:14" ht="12.75" customHeight="1" x14ac:dyDescent="0.4">
      <c r="A242" s="18"/>
      <c r="B242" s="6"/>
      <c r="C242" s="6"/>
      <c r="D242" s="6"/>
      <c r="E242" s="6"/>
      <c r="F242" s="6"/>
      <c r="G242" s="6"/>
      <c r="H242" s="6"/>
      <c r="I242" s="6"/>
      <c r="J242" s="6"/>
      <c r="K242" s="6"/>
      <c r="L242" s="6"/>
      <c r="M242" s="6"/>
      <c r="N242" s="6"/>
    </row>
    <row r="243" spans="1:14" ht="12.75" customHeight="1" x14ac:dyDescent="0.4">
      <c r="A243" s="18"/>
      <c r="B243" s="6"/>
      <c r="C243" s="6"/>
      <c r="D243" s="6"/>
      <c r="E243" s="6"/>
      <c r="F243" s="6"/>
      <c r="G243" s="6"/>
      <c r="H243" s="6"/>
      <c r="I243" s="6"/>
      <c r="J243" s="6"/>
      <c r="K243" s="6"/>
      <c r="L243" s="6"/>
      <c r="M243" s="6"/>
      <c r="N243" s="6"/>
    </row>
    <row r="244" spans="1:14" ht="12.75" customHeight="1" x14ac:dyDescent="0.4">
      <c r="A244" s="18"/>
      <c r="B244" s="6"/>
      <c r="C244" s="6"/>
      <c r="D244" s="6"/>
      <c r="E244" s="6"/>
      <c r="F244" s="6"/>
      <c r="G244" s="6"/>
      <c r="H244" s="6"/>
      <c r="I244" s="6"/>
      <c r="J244" s="6"/>
      <c r="K244" s="6"/>
      <c r="L244" s="6"/>
      <c r="M244" s="6"/>
      <c r="N244" s="6"/>
    </row>
    <row r="245" spans="1:14" ht="12.75" customHeight="1" x14ac:dyDescent="0.4">
      <c r="A245" s="18"/>
      <c r="B245" s="6"/>
      <c r="C245" s="6"/>
      <c r="D245" s="6"/>
      <c r="E245" s="6"/>
      <c r="F245" s="6"/>
      <c r="G245" s="6"/>
      <c r="H245" s="6"/>
      <c r="I245" s="6"/>
      <c r="J245" s="6"/>
      <c r="K245" s="6"/>
      <c r="L245" s="6"/>
      <c r="M245" s="6"/>
      <c r="N245" s="6"/>
    </row>
    <row r="246" spans="1:14" ht="12.75" customHeight="1" x14ac:dyDescent="0.4">
      <c r="A246" s="18"/>
      <c r="B246" s="6"/>
      <c r="C246" s="6"/>
      <c r="D246" s="6"/>
      <c r="E246" s="6"/>
      <c r="F246" s="6"/>
      <c r="G246" s="6"/>
      <c r="H246" s="6"/>
      <c r="I246" s="6"/>
      <c r="J246" s="6"/>
      <c r="K246" s="6"/>
      <c r="L246" s="6"/>
      <c r="M246" s="6"/>
      <c r="N246" s="6"/>
    </row>
    <row r="247" spans="1:14" ht="12.75" customHeight="1" x14ac:dyDescent="0.4">
      <c r="A247" s="18"/>
      <c r="B247" s="6"/>
      <c r="C247" s="6"/>
      <c r="D247" s="6"/>
      <c r="E247" s="6"/>
      <c r="F247" s="6"/>
      <c r="G247" s="6"/>
      <c r="H247" s="6"/>
      <c r="I247" s="6"/>
      <c r="J247" s="6"/>
      <c r="K247" s="6"/>
      <c r="L247" s="6"/>
      <c r="M247" s="6"/>
      <c r="N247" s="6"/>
    </row>
    <row r="248" spans="1:14" ht="12.75" customHeight="1" x14ac:dyDescent="0.4">
      <c r="A248" s="18"/>
      <c r="B248" s="6"/>
      <c r="C248" s="6"/>
      <c r="D248" s="6"/>
      <c r="E248" s="6"/>
      <c r="F248" s="6"/>
      <c r="G248" s="6"/>
      <c r="H248" s="6"/>
      <c r="I248" s="6"/>
      <c r="J248" s="6"/>
      <c r="K248" s="6"/>
      <c r="L248" s="6"/>
      <c r="M248" s="6"/>
      <c r="N248" s="6"/>
    </row>
    <row r="249" spans="1:14" ht="12.75" customHeight="1" x14ac:dyDescent="0.4">
      <c r="A249" s="18"/>
      <c r="B249" s="6"/>
      <c r="C249" s="6"/>
      <c r="D249" s="6"/>
      <c r="E249" s="6"/>
      <c r="F249" s="6"/>
      <c r="G249" s="6"/>
      <c r="H249" s="6"/>
      <c r="I249" s="6"/>
      <c r="J249" s="6"/>
      <c r="K249" s="6"/>
      <c r="L249" s="6"/>
      <c r="M249" s="6"/>
      <c r="N249" s="6"/>
    </row>
    <row r="250" spans="1:14" ht="12.75" customHeight="1" x14ac:dyDescent="0.4">
      <c r="A250" s="18"/>
      <c r="B250" s="6"/>
      <c r="C250" s="6"/>
      <c r="D250" s="6"/>
      <c r="E250" s="6"/>
      <c r="F250" s="6"/>
      <c r="G250" s="6"/>
      <c r="H250" s="6"/>
      <c r="I250" s="6"/>
      <c r="J250" s="6"/>
      <c r="K250" s="6"/>
      <c r="L250" s="6"/>
      <c r="M250" s="6"/>
      <c r="N250" s="6"/>
    </row>
    <row r="251" spans="1:14" ht="12.75" customHeight="1" x14ac:dyDescent="0.4">
      <c r="A251" s="18"/>
      <c r="B251" s="6"/>
      <c r="C251" s="6"/>
      <c r="D251" s="6"/>
      <c r="E251" s="6"/>
      <c r="F251" s="6"/>
      <c r="G251" s="6"/>
      <c r="H251" s="6"/>
      <c r="I251" s="6"/>
      <c r="J251" s="6"/>
      <c r="K251" s="6"/>
      <c r="L251" s="6"/>
      <c r="M251" s="6"/>
      <c r="N251" s="6"/>
    </row>
    <row r="252" spans="1:14" ht="12.75" customHeight="1" x14ac:dyDescent="0.4">
      <c r="A252" s="18"/>
      <c r="B252" s="6"/>
      <c r="C252" s="6"/>
      <c r="D252" s="6"/>
      <c r="E252" s="6"/>
      <c r="F252" s="6"/>
      <c r="G252" s="6"/>
      <c r="H252" s="6"/>
      <c r="I252" s="6"/>
      <c r="J252" s="6"/>
      <c r="K252" s="6"/>
      <c r="L252" s="6"/>
      <c r="M252" s="6"/>
      <c r="N252" s="6"/>
    </row>
    <row r="253" spans="1:14" ht="12.75" customHeight="1" x14ac:dyDescent="0.4">
      <c r="A253" s="18"/>
      <c r="B253" s="6"/>
      <c r="C253" s="6"/>
      <c r="D253" s="6"/>
      <c r="E253" s="6"/>
      <c r="F253" s="6"/>
      <c r="G253" s="6"/>
      <c r="H253" s="6"/>
      <c r="I253" s="6"/>
      <c r="J253" s="6"/>
      <c r="K253" s="6"/>
      <c r="L253" s="6"/>
      <c r="M253" s="6"/>
      <c r="N253" s="6"/>
    </row>
    <row r="254" spans="1:14" ht="12.75" customHeight="1" x14ac:dyDescent="0.4">
      <c r="A254" s="18"/>
      <c r="B254" s="6"/>
      <c r="C254" s="6"/>
      <c r="D254" s="6"/>
      <c r="E254" s="6"/>
      <c r="F254" s="6"/>
      <c r="G254" s="6"/>
      <c r="H254" s="6"/>
      <c r="I254" s="6"/>
      <c r="J254" s="6"/>
      <c r="K254" s="6"/>
      <c r="L254" s="6"/>
      <c r="M254" s="6"/>
      <c r="N254" s="6"/>
    </row>
    <row r="255" spans="1:14" ht="12.75" customHeight="1" x14ac:dyDescent="0.4">
      <c r="A255" s="18"/>
      <c r="B255" s="6"/>
      <c r="C255" s="6"/>
      <c r="D255" s="6"/>
      <c r="E255" s="6"/>
      <c r="F255" s="6"/>
      <c r="G255" s="6"/>
      <c r="H255" s="6"/>
      <c r="I255" s="6"/>
      <c r="J255" s="6"/>
      <c r="K255" s="6"/>
      <c r="L255" s="6"/>
      <c r="M255" s="6"/>
      <c r="N255" s="6"/>
    </row>
    <row r="256" spans="1:14" ht="12.75" customHeight="1" x14ac:dyDescent="0.4">
      <c r="A256" s="18"/>
      <c r="B256" s="6"/>
      <c r="C256" s="6"/>
      <c r="D256" s="6"/>
      <c r="E256" s="6"/>
      <c r="F256" s="6"/>
      <c r="G256" s="6"/>
      <c r="H256" s="6"/>
      <c r="I256" s="6"/>
      <c r="J256" s="6"/>
      <c r="K256" s="6"/>
      <c r="L256" s="6"/>
      <c r="M256" s="6"/>
      <c r="N256" s="6"/>
    </row>
    <row r="257" spans="1:14" ht="12.75" customHeight="1" x14ac:dyDescent="0.4">
      <c r="A257" s="18"/>
      <c r="B257" s="6"/>
      <c r="C257" s="6"/>
      <c r="D257" s="6"/>
      <c r="E257" s="6"/>
      <c r="F257" s="6"/>
      <c r="G257" s="6"/>
      <c r="H257" s="6"/>
      <c r="I257" s="6"/>
      <c r="J257" s="6"/>
      <c r="K257" s="6"/>
      <c r="L257" s="6"/>
      <c r="M257" s="6"/>
      <c r="N257" s="6"/>
    </row>
    <row r="258" spans="1:14" ht="12.75" customHeight="1" x14ac:dyDescent="0.4">
      <c r="A258" s="18"/>
      <c r="B258" s="6"/>
      <c r="C258" s="6"/>
      <c r="D258" s="6"/>
      <c r="E258" s="6"/>
      <c r="F258" s="6"/>
      <c r="G258" s="6"/>
      <c r="H258" s="6"/>
      <c r="I258" s="6"/>
      <c r="J258" s="6"/>
      <c r="K258" s="6"/>
      <c r="L258" s="6"/>
      <c r="M258" s="6"/>
      <c r="N258" s="6"/>
    </row>
    <row r="259" spans="1:14" ht="12.75" customHeight="1" x14ac:dyDescent="0.4">
      <c r="A259" s="18"/>
      <c r="B259" s="6"/>
      <c r="C259" s="6"/>
      <c r="D259" s="6"/>
      <c r="E259" s="6"/>
      <c r="F259" s="6"/>
      <c r="G259" s="6"/>
      <c r="H259" s="6"/>
      <c r="I259" s="6"/>
      <c r="J259" s="6"/>
      <c r="K259" s="6"/>
      <c r="L259" s="6"/>
      <c r="M259" s="6"/>
      <c r="N259" s="6"/>
    </row>
    <row r="260" spans="1:14" ht="12.75" customHeight="1" x14ac:dyDescent="0.4">
      <c r="A260" s="18"/>
      <c r="B260" s="6"/>
      <c r="C260" s="6"/>
      <c r="D260" s="6"/>
      <c r="E260" s="6"/>
      <c r="F260" s="6"/>
      <c r="G260" s="6"/>
      <c r="H260" s="6"/>
      <c r="I260" s="6"/>
      <c r="J260" s="6"/>
      <c r="K260" s="6"/>
      <c r="L260" s="6"/>
      <c r="M260" s="6"/>
      <c r="N260" s="6"/>
    </row>
    <row r="261" spans="1:14" ht="12.75" customHeight="1" x14ac:dyDescent="0.4">
      <c r="A261" s="18"/>
      <c r="B261" s="6"/>
      <c r="C261" s="6"/>
      <c r="D261" s="6"/>
      <c r="E261" s="6"/>
      <c r="F261" s="6"/>
      <c r="G261" s="6"/>
      <c r="H261" s="6"/>
      <c r="I261" s="6"/>
      <c r="J261" s="6"/>
      <c r="K261" s="6"/>
      <c r="L261" s="6"/>
      <c r="M261" s="6"/>
      <c r="N261" s="6"/>
    </row>
    <row r="262" spans="1:14" ht="12.75" customHeight="1" x14ac:dyDescent="0.4">
      <c r="A262" s="18"/>
      <c r="B262" s="6"/>
      <c r="C262" s="6"/>
      <c r="D262" s="6"/>
      <c r="E262" s="6"/>
      <c r="F262" s="6"/>
      <c r="G262" s="6"/>
      <c r="H262" s="6"/>
      <c r="I262" s="6"/>
      <c r="J262" s="6"/>
      <c r="K262" s="6"/>
      <c r="L262" s="6"/>
      <c r="M262" s="6"/>
      <c r="N262" s="6"/>
    </row>
    <row r="263" spans="1:14" ht="12.75" customHeight="1" x14ac:dyDescent="0.4">
      <c r="A263" s="18"/>
      <c r="B263" s="6"/>
      <c r="C263" s="6"/>
      <c r="D263" s="6"/>
      <c r="E263" s="6"/>
      <c r="F263" s="6"/>
      <c r="G263" s="6"/>
      <c r="H263" s="6"/>
      <c r="I263" s="6"/>
      <c r="J263" s="6"/>
      <c r="K263" s="6"/>
      <c r="L263" s="6"/>
      <c r="M263" s="6"/>
      <c r="N263" s="6"/>
    </row>
    <row r="264" spans="1:14" ht="12.75" customHeight="1" x14ac:dyDescent="0.4">
      <c r="A264" s="18"/>
      <c r="B264" s="6"/>
      <c r="C264" s="6"/>
      <c r="D264" s="6"/>
      <c r="E264" s="6"/>
      <c r="F264" s="6"/>
      <c r="G264" s="6"/>
      <c r="H264" s="6"/>
      <c r="I264" s="6"/>
      <c r="J264" s="6"/>
      <c r="K264" s="6"/>
      <c r="L264" s="6"/>
      <c r="M264" s="6"/>
      <c r="N264" s="6"/>
    </row>
    <row r="265" spans="1:14" ht="12.75" customHeight="1" x14ac:dyDescent="0.4">
      <c r="A265" s="18"/>
      <c r="B265" s="6"/>
      <c r="C265" s="6"/>
      <c r="D265" s="6"/>
      <c r="E265" s="6"/>
      <c r="F265" s="6"/>
      <c r="G265" s="6"/>
      <c r="H265" s="6"/>
      <c r="I265" s="6"/>
      <c r="J265" s="6"/>
      <c r="K265" s="6"/>
      <c r="L265" s="6"/>
      <c r="M265" s="6"/>
      <c r="N265" s="6"/>
    </row>
    <row r="266" spans="1:14" ht="12.75" customHeight="1" x14ac:dyDescent="0.4">
      <c r="M266" s="17"/>
    </row>
    <row r="267" spans="1:14" ht="12.75" customHeight="1" x14ac:dyDescent="0.4">
      <c r="M267" s="17"/>
    </row>
    <row r="268" spans="1:14" ht="12.75" customHeight="1" x14ac:dyDescent="0.4">
      <c r="M268" s="17"/>
    </row>
    <row r="269" spans="1:14" ht="12.75" customHeight="1" x14ac:dyDescent="0.4">
      <c r="M269" s="17"/>
    </row>
    <row r="270" spans="1:14" ht="12.75" customHeight="1" x14ac:dyDescent="0.4">
      <c r="M270" s="17"/>
    </row>
    <row r="271" spans="1:14" ht="12.75" customHeight="1" x14ac:dyDescent="0.4">
      <c r="M271" s="17"/>
    </row>
    <row r="272" spans="1:14" ht="12.75" customHeight="1" x14ac:dyDescent="0.4">
      <c r="M272" s="17"/>
    </row>
    <row r="273" spans="13:13" ht="12.75" customHeight="1" x14ac:dyDescent="0.4">
      <c r="M273" s="17"/>
    </row>
    <row r="274" spans="13:13" ht="15.75" customHeight="1" x14ac:dyDescent="0.4">
      <c r="M274" s="17"/>
    </row>
    <row r="275" spans="13:13" ht="15.75" customHeight="1" x14ac:dyDescent="0.4">
      <c r="M275" s="17"/>
    </row>
    <row r="276" spans="13:13" ht="15.75" customHeight="1" x14ac:dyDescent="0.4">
      <c r="M276" s="17"/>
    </row>
    <row r="277" spans="13:13" ht="15.75" customHeight="1" x14ac:dyDescent="0.4">
      <c r="M277" s="17"/>
    </row>
    <row r="278" spans="13:13" ht="15.75" customHeight="1" x14ac:dyDescent="0.4">
      <c r="M278" s="17"/>
    </row>
    <row r="279" spans="13:13" ht="15.75" customHeight="1" x14ac:dyDescent="0.4">
      <c r="M279" s="17"/>
    </row>
    <row r="280" spans="13:13" ht="15.75" customHeight="1" x14ac:dyDescent="0.4">
      <c r="M280" s="17"/>
    </row>
    <row r="281" spans="13:13" ht="15.75" customHeight="1" x14ac:dyDescent="0.4">
      <c r="M281" s="17"/>
    </row>
    <row r="282" spans="13:13" ht="15.75" customHeight="1" x14ac:dyDescent="0.4">
      <c r="M282" s="17"/>
    </row>
    <row r="283" spans="13:13" ht="15.75" customHeight="1" x14ac:dyDescent="0.4">
      <c r="M283" s="17"/>
    </row>
    <row r="284" spans="13:13" ht="15.75" customHeight="1" x14ac:dyDescent="0.4">
      <c r="M284" s="17"/>
    </row>
    <row r="285" spans="13:13" ht="15.75" customHeight="1" x14ac:dyDescent="0.4">
      <c r="M285" s="17"/>
    </row>
    <row r="286" spans="13:13" ht="15.75" customHeight="1" x14ac:dyDescent="0.4">
      <c r="M286" s="17"/>
    </row>
    <row r="287" spans="13:13" ht="15.75" customHeight="1" x14ac:dyDescent="0.4">
      <c r="M287" s="17"/>
    </row>
    <row r="288" spans="13:13" ht="15.75" customHeight="1" x14ac:dyDescent="0.4">
      <c r="M288" s="17"/>
    </row>
    <row r="289" spans="13:13" ht="15.75" customHeight="1" x14ac:dyDescent="0.4">
      <c r="M289" s="17"/>
    </row>
    <row r="290" spans="13:13" ht="15.75" customHeight="1" x14ac:dyDescent="0.4">
      <c r="M290" s="17"/>
    </row>
    <row r="291" spans="13:13" ht="15.75" customHeight="1" x14ac:dyDescent="0.4">
      <c r="M291" s="17"/>
    </row>
    <row r="292" spans="13:13" ht="15.75" customHeight="1" x14ac:dyDescent="0.4">
      <c r="M292" s="17"/>
    </row>
    <row r="293" spans="13:13" ht="15.75" customHeight="1" x14ac:dyDescent="0.4">
      <c r="M293" s="17"/>
    </row>
    <row r="294" spans="13:13" ht="15.75" customHeight="1" x14ac:dyDescent="0.4">
      <c r="M294" s="17"/>
    </row>
    <row r="295" spans="13:13" ht="15.75" customHeight="1" x14ac:dyDescent="0.4">
      <c r="M295" s="17"/>
    </row>
    <row r="296" spans="13:13" ht="15.75" customHeight="1" x14ac:dyDescent="0.4">
      <c r="M296" s="17"/>
    </row>
    <row r="297" spans="13:13" ht="15.75" customHeight="1" x14ac:dyDescent="0.4">
      <c r="M297" s="17"/>
    </row>
    <row r="298" spans="13:13" ht="15.75" customHeight="1" x14ac:dyDescent="0.4">
      <c r="M298" s="17"/>
    </row>
    <row r="299" spans="13:13" ht="15.75" customHeight="1" x14ac:dyDescent="0.4">
      <c r="M299" s="17"/>
    </row>
    <row r="300" spans="13:13" ht="15.75" customHeight="1" x14ac:dyDescent="0.4">
      <c r="M300" s="17"/>
    </row>
    <row r="301" spans="13:13" ht="15.75" customHeight="1" x14ac:dyDescent="0.4">
      <c r="M301" s="17"/>
    </row>
    <row r="302" spans="13:13" ht="15.75" customHeight="1" x14ac:dyDescent="0.4">
      <c r="M302" s="17"/>
    </row>
    <row r="303" spans="13:13" ht="15.75" customHeight="1" x14ac:dyDescent="0.4">
      <c r="M303" s="17"/>
    </row>
    <row r="304" spans="13:13" ht="15.75" customHeight="1" x14ac:dyDescent="0.4">
      <c r="M304" s="17"/>
    </row>
    <row r="305" spans="13:13" ht="15.75" customHeight="1" x14ac:dyDescent="0.4">
      <c r="M305" s="17"/>
    </row>
    <row r="306" spans="13:13" ht="15.75" customHeight="1" x14ac:dyDescent="0.4">
      <c r="M306" s="17"/>
    </row>
    <row r="307" spans="13:13" ht="15.75" customHeight="1" x14ac:dyDescent="0.4">
      <c r="M307" s="17"/>
    </row>
    <row r="308" spans="13:13" ht="15.75" customHeight="1" x14ac:dyDescent="0.4">
      <c r="M308" s="17"/>
    </row>
    <row r="309" spans="13:13" ht="15.75" customHeight="1" x14ac:dyDescent="0.4">
      <c r="M309" s="17"/>
    </row>
    <row r="310" spans="13:13" ht="15.75" customHeight="1" x14ac:dyDescent="0.4">
      <c r="M310" s="17"/>
    </row>
    <row r="311" spans="13:13" ht="15.75" customHeight="1" x14ac:dyDescent="0.4">
      <c r="M311" s="17"/>
    </row>
    <row r="312" spans="13:13" ht="15.75" customHeight="1" x14ac:dyDescent="0.4">
      <c r="M312" s="17"/>
    </row>
    <row r="313" spans="13:13" ht="15.75" customHeight="1" x14ac:dyDescent="0.4">
      <c r="M313" s="17"/>
    </row>
    <row r="314" spans="13:13" ht="15.75" customHeight="1" x14ac:dyDescent="0.4">
      <c r="M314" s="17"/>
    </row>
    <row r="315" spans="13:13" ht="15.75" customHeight="1" x14ac:dyDescent="0.4">
      <c r="M315" s="17"/>
    </row>
    <row r="316" spans="13:13" ht="15.75" customHeight="1" x14ac:dyDescent="0.4">
      <c r="M316" s="17"/>
    </row>
    <row r="317" spans="13:13" ht="15.75" customHeight="1" x14ac:dyDescent="0.4">
      <c r="M317" s="17"/>
    </row>
    <row r="318" spans="13:13" ht="15.75" customHeight="1" x14ac:dyDescent="0.4">
      <c r="M318" s="17"/>
    </row>
    <row r="319" spans="13:13" ht="15.75" customHeight="1" x14ac:dyDescent="0.4">
      <c r="M319" s="17"/>
    </row>
    <row r="320" spans="13:13" ht="15.75" customHeight="1" x14ac:dyDescent="0.4">
      <c r="M320" s="17"/>
    </row>
    <row r="321" spans="13:13" ht="15.75" customHeight="1" x14ac:dyDescent="0.4">
      <c r="M321" s="17"/>
    </row>
    <row r="322" spans="13:13" ht="15.75" customHeight="1" x14ac:dyDescent="0.4">
      <c r="M322" s="17"/>
    </row>
    <row r="323" spans="13:13" ht="15.75" customHeight="1" x14ac:dyDescent="0.4">
      <c r="M323" s="17"/>
    </row>
    <row r="324" spans="13:13" ht="15.75" customHeight="1" x14ac:dyDescent="0.4">
      <c r="M324" s="17"/>
    </row>
    <row r="325" spans="13:13" ht="15.75" customHeight="1" x14ac:dyDescent="0.4">
      <c r="M325" s="17"/>
    </row>
    <row r="326" spans="13:13" ht="15.75" customHeight="1" x14ac:dyDescent="0.4">
      <c r="M326" s="17"/>
    </row>
    <row r="327" spans="13:13" ht="15.75" customHeight="1" x14ac:dyDescent="0.4">
      <c r="M327" s="17"/>
    </row>
    <row r="328" spans="13:13" ht="15.75" customHeight="1" x14ac:dyDescent="0.4">
      <c r="M328" s="17"/>
    </row>
    <row r="329" spans="13:13" ht="15.75" customHeight="1" x14ac:dyDescent="0.4">
      <c r="M329" s="17"/>
    </row>
    <row r="330" spans="13:13" ht="15.75" customHeight="1" x14ac:dyDescent="0.4">
      <c r="M330" s="17"/>
    </row>
    <row r="331" spans="13:13" ht="15.75" customHeight="1" x14ac:dyDescent="0.4">
      <c r="M331" s="17"/>
    </row>
    <row r="332" spans="13:13" ht="15.75" customHeight="1" x14ac:dyDescent="0.4">
      <c r="M332" s="17"/>
    </row>
    <row r="333" spans="13:13" ht="15.75" customHeight="1" x14ac:dyDescent="0.4">
      <c r="M333" s="17"/>
    </row>
    <row r="334" spans="13:13" ht="15.75" customHeight="1" x14ac:dyDescent="0.4">
      <c r="M334" s="17"/>
    </row>
    <row r="335" spans="13:13" ht="15.75" customHeight="1" x14ac:dyDescent="0.4">
      <c r="M335" s="17"/>
    </row>
    <row r="336" spans="13:13" ht="15.75" customHeight="1" x14ac:dyDescent="0.4">
      <c r="M336" s="17"/>
    </row>
    <row r="337" spans="13:13" ht="15.75" customHeight="1" x14ac:dyDescent="0.4">
      <c r="M337" s="17"/>
    </row>
    <row r="338" spans="13:13" ht="15.75" customHeight="1" x14ac:dyDescent="0.4">
      <c r="M338" s="17"/>
    </row>
    <row r="339" spans="13:13" ht="15.75" customHeight="1" x14ac:dyDescent="0.4">
      <c r="M339" s="17"/>
    </row>
    <row r="340" spans="13:13" ht="15.75" customHeight="1" x14ac:dyDescent="0.4">
      <c r="M340" s="17"/>
    </row>
    <row r="341" spans="13:13" ht="15.75" customHeight="1" x14ac:dyDescent="0.4">
      <c r="M341" s="17"/>
    </row>
    <row r="342" spans="13:13" ht="15.75" customHeight="1" x14ac:dyDescent="0.4">
      <c r="M342" s="17"/>
    </row>
    <row r="343" spans="13:13" ht="15.75" customHeight="1" x14ac:dyDescent="0.4">
      <c r="M343" s="17"/>
    </row>
    <row r="344" spans="13:13" ht="15.75" customHeight="1" x14ac:dyDescent="0.4">
      <c r="M344" s="17"/>
    </row>
    <row r="345" spans="13:13" ht="15.75" customHeight="1" x14ac:dyDescent="0.4">
      <c r="M345" s="17"/>
    </row>
    <row r="346" spans="13:13" ht="15.75" customHeight="1" x14ac:dyDescent="0.4">
      <c r="M346" s="17"/>
    </row>
    <row r="347" spans="13:13" ht="15.75" customHeight="1" x14ac:dyDescent="0.4">
      <c r="M347" s="17"/>
    </row>
    <row r="348" spans="13:13" ht="15.75" customHeight="1" x14ac:dyDescent="0.4">
      <c r="M348" s="17"/>
    </row>
    <row r="349" spans="13:13" ht="15.75" customHeight="1" x14ac:dyDescent="0.4">
      <c r="M349" s="17"/>
    </row>
    <row r="350" spans="13:13" ht="15.75" customHeight="1" x14ac:dyDescent="0.4">
      <c r="M350" s="17"/>
    </row>
    <row r="351" spans="13:13" ht="15.75" customHeight="1" x14ac:dyDescent="0.4">
      <c r="M351" s="17"/>
    </row>
    <row r="352" spans="13:13" ht="15.75" customHeight="1" x14ac:dyDescent="0.4">
      <c r="M352" s="17"/>
    </row>
    <row r="353" spans="13:13" ht="15.75" customHeight="1" x14ac:dyDescent="0.4">
      <c r="M353" s="17"/>
    </row>
    <row r="354" spans="13:13" ht="15.75" customHeight="1" x14ac:dyDescent="0.4">
      <c r="M354" s="17"/>
    </row>
    <row r="355" spans="13:13" ht="15.75" customHeight="1" x14ac:dyDescent="0.4">
      <c r="M355" s="17"/>
    </row>
    <row r="356" spans="13:13" ht="15.75" customHeight="1" x14ac:dyDescent="0.4">
      <c r="M356" s="17"/>
    </row>
    <row r="357" spans="13:13" ht="15.75" customHeight="1" x14ac:dyDescent="0.4">
      <c r="M357" s="17"/>
    </row>
    <row r="358" spans="13:13" ht="15.75" customHeight="1" x14ac:dyDescent="0.4">
      <c r="M358" s="17"/>
    </row>
    <row r="359" spans="13:13" ht="15.75" customHeight="1" x14ac:dyDescent="0.4">
      <c r="M359" s="17"/>
    </row>
    <row r="360" spans="13:13" ht="15.75" customHeight="1" x14ac:dyDescent="0.4">
      <c r="M360" s="17"/>
    </row>
    <row r="361" spans="13:13" ht="15.75" customHeight="1" x14ac:dyDescent="0.4">
      <c r="M361" s="17"/>
    </row>
    <row r="362" spans="13:13" ht="15.75" customHeight="1" x14ac:dyDescent="0.4">
      <c r="M362" s="17"/>
    </row>
    <row r="363" spans="13:13" ht="15.75" customHeight="1" x14ac:dyDescent="0.4">
      <c r="M363" s="17"/>
    </row>
    <row r="364" spans="13:13" ht="15.75" customHeight="1" x14ac:dyDescent="0.4">
      <c r="M364" s="17"/>
    </row>
    <row r="365" spans="13:13" ht="15.75" customHeight="1" x14ac:dyDescent="0.4">
      <c r="M365" s="17"/>
    </row>
    <row r="366" spans="13:13" ht="15.75" customHeight="1" x14ac:dyDescent="0.4">
      <c r="M366" s="17"/>
    </row>
    <row r="367" spans="13:13" ht="15.75" customHeight="1" x14ac:dyDescent="0.4">
      <c r="M367" s="17"/>
    </row>
    <row r="368" spans="13:13" ht="15.75" customHeight="1" x14ac:dyDescent="0.4">
      <c r="M368" s="17"/>
    </row>
    <row r="369" spans="13:13" ht="15.75" customHeight="1" x14ac:dyDescent="0.4">
      <c r="M369" s="17"/>
    </row>
    <row r="370" spans="13:13" ht="15.75" customHeight="1" x14ac:dyDescent="0.4">
      <c r="M370" s="17"/>
    </row>
    <row r="371" spans="13:13" ht="15.75" customHeight="1" x14ac:dyDescent="0.4">
      <c r="M371" s="17"/>
    </row>
    <row r="372" spans="13:13" ht="15.75" customHeight="1" x14ac:dyDescent="0.4">
      <c r="M372" s="17"/>
    </row>
    <row r="373" spans="13:13" ht="15.75" customHeight="1" x14ac:dyDescent="0.4">
      <c r="M373" s="17"/>
    </row>
    <row r="374" spans="13:13" ht="15.75" customHeight="1" x14ac:dyDescent="0.4">
      <c r="M374" s="17"/>
    </row>
    <row r="375" spans="13:13" ht="15.75" customHeight="1" x14ac:dyDescent="0.4">
      <c r="M375" s="17"/>
    </row>
    <row r="376" spans="13:13" ht="15.75" customHeight="1" x14ac:dyDescent="0.4">
      <c r="M376" s="17"/>
    </row>
    <row r="377" spans="13:13" ht="15.75" customHeight="1" x14ac:dyDescent="0.4">
      <c r="M377" s="17"/>
    </row>
    <row r="378" spans="13:13" ht="15.75" customHeight="1" x14ac:dyDescent="0.4">
      <c r="M378" s="17"/>
    </row>
    <row r="379" spans="13:13" ht="15.75" customHeight="1" x14ac:dyDescent="0.4">
      <c r="M379" s="17"/>
    </row>
    <row r="380" spans="13:13" ht="15.75" customHeight="1" x14ac:dyDescent="0.4">
      <c r="M380" s="17"/>
    </row>
    <row r="381" spans="13:13" ht="15.75" customHeight="1" x14ac:dyDescent="0.4">
      <c r="M381" s="17"/>
    </row>
    <row r="382" spans="13:13" ht="15.75" customHeight="1" x14ac:dyDescent="0.4">
      <c r="M382" s="17"/>
    </row>
    <row r="383" spans="13:13" ht="15.75" customHeight="1" x14ac:dyDescent="0.4">
      <c r="M383" s="17"/>
    </row>
    <row r="384" spans="13:13" ht="15.75" customHeight="1" x14ac:dyDescent="0.4">
      <c r="M384" s="17"/>
    </row>
    <row r="385" spans="13:13" ht="15.75" customHeight="1" x14ac:dyDescent="0.4">
      <c r="M385" s="17"/>
    </row>
    <row r="386" spans="13:13" ht="15.75" customHeight="1" x14ac:dyDescent="0.4">
      <c r="M386" s="17"/>
    </row>
    <row r="387" spans="13:13" ht="15.75" customHeight="1" x14ac:dyDescent="0.4">
      <c r="M387" s="17"/>
    </row>
    <row r="388" spans="13:13" ht="15.75" customHeight="1" x14ac:dyDescent="0.4">
      <c r="M388" s="17"/>
    </row>
    <row r="389" spans="13:13" ht="15.75" customHeight="1" x14ac:dyDescent="0.4">
      <c r="M389" s="17"/>
    </row>
    <row r="390" spans="13:13" ht="15.75" customHeight="1" x14ac:dyDescent="0.4">
      <c r="M390" s="17"/>
    </row>
    <row r="391" spans="13:13" ht="15.75" customHeight="1" x14ac:dyDescent="0.4">
      <c r="M391" s="17"/>
    </row>
    <row r="392" spans="13:13" ht="15.75" customHeight="1" x14ac:dyDescent="0.4">
      <c r="M392" s="17"/>
    </row>
    <row r="393" spans="13:13" ht="15.75" customHeight="1" x14ac:dyDescent="0.4">
      <c r="M393" s="17"/>
    </row>
    <row r="394" spans="13:13" ht="15.75" customHeight="1" x14ac:dyDescent="0.4">
      <c r="M394" s="17"/>
    </row>
    <row r="395" spans="13:13" ht="15.75" customHeight="1" x14ac:dyDescent="0.4">
      <c r="M395" s="17"/>
    </row>
    <row r="396" spans="13:13" ht="15.75" customHeight="1" x14ac:dyDescent="0.4">
      <c r="M396" s="17"/>
    </row>
    <row r="397" spans="13:13" ht="15.75" customHeight="1" x14ac:dyDescent="0.4">
      <c r="M397" s="17"/>
    </row>
    <row r="398" spans="13:13" ht="15.75" customHeight="1" x14ac:dyDescent="0.4">
      <c r="M398" s="17"/>
    </row>
    <row r="399" spans="13:13" ht="15.75" customHeight="1" x14ac:dyDescent="0.4">
      <c r="M399" s="17"/>
    </row>
    <row r="400" spans="13:13" ht="15.75" customHeight="1" x14ac:dyDescent="0.4">
      <c r="M400" s="17"/>
    </row>
    <row r="401" spans="13:13" ht="15.75" customHeight="1" x14ac:dyDescent="0.4">
      <c r="M401" s="17"/>
    </row>
    <row r="402" spans="13:13" ht="15.75" customHeight="1" x14ac:dyDescent="0.4">
      <c r="M402" s="17"/>
    </row>
    <row r="403" spans="13:13" ht="15.75" customHeight="1" x14ac:dyDescent="0.4">
      <c r="M403" s="17"/>
    </row>
    <row r="404" spans="13:13" ht="15.75" customHeight="1" x14ac:dyDescent="0.4">
      <c r="M404" s="17"/>
    </row>
    <row r="405" spans="13:13" ht="15.75" customHeight="1" x14ac:dyDescent="0.4">
      <c r="M405" s="17"/>
    </row>
    <row r="406" spans="13:13" ht="15.75" customHeight="1" x14ac:dyDescent="0.4">
      <c r="M406" s="17"/>
    </row>
    <row r="407" spans="13:13" ht="15.75" customHeight="1" x14ac:dyDescent="0.4">
      <c r="M407" s="17"/>
    </row>
    <row r="408" spans="13:13" ht="15.75" customHeight="1" x14ac:dyDescent="0.4">
      <c r="M408" s="17"/>
    </row>
    <row r="409" spans="13:13" ht="15.75" customHeight="1" x14ac:dyDescent="0.4">
      <c r="M409" s="17"/>
    </row>
    <row r="410" spans="13:13" ht="15.75" customHeight="1" x14ac:dyDescent="0.4">
      <c r="M410" s="17"/>
    </row>
    <row r="411" spans="13:13" ht="15.75" customHeight="1" x14ac:dyDescent="0.4">
      <c r="M411" s="17"/>
    </row>
    <row r="412" spans="13:13" ht="15.75" customHeight="1" x14ac:dyDescent="0.4">
      <c r="M412" s="17"/>
    </row>
    <row r="413" spans="13:13" ht="15.75" customHeight="1" x14ac:dyDescent="0.4">
      <c r="M413" s="17"/>
    </row>
    <row r="414" spans="13:13" ht="15.75" customHeight="1" x14ac:dyDescent="0.4">
      <c r="M414" s="17"/>
    </row>
    <row r="415" spans="13:13" ht="15.75" customHeight="1" x14ac:dyDescent="0.4">
      <c r="M415" s="17"/>
    </row>
    <row r="416" spans="13:13" ht="15.75" customHeight="1" x14ac:dyDescent="0.4">
      <c r="M416" s="17"/>
    </row>
    <row r="417" spans="13:13" ht="15.75" customHeight="1" x14ac:dyDescent="0.4">
      <c r="M417" s="17"/>
    </row>
    <row r="418" spans="13:13" ht="15.75" customHeight="1" x14ac:dyDescent="0.4">
      <c r="M418" s="17"/>
    </row>
    <row r="419" spans="13:13" ht="15.75" customHeight="1" x14ac:dyDescent="0.4">
      <c r="M419" s="17"/>
    </row>
    <row r="420" spans="13:13" ht="15.75" customHeight="1" x14ac:dyDescent="0.4">
      <c r="M420" s="17"/>
    </row>
    <row r="421" spans="13:13" ht="15.75" customHeight="1" x14ac:dyDescent="0.4">
      <c r="M421" s="17"/>
    </row>
    <row r="422" spans="13:13" ht="15.75" customHeight="1" x14ac:dyDescent="0.4">
      <c r="M422" s="17"/>
    </row>
    <row r="423" spans="13:13" ht="15.75" customHeight="1" x14ac:dyDescent="0.4">
      <c r="M423" s="17"/>
    </row>
    <row r="424" spans="13:13" ht="15.75" customHeight="1" x14ac:dyDescent="0.4">
      <c r="M424" s="17"/>
    </row>
    <row r="425" spans="13:13" ht="15.75" customHeight="1" x14ac:dyDescent="0.4">
      <c r="M425" s="17"/>
    </row>
    <row r="426" spans="13:13" ht="15.75" customHeight="1" x14ac:dyDescent="0.4">
      <c r="M426" s="17"/>
    </row>
    <row r="427" spans="13:13" ht="15.75" customHeight="1" x14ac:dyDescent="0.4">
      <c r="M427" s="17"/>
    </row>
    <row r="428" spans="13:13" ht="15.75" customHeight="1" x14ac:dyDescent="0.4">
      <c r="M428" s="17"/>
    </row>
    <row r="429" spans="13:13" ht="15.75" customHeight="1" x14ac:dyDescent="0.4">
      <c r="M429" s="17"/>
    </row>
    <row r="430" spans="13:13" ht="15.75" customHeight="1" x14ac:dyDescent="0.4">
      <c r="M430" s="17"/>
    </row>
    <row r="431" spans="13:13" ht="15.75" customHeight="1" x14ac:dyDescent="0.4">
      <c r="M431" s="17"/>
    </row>
    <row r="432" spans="13:13" ht="15.75" customHeight="1" x14ac:dyDescent="0.4">
      <c r="M432" s="17"/>
    </row>
    <row r="433" spans="13:13" ht="15.75" customHeight="1" x14ac:dyDescent="0.4">
      <c r="M433" s="17"/>
    </row>
    <row r="434" spans="13:13" ht="15.75" customHeight="1" x14ac:dyDescent="0.4">
      <c r="M434" s="17"/>
    </row>
    <row r="435" spans="13:13" ht="15.75" customHeight="1" x14ac:dyDescent="0.4">
      <c r="M435" s="17"/>
    </row>
    <row r="436" spans="13:13" ht="15.75" customHeight="1" x14ac:dyDescent="0.4">
      <c r="M436" s="17"/>
    </row>
    <row r="437" spans="13:13" ht="15.75" customHeight="1" x14ac:dyDescent="0.4">
      <c r="M437" s="17"/>
    </row>
    <row r="438" spans="13:13" ht="15.75" customHeight="1" x14ac:dyDescent="0.4">
      <c r="M438" s="17"/>
    </row>
    <row r="439" spans="13:13" ht="15.75" customHeight="1" x14ac:dyDescent="0.4">
      <c r="M439" s="17"/>
    </row>
    <row r="440" spans="13:13" ht="15.75" customHeight="1" x14ac:dyDescent="0.4">
      <c r="M440" s="17"/>
    </row>
    <row r="441" spans="13:13" ht="15.75" customHeight="1" x14ac:dyDescent="0.4">
      <c r="M441" s="17"/>
    </row>
    <row r="442" spans="13:13" ht="15.75" customHeight="1" x14ac:dyDescent="0.4">
      <c r="M442" s="17"/>
    </row>
    <row r="443" spans="13:13" ht="15.75" customHeight="1" x14ac:dyDescent="0.4">
      <c r="M443" s="17"/>
    </row>
    <row r="444" spans="13:13" ht="15.75" customHeight="1" x14ac:dyDescent="0.4">
      <c r="M444" s="17"/>
    </row>
    <row r="445" spans="13:13" ht="15.75" customHeight="1" x14ac:dyDescent="0.4">
      <c r="M445" s="17"/>
    </row>
    <row r="446" spans="13:13" ht="15.75" customHeight="1" x14ac:dyDescent="0.4">
      <c r="M446" s="17"/>
    </row>
    <row r="447" spans="13:13" ht="15.75" customHeight="1" x14ac:dyDescent="0.4">
      <c r="M447" s="17"/>
    </row>
    <row r="448" spans="13:13" ht="15.75" customHeight="1" x14ac:dyDescent="0.4">
      <c r="M448" s="17"/>
    </row>
    <row r="449" spans="13:13" ht="15.75" customHeight="1" x14ac:dyDescent="0.4">
      <c r="M449" s="17"/>
    </row>
    <row r="450" spans="13:13" ht="15.75" customHeight="1" x14ac:dyDescent="0.4">
      <c r="M450" s="17"/>
    </row>
    <row r="451" spans="13:13" ht="15.75" customHeight="1" x14ac:dyDescent="0.4">
      <c r="M451" s="17"/>
    </row>
    <row r="452" spans="13:13" ht="15.75" customHeight="1" x14ac:dyDescent="0.4">
      <c r="M452" s="17"/>
    </row>
    <row r="453" spans="13:13" ht="15.75" customHeight="1" x14ac:dyDescent="0.4">
      <c r="M453" s="17"/>
    </row>
    <row r="454" spans="13:13" ht="15.75" customHeight="1" x14ac:dyDescent="0.4">
      <c r="M454" s="17"/>
    </row>
    <row r="455" spans="13:13" ht="15.75" customHeight="1" x14ac:dyDescent="0.4">
      <c r="M455" s="17"/>
    </row>
    <row r="456" spans="13:13" ht="15.75" customHeight="1" x14ac:dyDescent="0.4">
      <c r="M456" s="17"/>
    </row>
    <row r="457" spans="13:13" ht="15.75" customHeight="1" x14ac:dyDescent="0.4">
      <c r="M457" s="17"/>
    </row>
    <row r="458" spans="13:13" ht="15.75" customHeight="1" x14ac:dyDescent="0.4">
      <c r="M458" s="17"/>
    </row>
    <row r="459" spans="13:13" ht="15.75" customHeight="1" x14ac:dyDescent="0.4">
      <c r="M459" s="17"/>
    </row>
    <row r="460" spans="13:13" ht="15.75" customHeight="1" x14ac:dyDescent="0.4">
      <c r="M460" s="17"/>
    </row>
    <row r="461" spans="13:13" ht="15.75" customHeight="1" x14ac:dyDescent="0.4">
      <c r="M461" s="17"/>
    </row>
    <row r="462" spans="13:13" ht="15.75" customHeight="1" x14ac:dyDescent="0.4">
      <c r="M462" s="17"/>
    </row>
    <row r="463" spans="13:13" ht="15.75" customHeight="1" x14ac:dyDescent="0.4">
      <c r="M463" s="17"/>
    </row>
    <row r="464" spans="13:13" ht="15.75" customHeight="1" x14ac:dyDescent="0.4">
      <c r="M464" s="17"/>
    </row>
    <row r="465" spans="13:13" ht="15.75" customHeight="1" x14ac:dyDescent="0.4">
      <c r="M465" s="17"/>
    </row>
    <row r="466" spans="13:13" ht="15.75" customHeight="1" x14ac:dyDescent="0.4">
      <c r="M466" s="17"/>
    </row>
    <row r="467" spans="13:13" ht="15.75" customHeight="1" x14ac:dyDescent="0.4">
      <c r="M467" s="17"/>
    </row>
    <row r="468" spans="13:13" ht="15.75" customHeight="1" x14ac:dyDescent="0.4">
      <c r="M468" s="17"/>
    </row>
    <row r="469" spans="13:13" ht="15.75" customHeight="1" x14ac:dyDescent="0.4">
      <c r="M469" s="17"/>
    </row>
    <row r="470" spans="13:13" ht="15.75" customHeight="1" x14ac:dyDescent="0.4">
      <c r="M470" s="17"/>
    </row>
    <row r="471" spans="13:13" ht="15.75" customHeight="1" x14ac:dyDescent="0.4">
      <c r="M471" s="17"/>
    </row>
    <row r="472" spans="13:13" ht="15.75" customHeight="1" x14ac:dyDescent="0.4">
      <c r="M472" s="17"/>
    </row>
    <row r="473" spans="13:13" ht="15.75" customHeight="1" x14ac:dyDescent="0.4">
      <c r="M473" s="17"/>
    </row>
    <row r="474" spans="13:13" ht="15.75" customHeight="1" x14ac:dyDescent="0.4">
      <c r="M474" s="17"/>
    </row>
    <row r="475" spans="13:13" ht="15.75" customHeight="1" x14ac:dyDescent="0.4">
      <c r="M475" s="17"/>
    </row>
    <row r="476" spans="13:13" ht="15.75" customHeight="1" x14ac:dyDescent="0.4">
      <c r="M476" s="17"/>
    </row>
    <row r="477" spans="13:13" ht="15.75" customHeight="1" x14ac:dyDescent="0.4">
      <c r="M477" s="17"/>
    </row>
    <row r="478" spans="13:13" ht="15.75" customHeight="1" x14ac:dyDescent="0.4">
      <c r="M478" s="17"/>
    </row>
    <row r="479" spans="13:13" ht="15.75" customHeight="1" x14ac:dyDescent="0.4">
      <c r="M479" s="17"/>
    </row>
    <row r="480" spans="13:13" ht="15.75" customHeight="1" x14ac:dyDescent="0.4">
      <c r="M480" s="17"/>
    </row>
    <row r="481" spans="13:13" ht="15.75" customHeight="1" x14ac:dyDescent="0.4">
      <c r="M481" s="17"/>
    </row>
    <row r="482" spans="13:13" ht="15.75" customHeight="1" x14ac:dyDescent="0.4">
      <c r="M482" s="17"/>
    </row>
    <row r="483" spans="13:13" ht="15.75" customHeight="1" x14ac:dyDescent="0.4">
      <c r="M483" s="17"/>
    </row>
    <row r="484" spans="13:13" ht="15.75" customHeight="1" x14ac:dyDescent="0.4">
      <c r="M484" s="17"/>
    </row>
    <row r="485" spans="13:13" ht="15.75" customHeight="1" x14ac:dyDescent="0.4">
      <c r="M485" s="17"/>
    </row>
    <row r="486" spans="13:13" ht="15.75" customHeight="1" x14ac:dyDescent="0.4">
      <c r="M486" s="17"/>
    </row>
    <row r="487" spans="13:13" ht="15.75" customHeight="1" x14ac:dyDescent="0.4">
      <c r="M487" s="17"/>
    </row>
    <row r="488" spans="13:13" ht="15.75" customHeight="1" x14ac:dyDescent="0.4">
      <c r="M488" s="17"/>
    </row>
    <row r="489" spans="13:13" ht="15.75" customHeight="1" x14ac:dyDescent="0.4">
      <c r="M489" s="17"/>
    </row>
    <row r="490" spans="13:13" ht="15.75" customHeight="1" x14ac:dyDescent="0.4">
      <c r="M490" s="17"/>
    </row>
    <row r="491" spans="13:13" ht="15.75" customHeight="1" x14ac:dyDescent="0.4">
      <c r="M491" s="17"/>
    </row>
    <row r="492" spans="13:13" ht="15.75" customHeight="1" x14ac:dyDescent="0.4">
      <c r="M492" s="17"/>
    </row>
    <row r="493" spans="13:13" ht="15.75" customHeight="1" x14ac:dyDescent="0.4">
      <c r="M493" s="17"/>
    </row>
    <row r="494" spans="13:13" ht="15.75" customHeight="1" x14ac:dyDescent="0.4">
      <c r="M494" s="17"/>
    </row>
    <row r="495" spans="13:13" ht="15.75" customHeight="1" x14ac:dyDescent="0.4">
      <c r="M495" s="17"/>
    </row>
    <row r="496" spans="13:13" ht="15.75" customHeight="1" x14ac:dyDescent="0.4">
      <c r="M496" s="17"/>
    </row>
    <row r="497" spans="13:13" ht="15.75" customHeight="1" x14ac:dyDescent="0.4">
      <c r="M497" s="17"/>
    </row>
    <row r="498" spans="13:13" ht="15.75" customHeight="1" x14ac:dyDescent="0.4">
      <c r="M498" s="17"/>
    </row>
    <row r="499" spans="13:13" ht="15.75" customHeight="1" x14ac:dyDescent="0.4">
      <c r="M499" s="17"/>
    </row>
    <row r="500" spans="13:13" ht="15.75" customHeight="1" x14ac:dyDescent="0.4">
      <c r="M500" s="17"/>
    </row>
    <row r="501" spans="13:13" ht="15.75" customHeight="1" x14ac:dyDescent="0.4">
      <c r="M501" s="17"/>
    </row>
    <row r="502" spans="13:13" ht="15.75" customHeight="1" x14ac:dyDescent="0.4">
      <c r="M502" s="17"/>
    </row>
    <row r="503" spans="13:13" ht="15.75" customHeight="1" x14ac:dyDescent="0.4">
      <c r="M503" s="17"/>
    </row>
    <row r="504" spans="13:13" ht="15.75" customHeight="1" x14ac:dyDescent="0.4">
      <c r="M504" s="17"/>
    </row>
    <row r="505" spans="13:13" ht="15.75" customHeight="1" x14ac:dyDescent="0.4">
      <c r="M505" s="17"/>
    </row>
    <row r="506" spans="13:13" ht="15.75" customHeight="1" x14ac:dyDescent="0.4">
      <c r="M506" s="17"/>
    </row>
    <row r="507" spans="13:13" ht="15.75" customHeight="1" x14ac:dyDescent="0.4">
      <c r="M507" s="17"/>
    </row>
    <row r="508" spans="13:13" ht="15.75" customHeight="1" x14ac:dyDescent="0.4">
      <c r="M508" s="17"/>
    </row>
    <row r="509" spans="13:13" ht="15.75" customHeight="1" x14ac:dyDescent="0.4">
      <c r="M509" s="17"/>
    </row>
    <row r="510" spans="13:13" ht="15.75" customHeight="1" x14ac:dyDescent="0.4">
      <c r="M510" s="17"/>
    </row>
    <row r="511" spans="13:13" ht="15.75" customHeight="1" x14ac:dyDescent="0.4">
      <c r="M511" s="17"/>
    </row>
    <row r="512" spans="13:13" ht="15.75" customHeight="1" x14ac:dyDescent="0.4">
      <c r="M512" s="17"/>
    </row>
    <row r="513" spans="13:13" ht="15.75" customHeight="1" x14ac:dyDescent="0.4">
      <c r="M513" s="17"/>
    </row>
    <row r="514" spans="13:13" ht="15.75" customHeight="1" x14ac:dyDescent="0.4">
      <c r="M514" s="17"/>
    </row>
    <row r="515" spans="13:13" ht="15.75" customHeight="1" x14ac:dyDescent="0.4">
      <c r="M515" s="17"/>
    </row>
    <row r="516" spans="13:13" ht="15.75" customHeight="1" x14ac:dyDescent="0.4">
      <c r="M516" s="17"/>
    </row>
    <row r="517" spans="13:13" ht="15.75" customHeight="1" x14ac:dyDescent="0.4">
      <c r="M517" s="17"/>
    </row>
    <row r="518" spans="13:13" ht="15.75" customHeight="1" x14ac:dyDescent="0.4">
      <c r="M518" s="17"/>
    </row>
    <row r="519" spans="13:13" ht="15.75" customHeight="1" x14ac:dyDescent="0.4">
      <c r="M519" s="17"/>
    </row>
    <row r="520" spans="13:13" ht="15.75" customHeight="1" x14ac:dyDescent="0.4">
      <c r="M520" s="17"/>
    </row>
    <row r="521" spans="13:13" ht="15.75" customHeight="1" x14ac:dyDescent="0.4">
      <c r="M521" s="17"/>
    </row>
    <row r="522" spans="13:13" ht="15.75" customHeight="1" x14ac:dyDescent="0.4">
      <c r="M522" s="17"/>
    </row>
    <row r="523" spans="13:13" ht="15.75" customHeight="1" x14ac:dyDescent="0.4">
      <c r="M523" s="17"/>
    </row>
    <row r="524" spans="13:13" ht="15.75" customHeight="1" x14ac:dyDescent="0.4">
      <c r="M524" s="17"/>
    </row>
    <row r="525" spans="13:13" ht="15.75" customHeight="1" x14ac:dyDescent="0.4">
      <c r="M525" s="17"/>
    </row>
    <row r="526" spans="13:13" ht="15.75" customHeight="1" x14ac:dyDescent="0.4">
      <c r="M526" s="17"/>
    </row>
    <row r="527" spans="13:13" ht="15.75" customHeight="1" x14ac:dyDescent="0.4">
      <c r="M527" s="17"/>
    </row>
    <row r="528" spans="13:13" ht="15.75" customHeight="1" x14ac:dyDescent="0.4">
      <c r="M528" s="17"/>
    </row>
    <row r="529" spans="13:13" ht="15.75" customHeight="1" x14ac:dyDescent="0.4">
      <c r="M529" s="17"/>
    </row>
    <row r="530" spans="13:13" ht="15.75" customHeight="1" x14ac:dyDescent="0.4">
      <c r="M530" s="17"/>
    </row>
    <row r="531" spans="13:13" ht="15.75" customHeight="1" x14ac:dyDescent="0.4">
      <c r="M531" s="17"/>
    </row>
    <row r="532" spans="13:13" ht="15.75" customHeight="1" x14ac:dyDescent="0.4">
      <c r="M532" s="17"/>
    </row>
    <row r="533" spans="13:13" ht="15.75" customHeight="1" x14ac:dyDescent="0.4">
      <c r="M533" s="17"/>
    </row>
    <row r="534" spans="13:13" ht="15.75" customHeight="1" x14ac:dyDescent="0.4">
      <c r="M534" s="17"/>
    </row>
    <row r="535" spans="13:13" ht="15.75" customHeight="1" x14ac:dyDescent="0.4">
      <c r="M535" s="17"/>
    </row>
    <row r="536" spans="13:13" ht="15.75" customHeight="1" x14ac:dyDescent="0.4">
      <c r="M536" s="17"/>
    </row>
    <row r="537" spans="13:13" ht="15.75" customHeight="1" x14ac:dyDescent="0.4">
      <c r="M537" s="17"/>
    </row>
    <row r="538" spans="13:13" ht="15.75" customHeight="1" x14ac:dyDescent="0.4">
      <c r="M538" s="17"/>
    </row>
    <row r="539" spans="13:13" ht="15.75" customHeight="1" x14ac:dyDescent="0.4">
      <c r="M539" s="17"/>
    </row>
    <row r="540" spans="13:13" ht="15.75" customHeight="1" x14ac:dyDescent="0.4">
      <c r="M540" s="17"/>
    </row>
    <row r="541" spans="13:13" ht="15.75" customHeight="1" x14ac:dyDescent="0.4">
      <c r="M541" s="17"/>
    </row>
    <row r="542" spans="13:13" ht="15.75" customHeight="1" x14ac:dyDescent="0.4">
      <c r="M542" s="17"/>
    </row>
    <row r="543" spans="13:13" ht="15.75" customHeight="1" x14ac:dyDescent="0.4">
      <c r="M543" s="17"/>
    </row>
    <row r="544" spans="13:13" ht="15.75" customHeight="1" x14ac:dyDescent="0.4">
      <c r="M544" s="17"/>
    </row>
    <row r="545" spans="13:13" ht="15.75" customHeight="1" x14ac:dyDescent="0.4">
      <c r="M545" s="17"/>
    </row>
    <row r="546" spans="13:13" ht="15.75" customHeight="1" x14ac:dyDescent="0.4">
      <c r="M546" s="17"/>
    </row>
    <row r="547" spans="13:13" ht="15.75" customHeight="1" x14ac:dyDescent="0.4">
      <c r="M547" s="17"/>
    </row>
    <row r="548" spans="13:13" ht="15.75" customHeight="1" x14ac:dyDescent="0.4">
      <c r="M548" s="17"/>
    </row>
    <row r="549" spans="13:13" ht="15.75" customHeight="1" x14ac:dyDescent="0.4">
      <c r="M549" s="17"/>
    </row>
    <row r="550" spans="13:13" ht="15.75" customHeight="1" x14ac:dyDescent="0.4">
      <c r="M550" s="17"/>
    </row>
    <row r="551" spans="13:13" ht="15.75" customHeight="1" x14ac:dyDescent="0.4">
      <c r="M551" s="17"/>
    </row>
    <row r="552" spans="13:13" ht="15.75" customHeight="1" x14ac:dyDescent="0.4">
      <c r="M552" s="17"/>
    </row>
    <row r="553" spans="13:13" ht="15.75" customHeight="1" x14ac:dyDescent="0.4">
      <c r="M553" s="17"/>
    </row>
    <row r="554" spans="13:13" ht="15.75" customHeight="1" x14ac:dyDescent="0.4">
      <c r="M554" s="17"/>
    </row>
    <row r="555" spans="13:13" ht="15.75" customHeight="1" x14ac:dyDescent="0.4">
      <c r="M555" s="17"/>
    </row>
    <row r="556" spans="13:13" ht="15.75" customHeight="1" x14ac:dyDescent="0.4">
      <c r="M556" s="17"/>
    </row>
    <row r="557" spans="13:13" ht="15.75" customHeight="1" x14ac:dyDescent="0.4">
      <c r="M557" s="17"/>
    </row>
    <row r="558" spans="13:13" ht="15.75" customHeight="1" x14ac:dyDescent="0.4">
      <c r="M558" s="17"/>
    </row>
    <row r="559" spans="13:13" ht="15.75" customHeight="1" x14ac:dyDescent="0.4">
      <c r="M559" s="17"/>
    </row>
    <row r="560" spans="13:13" ht="15.75" customHeight="1" x14ac:dyDescent="0.4">
      <c r="M560" s="17"/>
    </row>
    <row r="561" spans="13:13" ht="15.75" customHeight="1" x14ac:dyDescent="0.4">
      <c r="M561" s="17"/>
    </row>
    <row r="562" spans="13:13" ht="15.75" customHeight="1" x14ac:dyDescent="0.4">
      <c r="M562" s="17"/>
    </row>
    <row r="563" spans="13:13" ht="15.75" customHeight="1" x14ac:dyDescent="0.4">
      <c r="M563" s="17"/>
    </row>
    <row r="564" spans="13:13" ht="15.75" customHeight="1" x14ac:dyDescent="0.4">
      <c r="M564" s="17"/>
    </row>
    <row r="565" spans="13:13" ht="15.75" customHeight="1" x14ac:dyDescent="0.4">
      <c r="M565" s="17"/>
    </row>
    <row r="566" spans="13:13" ht="15.75" customHeight="1" x14ac:dyDescent="0.4">
      <c r="M566" s="17"/>
    </row>
    <row r="567" spans="13:13" ht="15.75" customHeight="1" x14ac:dyDescent="0.4">
      <c r="M567" s="17"/>
    </row>
    <row r="568" spans="13:13" ht="15.75" customHeight="1" x14ac:dyDescent="0.4">
      <c r="M568" s="17"/>
    </row>
    <row r="569" spans="13:13" ht="15.75" customHeight="1" x14ac:dyDescent="0.4">
      <c r="M569" s="17"/>
    </row>
    <row r="570" spans="13:13" ht="15.75" customHeight="1" x14ac:dyDescent="0.4">
      <c r="M570" s="17"/>
    </row>
    <row r="571" spans="13:13" ht="15.75" customHeight="1" x14ac:dyDescent="0.4">
      <c r="M571" s="17"/>
    </row>
    <row r="572" spans="13:13" ht="15.75" customHeight="1" x14ac:dyDescent="0.4">
      <c r="M572" s="17"/>
    </row>
    <row r="573" spans="13:13" ht="15.75" customHeight="1" x14ac:dyDescent="0.4">
      <c r="M573" s="17"/>
    </row>
    <row r="574" spans="13:13" ht="15.75" customHeight="1" x14ac:dyDescent="0.4">
      <c r="M574" s="17"/>
    </row>
    <row r="575" spans="13:13" ht="15.75" customHeight="1" x14ac:dyDescent="0.4">
      <c r="M575" s="17"/>
    </row>
    <row r="576" spans="13:13" ht="15.75" customHeight="1" x14ac:dyDescent="0.4">
      <c r="M576" s="17"/>
    </row>
    <row r="577" spans="13:13" ht="15.75" customHeight="1" x14ac:dyDescent="0.4">
      <c r="M577" s="17"/>
    </row>
    <row r="578" spans="13:13" ht="15.75" customHeight="1" x14ac:dyDescent="0.4">
      <c r="M578" s="17"/>
    </row>
    <row r="579" spans="13:13" ht="15.75" customHeight="1" x14ac:dyDescent="0.4">
      <c r="M579" s="17"/>
    </row>
    <row r="580" spans="13:13" ht="15.75" customHeight="1" x14ac:dyDescent="0.4">
      <c r="M580" s="17"/>
    </row>
    <row r="581" spans="13:13" ht="15.75" customHeight="1" x14ac:dyDescent="0.4">
      <c r="M581" s="17"/>
    </row>
    <row r="582" spans="13:13" ht="15.75" customHeight="1" x14ac:dyDescent="0.4">
      <c r="M582" s="17"/>
    </row>
    <row r="583" spans="13:13" ht="15.75" customHeight="1" x14ac:dyDescent="0.4">
      <c r="M583" s="17"/>
    </row>
    <row r="584" spans="13:13" ht="15.75" customHeight="1" x14ac:dyDescent="0.4">
      <c r="M584" s="17"/>
    </row>
    <row r="585" spans="13:13" ht="15.75" customHeight="1" x14ac:dyDescent="0.4">
      <c r="M585" s="17"/>
    </row>
    <row r="586" spans="13:13" ht="15.75" customHeight="1" x14ac:dyDescent="0.4">
      <c r="M586" s="17"/>
    </row>
    <row r="587" spans="13:13" ht="15.75" customHeight="1" x14ac:dyDescent="0.4">
      <c r="M587" s="17"/>
    </row>
    <row r="588" spans="13:13" ht="15.75" customHeight="1" x14ac:dyDescent="0.4">
      <c r="M588" s="17"/>
    </row>
    <row r="589" spans="13:13" ht="15.75" customHeight="1" x14ac:dyDescent="0.4">
      <c r="M589" s="17"/>
    </row>
    <row r="590" spans="13:13" ht="15.75" customHeight="1" x14ac:dyDescent="0.4">
      <c r="M590" s="17"/>
    </row>
    <row r="591" spans="13:13" ht="15.75" customHeight="1" x14ac:dyDescent="0.4">
      <c r="M591" s="17"/>
    </row>
    <row r="592" spans="13:13" ht="15.75" customHeight="1" x14ac:dyDescent="0.4">
      <c r="M592" s="17"/>
    </row>
    <row r="593" spans="13:13" ht="15.75" customHeight="1" x14ac:dyDescent="0.4">
      <c r="M593" s="17"/>
    </row>
    <row r="594" spans="13:13" ht="15.75" customHeight="1" x14ac:dyDescent="0.4">
      <c r="M594" s="17"/>
    </row>
    <row r="595" spans="13:13" ht="15.75" customHeight="1" x14ac:dyDescent="0.4">
      <c r="M595" s="17"/>
    </row>
    <row r="596" spans="13:13" ht="15.75" customHeight="1" x14ac:dyDescent="0.4">
      <c r="M596" s="17"/>
    </row>
    <row r="597" spans="13:13" ht="15.75" customHeight="1" x14ac:dyDescent="0.4">
      <c r="M597" s="17"/>
    </row>
    <row r="598" spans="13:13" ht="15.75" customHeight="1" x14ac:dyDescent="0.4">
      <c r="M598" s="17"/>
    </row>
    <row r="599" spans="13:13" ht="15.75" customHeight="1" x14ac:dyDescent="0.4">
      <c r="M599" s="17"/>
    </row>
    <row r="600" spans="13:13" ht="15.75" customHeight="1" x14ac:dyDescent="0.4">
      <c r="M600" s="17"/>
    </row>
    <row r="601" spans="13:13" ht="15.75" customHeight="1" x14ac:dyDescent="0.4">
      <c r="M601" s="17"/>
    </row>
    <row r="602" spans="13:13" ht="15.75" customHeight="1" x14ac:dyDescent="0.4">
      <c r="M602" s="17"/>
    </row>
    <row r="603" spans="13:13" ht="15.75" customHeight="1" x14ac:dyDescent="0.4">
      <c r="M603" s="17"/>
    </row>
    <row r="604" spans="13:13" ht="15.75" customHeight="1" x14ac:dyDescent="0.4">
      <c r="M604" s="17"/>
    </row>
    <row r="605" spans="13:13" ht="15.75" customHeight="1" x14ac:dyDescent="0.4">
      <c r="M605" s="17"/>
    </row>
    <row r="606" spans="13:13" ht="15.75" customHeight="1" x14ac:dyDescent="0.4">
      <c r="M606" s="17"/>
    </row>
    <row r="607" spans="13:13" ht="15.75" customHeight="1" x14ac:dyDescent="0.4">
      <c r="M607" s="17"/>
    </row>
    <row r="608" spans="13:13" ht="15.75" customHeight="1" x14ac:dyDescent="0.4">
      <c r="M608" s="17"/>
    </row>
    <row r="609" spans="13:13" ht="15.75" customHeight="1" x14ac:dyDescent="0.4">
      <c r="M609" s="17"/>
    </row>
    <row r="610" spans="13:13" ht="15.75" customHeight="1" x14ac:dyDescent="0.4">
      <c r="M610" s="17"/>
    </row>
    <row r="611" spans="13:13" ht="15.75" customHeight="1" x14ac:dyDescent="0.4">
      <c r="M611" s="17"/>
    </row>
    <row r="612" spans="13:13" ht="15.75" customHeight="1" x14ac:dyDescent="0.4">
      <c r="M612" s="17"/>
    </row>
    <row r="613" spans="13:13" ht="15.75" customHeight="1" x14ac:dyDescent="0.4">
      <c r="M613" s="17"/>
    </row>
    <row r="614" spans="13:13" ht="15.75" customHeight="1" x14ac:dyDescent="0.4">
      <c r="M614" s="17"/>
    </row>
    <row r="615" spans="13:13" ht="15.75" customHeight="1" x14ac:dyDescent="0.4">
      <c r="M615" s="17"/>
    </row>
    <row r="616" spans="13:13" ht="15.75" customHeight="1" x14ac:dyDescent="0.4">
      <c r="M616" s="17"/>
    </row>
    <row r="617" spans="13:13" ht="15.75" customHeight="1" x14ac:dyDescent="0.4">
      <c r="M617" s="17"/>
    </row>
    <row r="618" spans="13:13" ht="15.75" customHeight="1" x14ac:dyDescent="0.4">
      <c r="M618" s="17"/>
    </row>
    <row r="619" spans="13:13" ht="15.75" customHeight="1" x14ac:dyDescent="0.4">
      <c r="M619" s="17"/>
    </row>
    <row r="620" spans="13:13" ht="15.75" customHeight="1" x14ac:dyDescent="0.4">
      <c r="M620" s="17"/>
    </row>
    <row r="621" spans="13:13" ht="15.75" customHeight="1" x14ac:dyDescent="0.4">
      <c r="M621" s="17"/>
    </row>
    <row r="622" spans="13:13" ht="15.75" customHeight="1" x14ac:dyDescent="0.4">
      <c r="M622" s="17"/>
    </row>
    <row r="623" spans="13:13" ht="15.75" customHeight="1" x14ac:dyDescent="0.4">
      <c r="M623" s="17"/>
    </row>
    <row r="624" spans="13:13" ht="15.75" customHeight="1" x14ac:dyDescent="0.4">
      <c r="M624" s="17"/>
    </row>
    <row r="625" spans="13:13" ht="15.75" customHeight="1" x14ac:dyDescent="0.4">
      <c r="M625" s="17"/>
    </row>
    <row r="626" spans="13:13" ht="15.75" customHeight="1" x14ac:dyDescent="0.4">
      <c r="M626" s="17"/>
    </row>
    <row r="627" spans="13:13" ht="15.75" customHeight="1" x14ac:dyDescent="0.4">
      <c r="M627" s="17"/>
    </row>
    <row r="628" spans="13:13" ht="15.75" customHeight="1" x14ac:dyDescent="0.4">
      <c r="M628" s="17"/>
    </row>
    <row r="629" spans="13:13" ht="15.75" customHeight="1" x14ac:dyDescent="0.4">
      <c r="M629" s="17"/>
    </row>
    <row r="630" spans="13:13" ht="15.75" customHeight="1" x14ac:dyDescent="0.4">
      <c r="M630" s="17"/>
    </row>
    <row r="631" spans="13:13" ht="15.75" customHeight="1" x14ac:dyDescent="0.4">
      <c r="M631" s="17"/>
    </row>
    <row r="632" spans="13:13" ht="15.75" customHeight="1" x14ac:dyDescent="0.4">
      <c r="M632" s="17"/>
    </row>
    <row r="633" spans="13:13" ht="15.75" customHeight="1" x14ac:dyDescent="0.4">
      <c r="M633" s="17"/>
    </row>
    <row r="634" spans="13:13" ht="15.75" customHeight="1" x14ac:dyDescent="0.4">
      <c r="M634" s="17"/>
    </row>
    <row r="635" spans="13:13" ht="15.75" customHeight="1" x14ac:dyDescent="0.4">
      <c r="M635" s="17"/>
    </row>
    <row r="636" spans="13:13" ht="15.75" customHeight="1" x14ac:dyDescent="0.4">
      <c r="M636" s="17"/>
    </row>
    <row r="637" spans="13:13" ht="15.75" customHeight="1" x14ac:dyDescent="0.4">
      <c r="M637" s="17"/>
    </row>
    <row r="638" spans="13:13" ht="15.75" customHeight="1" x14ac:dyDescent="0.4">
      <c r="M638" s="17"/>
    </row>
    <row r="639" spans="13:13" ht="15.75" customHeight="1" x14ac:dyDescent="0.4">
      <c r="M639" s="17"/>
    </row>
    <row r="640" spans="13:13" ht="15.75" customHeight="1" x14ac:dyDescent="0.4">
      <c r="M640" s="17"/>
    </row>
    <row r="641" spans="13:13" ht="15.75" customHeight="1" x14ac:dyDescent="0.4">
      <c r="M641" s="17"/>
    </row>
    <row r="642" spans="13:13" ht="15.75" customHeight="1" x14ac:dyDescent="0.4">
      <c r="M642" s="17"/>
    </row>
    <row r="643" spans="13:13" ht="15.75" customHeight="1" x14ac:dyDescent="0.4">
      <c r="M643" s="17"/>
    </row>
    <row r="644" spans="13:13" ht="15.75" customHeight="1" x14ac:dyDescent="0.4">
      <c r="M644" s="17"/>
    </row>
    <row r="645" spans="13:13" ht="15.75" customHeight="1" x14ac:dyDescent="0.4">
      <c r="M645" s="17"/>
    </row>
    <row r="646" spans="13:13" ht="15.75" customHeight="1" x14ac:dyDescent="0.4">
      <c r="M646" s="17"/>
    </row>
    <row r="647" spans="13:13" ht="15.75" customHeight="1" x14ac:dyDescent="0.4">
      <c r="M647" s="17"/>
    </row>
    <row r="648" spans="13:13" ht="15.75" customHeight="1" x14ac:dyDescent="0.4">
      <c r="M648" s="17"/>
    </row>
    <row r="649" spans="13:13" ht="15.75" customHeight="1" x14ac:dyDescent="0.4">
      <c r="M649" s="17"/>
    </row>
    <row r="650" spans="13:13" ht="15.75" customHeight="1" x14ac:dyDescent="0.4">
      <c r="M650" s="17"/>
    </row>
    <row r="651" spans="13:13" ht="15.75" customHeight="1" x14ac:dyDescent="0.4">
      <c r="M651" s="17"/>
    </row>
    <row r="652" spans="13:13" ht="15.75" customHeight="1" x14ac:dyDescent="0.4">
      <c r="M652" s="17"/>
    </row>
    <row r="653" spans="13:13" ht="15.75" customHeight="1" x14ac:dyDescent="0.4">
      <c r="M653" s="17"/>
    </row>
    <row r="654" spans="13:13" ht="15.75" customHeight="1" x14ac:dyDescent="0.4">
      <c r="M654" s="17"/>
    </row>
    <row r="655" spans="13:13" ht="15.75" customHeight="1" x14ac:dyDescent="0.4">
      <c r="M655" s="17"/>
    </row>
    <row r="656" spans="13:13" ht="15.75" customHeight="1" x14ac:dyDescent="0.4">
      <c r="M656" s="17"/>
    </row>
    <row r="657" spans="13:13" ht="15.75" customHeight="1" x14ac:dyDescent="0.4">
      <c r="M657" s="17"/>
    </row>
    <row r="658" spans="13:13" ht="15.75" customHeight="1" x14ac:dyDescent="0.4">
      <c r="M658" s="17"/>
    </row>
    <row r="659" spans="13:13" ht="15.75" customHeight="1" x14ac:dyDescent="0.4">
      <c r="M659" s="17"/>
    </row>
    <row r="660" spans="13:13" ht="15.75" customHeight="1" x14ac:dyDescent="0.4">
      <c r="M660" s="17"/>
    </row>
    <row r="661" spans="13:13" ht="15.75" customHeight="1" x14ac:dyDescent="0.4">
      <c r="M661" s="17"/>
    </row>
    <row r="662" spans="13:13" ht="15.75" customHeight="1" x14ac:dyDescent="0.4">
      <c r="M662" s="17"/>
    </row>
    <row r="663" spans="13:13" ht="15.75" customHeight="1" x14ac:dyDescent="0.4">
      <c r="M663" s="17"/>
    </row>
    <row r="664" spans="13:13" ht="15.75" customHeight="1" x14ac:dyDescent="0.4">
      <c r="M664" s="17"/>
    </row>
    <row r="665" spans="13:13" ht="15.75" customHeight="1" x14ac:dyDescent="0.4">
      <c r="M665" s="17"/>
    </row>
    <row r="666" spans="13:13" ht="15.75" customHeight="1" x14ac:dyDescent="0.4">
      <c r="M666" s="17"/>
    </row>
    <row r="667" spans="13:13" ht="15.75" customHeight="1" x14ac:dyDescent="0.4">
      <c r="M667" s="17"/>
    </row>
    <row r="668" spans="13:13" ht="15.75" customHeight="1" x14ac:dyDescent="0.4">
      <c r="M668" s="17"/>
    </row>
    <row r="669" spans="13:13" ht="15.75" customHeight="1" x14ac:dyDescent="0.4">
      <c r="M669" s="17"/>
    </row>
    <row r="670" spans="13:13" ht="15.75" customHeight="1" x14ac:dyDescent="0.4">
      <c r="M670" s="17"/>
    </row>
    <row r="671" spans="13:13" ht="15.75" customHeight="1" x14ac:dyDescent="0.4">
      <c r="M671" s="17"/>
    </row>
    <row r="672" spans="13:13" ht="15.75" customHeight="1" x14ac:dyDescent="0.4">
      <c r="M672" s="17"/>
    </row>
    <row r="673" spans="13:13" ht="15.75" customHeight="1" x14ac:dyDescent="0.4">
      <c r="M673" s="17"/>
    </row>
    <row r="674" spans="13:13" ht="15.75" customHeight="1" x14ac:dyDescent="0.4">
      <c r="M674" s="17"/>
    </row>
    <row r="675" spans="13:13" ht="15.75" customHeight="1" x14ac:dyDescent="0.4">
      <c r="M675" s="17"/>
    </row>
    <row r="676" spans="13:13" ht="15.75" customHeight="1" x14ac:dyDescent="0.4">
      <c r="M676" s="17"/>
    </row>
    <row r="677" spans="13:13" ht="15.75" customHeight="1" x14ac:dyDescent="0.4">
      <c r="M677" s="17"/>
    </row>
    <row r="678" spans="13:13" ht="15.75" customHeight="1" x14ac:dyDescent="0.4">
      <c r="M678" s="17"/>
    </row>
    <row r="679" spans="13:13" ht="15.75" customHeight="1" x14ac:dyDescent="0.4">
      <c r="M679" s="17"/>
    </row>
    <row r="680" spans="13:13" ht="15.75" customHeight="1" x14ac:dyDescent="0.4">
      <c r="M680" s="17"/>
    </row>
    <row r="681" spans="13:13" ht="15.75" customHeight="1" x14ac:dyDescent="0.4">
      <c r="M681" s="17"/>
    </row>
    <row r="682" spans="13:13" ht="15.75" customHeight="1" x14ac:dyDescent="0.4">
      <c r="M682" s="17"/>
    </row>
    <row r="683" spans="13:13" ht="15.75" customHeight="1" x14ac:dyDescent="0.4">
      <c r="M683" s="17"/>
    </row>
    <row r="684" spans="13:13" ht="15.75" customHeight="1" x14ac:dyDescent="0.4">
      <c r="M684" s="17"/>
    </row>
    <row r="685" spans="13:13" ht="15.75" customHeight="1" x14ac:dyDescent="0.4">
      <c r="M685" s="17"/>
    </row>
    <row r="686" spans="13:13" ht="15.75" customHeight="1" x14ac:dyDescent="0.4">
      <c r="M686" s="17"/>
    </row>
    <row r="687" spans="13:13" ht="15.75" customHeight="1" x14ac:dyDescent="0.4">
      <c r="M687" s="17"/>
    </row>
    <row r="688" spans="13:13" ht="15.75" customHeight="1" x14ac:dyDescent="0.4">
      <c r="M688" s="17"/>
    </row>
    <row r="689" spans="13:13" ht="15.75" customHeight="1" x14ac:dyDescent="0.4">
      <c r="M689" s="17"/>
    </row>
    <row r="690" spans="13:13" ht="15.75" customHeight="1" x14ac:dyDescent="0.4">
      <c r="M690" s="17"/>
    </row>
    <row r="691" spans="13:13" ht="15.75" customHeight="1" x14ac:dyDescent="0.4">
      <c r="M691" s="17"/>
    </row>
    <row r="692" spans="13:13" ht="15.75" customHeight="1" x14ac:dyDescent="0.4">
      <c r="M692" s="17"/>
    </row>
    <row r="693" spans="13:13" ht="15.75" customHeight="1" x14ac:dyDescent="0.4">
      <c r="M693" s="17"/>
    </row>
    <row r="694" spans="13:13" ht="15.75" customHeight="1" x14ac:dyDescent="0.4">
      <c r="M694" s="17"/>
    </row>
    <row r="695" spans="13:13" ht="15.75" customHeight="1" x14ac:dyDescent="0.4">
      <c r="M695" s="17"/>
    </row>
    <row r="696" spans="13:13" ht="15.75" customHeight="1" x14ac:dyDescent="0.4">
      <c r="M696" s="17"/>
    </row>
    <row r="697" spans="13:13" ht="15.75" customHeight="1" x14ac:dyDescent="0.4">
      <c r="M697" s="17"/>
    </row>
    <row r="698" spans="13:13" ht="15.75" customHeight="1" x14ac:dyDescent="0.4">
      <c r="M698" s="17"/>
    </row>
    <row r="699" spans="13:13" ht="15.75" customHeight="1" x14ac:dyDescent="0.4">
      <c r="M699" s="17"/>
    </row>
    <row r="700" spans="13:13" ht="15.75" customHeight="1" x14ac:dyDescent="0.4">
      <c r="M700" s="17"/>
    </row>
    <row r="701" spans="13:13" ht="15.75" customHeight="1" x14ac:dyDescent="0.4">
      <c r="M701" s="17"/>
    </row>
    <row r="702" spans="13:13" ht="15.75" customHeight="1" x14ac:dyDescent="0.4">
      <c r="M702" s="17"/>
    </row>
    <row r="703" spans="13:13" ht="15.75" customHeight="1" x14ac:dyDescent="0.4">
      <c r="M703" s="17"/>
    </row>
    <row r="704" spans="13:13" ht="15.75" customHeight="1" x14ac:dyDescent="0.4">
      <c r="M704" s="17"/>
    </row>
    <row r="705" spans="13:13" ht="15.75" customHeight="1" x14ac:dyDescent="0.4">
      <c r="M705" s="17"/>
    </row>
    <row r="706" spans="13:13" ht="15.75" customHeight="1" x14ac:dyDescent="0.4">
      <c r="M706" s="17"/>
    </row>
    <row r="707" spans="13:13" ht="15.75" customHeight="1" x14ac:dyDescent="0.4">
      <c r="M707" s="17"/>
    </row>
    <row r="708" spans="13:13" ht="15.75" customHeight="1" x14ac:dyDescent="0.4">
      <c r="M708" s="17"/>
    </row>
    <row r="709" spans="13:13" ht="15.75" customHeight="1" x14ac:dyDescent="0.4">
      <c r="M709" s="17"/>
    </row>
    <row r="710" spans="13:13" ht="15.75" customHeight="1" x14ac:dyDescent="0.4">
      <c r="M710" s="17"/>
    </row>
    <row r="711" spans="13:13" ht="15.75" customHeight="1" x14ac:dyDescent="0.4">
      <c r="M711" s="17"/>
    </row>
    <row r="712" spans="13:13" ht="15.75" customHeight="1" x14ac:dyDescent="0.4">
      <c r="M712" s="17"/>
    </row>
    <row r="713" spans="13:13" ht="15.75" customHeight="1" x14ac:dyDescent="0.4">
      <c r="M713" s="17"/>
    </row>
    <row r="714" spans="13:13" ht="15.75" customHeight="1" x14ac:dyDescent="0.4">
      <c r="M714" s="17"/>
    </row>
    <row r="715" spans="13:13" ht="15.75" customHeight="1" x14ac:dyDescent="0.4">
      <c r="M715" s="17"/>
    </row>
    <row r="716" spans="13:13" ht="15.75" customHeight="1" x14ac:dyDescent="0.4">
      <c r="M716" s="17"/>
    </row>
    <row r="717" spans="13:13" ht="15.75" customHeight="1" x14ac:dyDescent="0.4">
      <c r="M717" s="17"/>
    </row>
    <row r="718" spans="13:13" ht="15.75" customHeight="1" x14ac:dyDescent="0.4">
      <c r="M718" s="17"/>
    </row>
    <row r="719" spans="13:13" ht="15.75" customHeight="1" x14ac:dyDescent="0.4">
      <c r="M719" s="17"/>
    </row>
    <row r="720" spans="13:13" ht="15.75" customHeight="1" x14ac:dyDescent="0.4">
      <c r="M720" s="17"/>
    </row>
    <row r="721" spans="13:13" ht="15.75" customHeight="1" x14ac:dyDescent="0.4">
      <c r="M721" s="17"/>
    </row>
    <row r="722" spans="13:13" ht="15.75" customHeight="1" x14ac:dyDescent="0.4">
      <c r="M722" s="17"/>
    </row>
    <row r="723" spans="13:13" ht="15.75" customHeight="1" x14ac:dyDescent="0.4">
      <c r="M723" s="17"/>
    </row>
    <row r="724" spans="13:13" ht="15.75" customHeight="1" x14ac:dyDescent="0.4">
      <c r="M724" s="17"/>
    </row>
    <row r="725" spans="13:13" ht="15.75" customHeight="1" x14ac:dyDescent="0.4">
      <c r="M725" s="17"/>
    </row>
    <row r="726" spans="13:13" ht="15.75" customHeight="1" x14ac:dyDescent="0.4">
      <c r="M726" s="17"/>
    </row>
    <row r="727" spans="13:13" ht="15.75" customHeight="1" x14ac:dyDescent="0.4">
      <c r="M727" s="17"/>
    </row>
    <row r="728" spans="13:13" ht="15.75" customHeight="1" x14ac:dyDescent="0.4">
      <c r="M728" s="17"/>
    </row>
    <row r="729" spans="13:13" ht="15.75" customHeight="1" x14ac:dyDescent="0.4">
      <c r="M729" s="17"/>
    </row>
    <row r="730" spans="13:13" ht="15.75" customHeight="1" x14ac:dyDescent="0.4">
      <c r="M730" s="17"/>
    </row>
    <row r="731" spans="13:13" ht="15.75" customHeight="1" x14ac:dyDescent="0.4">
      <c r="M731" s="17"/>
    </row>
    <row r="732" spans="13:13" ht="15.75" customHeight="1" x14ac:dyDescent="0.4">
      <c r="M732" s="17"/>
    </row>
    <row r="733" spans="13:13" ht="15.75" customHeight="1" x14ac:dyDescent="0.4">
      <c r="M733" s="17"/>
    </row>
    <row r="734" spans="13:13" ht="15.75" customHeight="1" x14ac:dyDescent="0.4">
      <c r="M734" s="17"/>
    </row>
    <row r="735" spans="13:13" ht="15.75" customHeight="1" x14ac:dyDescent="0.4">
      <c r="M735" s="17"/>
    </row>
    <row r="736" spans="13:13" ht="15.75" customHeight="1" x14ac:dyDescent="0.4">
      <c r="M736" s="17"/>
    </row>
    <row r="737" spans="13:13" ht="15.75" customHeight="1" x14ac:dyDescent="0.4">
      <c r="M737" s="17"/>
    </row>
    <row r="738" spans="13:13" ht="15.75" customHeight="1" x14ac:dyDescent="0.4">
      <c r="M738" s="17"/>
    </row>
    <row r="739" spans="13:13" ht="15.75" customHeight="1" x14ac:dyDescent="0.4">
      <c r="M739" s="17"/>
    </row>
    <row r="740" spans="13:13" ht="15.75" customHeight="1" x14ac:dyDescent="0.4">
      <c r="M740" s="17"/>
    </row>
    <row r="741" spans="13:13" ht="15.75" customHeight="1" x14ac:dyDescent="0.4">
      <c r="M741" s="17"/>
    </row>
    <row r="742" spans="13:13" ht="15.75" customHeight="1" x14ac:dyDescent="0.4">
      <c r="M742" s="17"/>
    </row>
    <row r="743" spans="13:13" ht="15.75" customHeight="1" x14ac:dyDescent="0.4">
      <c r="M743" s="17"/>
    </row>
    <row r="744" spans="13:13" ht="15.75" customHeight="1" x14ac:dyDescent="0.4">
      <c r="M744" s="17"/>
    </row>
    <row r="745" spans="13:13" ht="15.75" customHeight="1" x14ac:dyDescent="0.4">
      <c r="M745" s="17"/>
    </row>
    <row r="746" spans="13:13" ht="15.75" customHeight="1" x14ac:dyDescent="0.4">
      <c r="M746" s="17"/>
    </row>
    <row r="747" spans="13:13" ht="15.75" customHeight="1" x14ac:dyDescent="0.4">
      <c r="M747" s="17"/>
    </row>
    <row r="748" spans="13:13" ht="15.75" customHeight="1" x14ac:dyDescent="0.4">
      <c r="M748" s="17"/>
    </row>
    <row r="749" spans="13:13" ht="15.75" customHeight="1" x14ac:dyDescent="0.4">
      <c r="M749" s="17"/>
    </row>
    <row r="750" spans="13:13" ht="15.75" customHeight="1" x14ac:dyDescent="0.4">
      <c r="M750" s="17"/>
    </row>
    <row r="751" spans="13:13" ht="15.75" customHeight="1" x14ac:dyDescent="0.4">
      <c r="M751" s="17"/>
    </row>
    <row r="752" spans="13:13" ht="15.75" customHeight="1" x14ac:dyDescent="0.4">
      <c r="M752" s="17"/>
    </row>
    <row r="753" spans="13:13" ht="15.75" customHeight="1" x14ac:dyDescent="0.4">
      <c r="M753" s="17"/>
    </row>
    <row r="754" spans="13:13" ht="15.75" customHeight="1" x14ac:dyDescent="0.4">
      <c r="M754" s="17"/>
    </row>
    <row r="755" spans="13:13" ht="15.75" customHeight="1" x14ac:dyDescent="0.4">
      <c r="M755" s="17"/>
    </row>
    <row r="756" spans="13:13" ht="15.75" customHeight="1" x14ac:dyDescent="0.4">
      <c r="M756" s="17"/>
    </row>
    <row r="757" spans="13:13" ht="15.75" customHeight="1" x14ac:dyDescent="0.4">
      <c r="M757" s="17"/>
    </row>
    <row r="758" spans="13:13" ht="15.75" customHeight="1" x14ac:dyDescent="0.4">
      <c r="M758" s="17"/>
    </row>
    <row r="759" spans="13:13" ht="15.75" customHeight="1" x14ac:dyDescent="0.4">
      <c r="M759" s="17"/>
    </row>
    <row r="760" spans="13:13" ht="15.75" customHeight="1" x14ac:dyDescent="0.4">
      <c r="M760" s="17"/>
    </row>
    <row r="761" spans="13:13" ht="15.75" customHeight="1" x14ac:dyDescent="0.4">
      <c r="M761" s="17"/>
    </row>
    <row r="762" spans="13:13" ht="15.75" customHeight="1" x14ac:dyDescent="0.4">
      <c r="M762" s="17"/>
    </row>
    <row r="763" spans="13:13" ht="15.75" customHeight="1" x14ac:dyDescent="0.4">
      <c r="M763" s="17"/>
    </row>
    <row r="764" spans="13:13" ht="15.75" customHeight="1" x14ac:dyDescent="0.4">
      <c r="M764" s="17"/>
    </row>
    <row r="765" spans="13:13" ht="15.75" customHeight="1" x14ac:dyDescent="0.4">
      <c r="M765" s="17"/>
    </row>
    <row r="766" spans="13:13" ht="15.75" customHeight="1" x14ac:dyDescent="0.4">
      <c r="M766" s="17"/>
    </row>
    <row r="767" spans="13:13" ht="15.75" customHeight="1" x14ac:dyDescent="0.4">
      <c r="M767" s="17"/>
    </row>
    <row r="768" spans="13:13" ht="15.75" customHeight="1" x14ac:dyDescent="0.4">
      <c r="M768" s="17"/>
    </row>
    <row r="769" spans="13:13" ht="15.75" customHeight="1" x14ac:dyDescent="0.4">
      <c r="M769" s="17"/>
    </row>
    <row r="770" spans="13:13" ht="15.75" customHeight="1" x14ac:dyDescent="0.4">
      <c r="M770" s="17"/>
    </row>
    <row r="771" spans="13:13" ht="15.75" customHeight="1" x14ac:dyDescent="0.4">
      <c r="M771" s="17"/>
    </row>
    <row r="772" spans="13:13" ht="15.75" customHeight="1" x14ac:dyDescent="0.4">
      <c r="M772" s="17"/>
    </row>
    <row r="773" spans="13:13" ht="15.75" customHeight="1" x14ac:dyDescent="0.4">
      <c r="M773" s="17"/>
    </row>
    <row r="774" spans="13:13" ht="15.75" customHeight="1" x14ac:dyDescent="0.4">
      <c r="M774" s="17"/>
    </row>
    <row r="775" spans="13:13" ht="15.75" customHeight="1" x14ac:dyDescent="0.4">
      <c r="M775" s="17"/>
    </row>
    <row r="776" spans="13:13" ht="15.75" customHeight="1" x14ac:dyDescent="0.4">
      <c r="M776" s="17"/>
    </row>
    <row r="777" spans="13:13" ht="15.75" customHeight="1" x14ac:dyDescent="0.4">
      <c r="M777" s="17"/>
    </row>
    <row r="778" spans="13:13" ht="15.75" customHeight="1" x14ac:dyDescent="0.4">
      <c r="M778" s="17"/>
    </row>
    <row r="779" spans="13:13" ht="15.75" customHeight="1" x14ac:dyDescent="0.4">
      <c r="M779" s="17"/>
    </row>
    <row r="780" spans="13:13" ht="15.75" customHeight="1" x14ac:dyDescent="0.4">
      <c r="M780" s="17"/>
    </row>
    <row r="781" spans="13:13" ht="15.75" customHeight="1" x14ac:dyDescent="0.4">
      <c r="M781" s="17"/>
    </row>
    <row r="782" spans="13:13" ht="15.75" customHeight="1" x14ac:dyDescent="0.4">
      <c r="M782" s="17"/>
    </row>
    <row r="783" spans="13:13" ht="15.75" customHeight="1" x14ac:dyDescent="0.4">
      <c r="M783" s="17"/>
    </row>
    <row r="784" spans="13:13" ht="15.75" customHeight="1" x14ac:dyDescent="0.4">
      <c r="M784" s="17"/>
    </row>
    <row r="785" spans="13:13" ht="15.75" customHeight="1" x14ac:dyDescent="0.4">
      <c r="M785" s="17"/>
    </row>
    <row r="786" spans="13:13" ht="15.75" customHeight="1" x14ac:dyDescent="0.4">
      <c r="M786" s="17"/>
    </row>
    <row r="787" spans="13:13" ht="15.75" customHeight="1" x14ac:dyDescent="0.4">
      <c r="M787" s="17"/>
    </row>
    <row r="788" spans="13:13" ht="15.75" customHeight="1" x14ac:dyDescent="0.4">
      <c r="M788" s="17"/>
    </row>
    <row r="789" spans="13:13" ht="15.75" customHeight="1" x14ac:dyDescent="0.4">
      <c r="M789" s="17"/>
    </row>
    <row r="790" spans="13:13" ht="15.75" customHeight="1" x14ac:dyDescent="0.4">
      <c r="M790" s="17"/>
    </row>
    <row r="791" spans="13:13" ht="15.75" customHeight="1" x14ac:dyDescent="0.4">
      <c r="M791" s="17"/>
    </row>
    <row r="792" spans="13:13" ht="15.75" customHeight="1" x14ac:dyDescent="0.4">
      <c r="M792" s="17"/>
    </row>
    <row r="793" spans="13:13" ht="15.75" customHeight="1" x14ac:dyDescent="0.4">
      <c r="M793" s="17"/>
    </row>
    <row r="794" spans="13:13" ht="15.75" customHeight="1" x14ac:dyDescent="0.4">
      <c r="M794" s="17"/>
    </row>
    <row r="795" spans="13:13" ht="15.75" customHeight="1" x14ac:dyDescent="0.4">
      <c r="M795" s="17"/>
    </row>
    <row r="796" spans="13:13" ht="15.75" customHeight="1" x14ac:dyDescent="0.4">
      <c r="M796" s="17"/>
    </row>
    <row r="797" spans="13:13" ht="15.75" customHeight="1" x14ac:dyDescent="0.4">
      <c r="M797" s="17"/>
    </row>
    <row r="798" spans="13:13" ht="15.75" customHeight="1" x14ac:dyDescent="0.4">
      <c r="M798" s="17"/>
    </row>
    <row r="799" spans="13:13" ht="15.75" customHeight="1" x14ac:dyDescent="0.4">
      <c r="M799" s="17"/>
    </row>
    <row r="800" spans="13:13" ht="15.75" customHeight="1" x14ac:dyDescent="0.4">
      <c r="M800" s="17"/>
    </row>
    <row r="801" spans="13:13" ht="15.75" customHeight="1" x14ac:dyDescent="0.4">
      <c r="M801" s="17"/>
    </row>
    <row r="802" spans="13:13" ht="15.75" customHeight="1" x14ac:dyDescent="0.4">
      <c r="M802" s="17"/>
    </row>
    <row r="803" spans="13:13" ht="15.75" customHeight="1" x14ac:dyDescent="0.4">
      <c r="M803" s="17"/>
    </row>
    <row r="804" spans="13:13" ht="15.75" customHeight="1" x14ac:dyDescent="0.4">
      <c r="M804" s="17"/>
    </row>
    <row r="805" spans="13:13" ht="15.75" customHeight="1" x14ac:dyDescent="0.4">
      <c r="M805" s="17"/>
    </row>
    <row r="806" spans="13:13" ht="15.75" customHeight="1" x14ac:dyDescent="0.4">
      <c r="M806" s="17"/>
    </row>
    <row r="807" spans="13:13" ht="15.75" customHeight="1" x14ac:dyDescent="0.4">
      <c r="M807" s="17"/>
    </row>
    <row r="808" spans="13:13" ht="15.75" customHeight="1" x14ac:dyDescent="0.4">
      <c r="M808" s="17"/>
    </row>
    <row r="809" spans="13:13" ht="15.75" customHeight="1" x14ac:dyDescent="0.4">
      <c r="M809" s="17"/>
    </row>
    <row r="810" spans="13:13" ht="15.75" customHeight="1" x14ac:dyDescent="0.4">
      <c r="M810" s="17"/>
    </row>
    <row r="811" spans="13:13" ht="15.75" customHeight="1" x14ac:dyDescent="0.4">
      <c r="M811" s="17"/>
    </row>
    <row r="812" spans="13:13" ht="15.75" customHeight="1" x14ac:dyDescent="0.4">
      <c r="M812" s="17"/>
    </row>
    <row r="813" spans="13:13" ht="15.75" customHeight="1" x14ac:dyDescent="0.4">
      <c r="M813" s="17"/>
    </row>
    <row r="814" spans="13:13" ht="15.75" customHeight="1" x14ac:dyDescent="0.4">
      <c r="M814" s="17"/>
    </row>
    <row r="815" spans="13:13" ht="15.75" customHeight="1" x14ac:dyDescent="0.4">
      <c r="M815" s="17"/>
    </row>
    <row r="816" spans="13:13" ht="15.75" customHeight="1" x14ac:dyDescent="0.4">
      <c r="M816" s="17"/>
    </row>
    <row r="817" spans="13:13" ht="15.75" customHeight="1" x14ac:dyDescent="0.4">
      <c r="M817" s="17"/>
    </row>
    <row r="818" spans="13:13" ht="15.75" customHeight="1" x14ac:dyDescent="0.4">
      <c r="M818" s="17"/>
    </row>
    <row r="819" spans="13:13" ht="15.75" customHeight="1" x14ac:dyDescent="0.4">
      <c r="M819" s="17"/>
    </row>
    <row r="820" spans="13:13" ht="15.75" customHeight="1" x14ac:dyDescent="0.4">
      <c r="M820" s="17"/>
    </row>
    <row r="821" spans="13:13" ht="15.75" customHeight="1" x14ac:dyDescent="0.4">
      <c r="M821" s="17"/>
    </row>
    <row r="822" spans="13:13" ht="15.75" customHeight="1" x14ac:dyDescent="0.4">
      <c r="M822" s="17"/>
    </row>
    <row r="823" spans="13:13" ht="15.75" customHeight="1" x14ac:dyDescent="0.4">
      <c r="M823" s="17"/>
    </row>
    <row r="824" spans="13:13" ht="15.75" customHeight="1" x14ac:dyDescent="0.4">
      <c r="M824" s="17"/>
    </row>
    <row r="825" spans="13:13" ht="15.75" customHeight="1" x14ac:dyDescent="0.4">
      <c r="M825" s="17"/>
    </row>
    <row r="826" spans="13:13" ht="15.75" customHeight="1" x14ac:dyDescent="0.4">
      <c r="M826" s="17"/>
    </row>
    <row r="827" spans="13:13" ht="15.75" customHeight="1" x14ac:dyDescent="0.4">
      <c r="M827" s="17"/>
    </row>
    <row r="828" spans="13:13" ht="15.75" customHeight="1" x14ac:dyDescent="0.4">
      <c r="M828" s="17"/>
    </row>
    <row r="829" spans="13:13" ht="15.75" customHeight="1" x14ac:dyDescent="0.4">
      <c r="M829" s="17"/>
    </row>
    <row r="830" spans="13:13" ht="15.75" customHeight="1" x14ac:dyDescent="0.4">
      <c r="M830" s="17"/>
    </row>
    <row r="831" spans="13:13" ht="15.75" customHeight="1" x14ac:dyDescent="0.4">
      <c r="M831" s="17"/>
    </row>
    <row r="832" spans="13:13" ht="15.75" customHeight="1" x14ac:dyDescent="0.4">
      <c r="M832" s="17"/>
    </row>
    <row r="833" spans="13:13" ht="15.75" customHeight="1" x14ac:dyDescent="0.4">
      <c r="M833" s="17"/>
    </row>
    <row r="834" spans="13:13" ht="15.75" customHeight="1" x14ac:dyDescent="0.4">
      <c r="M834" s="17"/>
    </row>
    <row r="835" spans="13:13" ht="15.75" customHeight="1" x14ac:dyDescent="0.4">
      <c r="M835" s="17"/>
    </row>
    <row r="836" spans="13:13" ht="15.75" customHeight="1" x14ac:dyDescent="0.4">
      <c r="M836" s="17"/>
    </row>
    <row r="837" spans="13:13" ht="15.75" customHeight="1" x14ac:dyDescent="0.4">
      <c r="M837" s="17"/>
    </row>
    <row r="838" spans="13:13" ht="15.75" customHeight="1" x14ac:dyDescent="0.4">
      <c r="M838" s="17"/>
    </row>
    <row r="839" spans="13:13" ht="15.75" customHeight="1" x14ac:dyDescent="0.4">
      <c r="M839" s="17"/>
    </row>
    <row r="840" spans="13:13" ht="15.75" customHeight="1" x14ac:dyDescent="0.4">
      <c r="M840" s="17"/>
    </row>
    <row r="841" spans="13:13" ht="15.75" customHeight="1" x14ac:dyDescent="0.4">
      <c r="M841" s="17"/>
    </row>
    <row r="842" spans="13:13" ht="15.75" customHeight="1" x14ac:dyDescent="0.4">
      <c r="M842" s="17"/>
    </row>
    <row r="843" spans="13:13" ht="15.75" customHeight="1" x14ac:dyDescent="0.4">
      <c r="M843" s="17"/>
    </row>
    <row r="844" spans="13:13" ht="15.75" customHeight="1" x14ac:dyDescent="0.4">
      <c r="M844" s="17"/>
    </row>
    <row r="845" spans="13:13" ht="15.75" customHeight="1" x14ac:dyDescent="0.4">
      <c r="M845" s="17"/>
    </row>
    <row r="846" spans="13:13" ht="15.75" customHeight="1" x14ac:dyDescent="0.4">
      <c r="M846" s="17"/>
    </row>
    <row r="847" spans="13:13" ht="15.75" customHeight="1" x14ac:dyDescent="0.4">
      <c r="M847" s="17"/>
    </row>
    <row r="848" spans="13:13" ht="15.75" customHeight="1" x14ac:dyDescent="0.4">
      <c r="M848" s="17"/>
    </row>
    <row r="849" spans="13:13" ht="15.75" customHeight="1" x14ac:dyDescent="0.4">
      <c r="M849" s="17"/>
    </row>
    <row r="850" spans="13:13" ht="15.75" customHeight="1" x14ac:dyDescent="0.4">
      <c r="M850" s="17"/>
    </row>
    <row r="851" spans="13:13" ht="15.75" customHeight="1" x14ac:dyDescent="0.4">
      <c r="M851" s="17"/>
    </row>
    <row r="852" spans="13:13" ht="15.75" customHeight="1" x14ac:dyDescent="0.4">
      <c r="M852" s="17"/>
    </row>
    <row r="853" spans="13:13" ht="15.75" customHeight="1" x14ac:dyDescent="0.4">
      <c r="M853" s="17"/>
    </row>
    <row r="854" spans="13:13" ht="15.75" customHeight="1" x14ac:dyDescent="0.4">
      <c r="M854" s="17"/>
    </row>
    <row r="855" spans="13:13" ht="15.75" customHeight="1" x14ac:dyDescent="0.4">
      <c r="M855" s="17"/>
    </row>
    <row r="856" spans="13:13" ht="15.75" customHeight="1" x14ac:dyDescent="0.4">
      <c r="M856" s="17"/>
    </row>
    <row r="857" spans="13:13" ht="15.75" customHeight="1" x14ac:dyDescent="0.4">
      <c r="M857" s="17"/>
    </row>
    <row r="858" spans="13:13" ht="15.75" customHeight="1" x14ac:dyDescent="0.4">
      <c r="M858" s="17"/>
    </row>
    <row r="859" spans="13:13" ht="15.75" customHeight="1" x14ac:dyDescent="0.4">
      <c r="M859" s="17"/>
    </row>
    <row r="860" spans="13:13" ht="15.75" customHeight="1" x14ac:dyDescent="0.4">
      <c r="M860" s="17"/>
    </row>
    <row r="861" spans="13:13" ht="15.75" customHeight="1" x14ac:dyDescent="0.4">
      <c r="M861" s="17"/>
    </row>
    <row r="862" spans="13:13" ht="15.75" customHeight="1" x14ac:dyDescent="0.4">
      <c r="M862" s="17"/>
    </row>
    <row r="863" spans="13:13" ht="15.75" customHeight="1" x14ac:dyDescent="0.4">
      <c r="M863" s="17"/>
    </row>
    <row r="864" spans="13:13" ht="15.75" customHeight="1" x14ac:dyDescent="0.4">
      <c r="M864" s="17"/>
    </row>
    <row r="865" spans="13:13" ht="15.75" customHeight="1" x14ac:dyDescent="0.4">
      <c r="M865" s="17"/>
    </row>
    <row r="866" spans="13:13" ht="15.75" customHeight="1" x14ac:dyDescent="0.4">
      <c r="M866" s="17"/>
    </row>
    <row r="867" spans="13:13" ht="15.75" customHeight="1" x14ac:dyDescent="0.4">
      <c r="M867" s="17"/>
    </row>
    <row r="868" spans="13:13" ht="15.75" customHeight="1" x14ac:dyDescent="0.4">
      <c r="M868" s="17"/>
    </row>
    <row r="869" spans="13:13" ht="15.75" customHeight="1" x14ac:dyDescent="0.4">
      <c r="M869" s="17"/>
    </row>
    <row r="870" spans="13:13" ht="15.75" customHeight="1" x14ac:dyDescent="0.4">
      <c r="M870" s="17"/>
    </row>
    <row r="871" spans="13:13" ht="15.75" customHeight="1" x14ac:dyDescent="0.4">
      <c r="M871" s="17"/>
    </row>
    <row r="872" spans="13:13" ht="15.75" customHeight="1" x14ac:dyDescent="0.4">
      <c r="M872" s="17"/>
    </row>
    <row r="873" spans="13:13" ht="15.75" customHeight="1" x14ac:dyDescent="0.4">
      <c r="M873" s="17"/>
    </row>
    <row r="874" spans="13:13" ht="15.75" customHeight="1" x14ac:dyDescent="0.4">
      <c r="M874" s="17"/>
    </row>
    <row r="875" spans="13:13" ht="15.75" customHeight="1" x14ac:dyDescent="0.4">
      <c r="M875" s="17"/>
    </row>
    <row r="876" spans="13:13" ht="15.75" customHeight="1" x14ac:dyDescent="0.4">
      <c r="M876" s="17"/>
    </row>
    <row r="877" spans="13:13" ht="15.75" customHeight="1" x14ac:dyDescent="0.4">
      <c r="M877" s="17"/>
    </row>
    <row r="878" spans="13:13" ht="15.75" customHeight="1" x14ac:dyDescent="0.4">
      <c r="M878" s="17"/>
    </row>
    <row r="879" spans="13:13" ht="15.75" customHeight="1" x14ac:dyDescent="0.4">
      <c r="M879" s="17"/>
    </row>
    <row r="880" spans="13:13" ht="15.75" customHeight="1" x14ac:dyDescent="0.4">
      <c r="M880" s="17"/>
    </row>
    <row r="881" spans="13:13" ht="15.75" customHeight="1" x14ac:dyDescent="0.4">
      <c r="M881" s="17"/>
    </row>
    <row r="882" spans="13:13" ht="15.75" customHeight="1" x14ac:dyDescent="0.4">
      <c r="M882" s="17"/>
    </row>
    <row r="883" spans="13:13" ht="15.75" customHeight="1" x14ac:dyDescent="0.4">
      <c r="M883" s="17"/>
    </row>
    <row r="884" spans="13:13" ht="15.75" customHeight="1" x14ac:dyDescent="0.4">
      <c r="M884" s="17"/>
    </row>
    <row r="885" spans="13:13" ht="15.75" customHeight="1" x14ac:dyDescent="0.4">
      <c r="M885" s="17"/>
    </row>
    <row r="886" spans="13:13" ht="15.75" customHeight="1" x14ac:dyDescent="0.4">
      <c r="M886" s="17"/>
    </row>
    <row r="887" spans="13:13" ht="15.75" customHeight="1" x14ac:dyDescent="0.4">
      <c r="M887" s="17"/>
    </row>
    <row r="888" spans="13:13" ht="15.75" customHeight="1" x14ac:dyDescent="0.4">
      <c r="M888" s="17"/>
    </row>
    <row r="889" spans="13:13" ht="15.75" customHeight="1" x14ac:dyDescent="0.4">
      <c r="M889" s="17"/>
    </row>
    <row r="890" spans="13:13" ht="15.75" customHeight="1" x14ac:dyDescent="0.4">
      <c r="M890" s="17"/>
    </row>
    <row r="891" spans="13:13" ht="15.75" customHeight="1" x14ac:dyDescent="0.4">
      <c r="M891" s="17"/>
    </row>
    <row r="892" spans="13:13" ht="15.75" customHeight="1" x14ac:dyDescent="0.4">
      <c r="M892" s="17"/>
    </row>
    <row r="893" spans="13:13" ht="15.75" customHeight="1" x14ac:dyDescent="0.4">
      <c r="M893" s="17"/>
    </row>
    <row r="894" spans="13:13" ht="15.75" customHeight="1" x14ac:dyDescent="0.4">
      <c r="M894" s="17"/>
    </row>
    <row r="895" spans="13:13" ht="15.75" customHeight="1" x14ac:dyDescent="0.4">
      <c r="M895" s="17"/>
    </row>
    <row r="896" spans="13:13" ht="15.75" customHeight="1" x14ac:dyDescent="0.4">
      <c r="M896" s="17"/>
    </row>
    <row r="897" spans="13:13" ht="15.75" customHeight="1" x14ac:dyDescent="0.4">
      <c r="M897" s="17"/>
    </row>
    <row r="898" spans="13:13" ht="15.75" customHeight="1" x14ac:dyDescent="0.4">
      <c r="M898" s="17"/>
    </row>
    <row r="899" spans="13:13" ht="15.75" customHeight="1" x14ac:dyDescent="0.4">
      <c r="M899" s="17"/>
    </row>
    <row r="900" spans="13:13" ht="15.75" customHeight="1" x14ac:dyDescent="0.4">
      <c r="M900" s="17"/>
    </row>
    <row r="901" spans="13:13" ht="15.75" customHeight="1" x14ac:dyDescent="0.4">
      <c r="M901" s="17"/>
    </row>
    <row r="902" spans="13:13" ht="15.75" customHeight="1" x14ac:dyDescent="0.4">
      <c r="M902" s="17"/>
    </row>
    <row r="903" spans="13:13" ht="15.75" customHeight="1" x14ac:dyDescent="0.4">
      <c r="M903" s="17"/>
    </row>
    <row r="904" spans="13:13" ht="15.75" customHeight="1" x14ac:dyDescent="0.4">
      <c r="M904" s="17"/>
    </row>
    <row r="905" spans="13:13" ht="15.75" customHeight="1" x14ac:dyDescent="0.4">
      <c r="M905" s="17"/>
    </row>
    <row r="906" spans="13:13" ht="15.75" customHeight="1" x14ac:dyDescent="0.4">
      <c r="M906" s="17"/>
    </row>
    <row r="907" spans="13:13" ht="15.75" customHeight="1" x14ac:dyDescent="0.4">
      <c r="M907" s="17"/>
    </row>
    <row r="908" spans="13:13" ht="15.75" customHeight="1" x14ac:dyDescent="0.4">
      <c r="M908" s="17"/>
    </row>
    <row r="909" spans="13:13" ht="15.75" customHeight="1" x14ac:dyDescent="0.4">
      <c r="M909" s="17"/>
    </row>
    <row r="910" spans="13:13" ht="15.75" customHeight="1" x14ac:dyDescent="0.4">
      <c r="M910" s="17"/>
    </row>
    <row r="911" spans="13:13" ht="15.75" customHeight="1" x14ac:dyDescent="0.4">
      <c r="M911" s="17"/>
    </row>
    <row r="912" spans="13:13" ht="15.75" customHeight="1" x14ac:dyDescent="0.4">
      <c r="M912" s="17"/>
    </row>
    <row r="913" spans="13:13" ht="15.75" customHeight="1" x14ac:dyDescent="0.4">
      <c r="M913" s="17"/>
    </row>
    <row r="914" spans="13:13" ht="15.75" customHeight="1" x14ac:dyDescent="0.4">
      <c r="M914" s="17"/>
    </row>
    <row r="915" spans="13:13" ht="15.75" customHeight="1" x14ac:dyDescent="0.4">
      <c r="M915" s="17"/>
    </row>
    <row r="916" spans="13:13" ht="15.75" customHeight="1" x14ac:dyDescent="0.4">
      <c r="M916" s="17"/>
    </row>
    <row r="917" spans="13:13" ht="15.75" customHeight="1" x14ac:dyDescent="0.4">
      <c r="M917" s="17"/>
    </row>
    <row r="918" spans="13:13" ht="15.75" customHeight="1" x14ac:dyDescent="0.4">
      <c r="M918" s="17"/>
    </row>
    <row r="919" spans="13:13" ht="15.75" customHeight="1" x14ac:dyDescent="0.4">
      <c r="M919" s="17"/>
    </row>
    <row r="920" spans="13:13" ht="15.75" customHeight="1" x14ac:dyDescent="0.4">
      <c r="M920" s="17"/>
    </row>
    <row r="921" spans="13:13" ht="15.75" customHeight="1" x14ac:dyDescent="0.4">
      <c r="M921" s="17"/>
    </row>
    <row r="922" spans="13:13" ht="15.75" customHeight="1" x14ac:dyDescent="0.4">
      <c r="M922" s="17"/>
    </row>
    <row r="923" spans="13:13" ht="15.75" customHeight="1" x14ac:dyDescent="0.4">
      <c r="M923" s="17"/>
    </row>
    <row r="924" spans="13:13" ht="15.75" customHeight="1" x14ac:dyDescent="0.4">
      <c r="M924" s="17"/>
    </row>
    <row r="925" spans="13:13" ht="15.75" customHeight="1" x14ac:dyDescent="0.4">
      <c r="M925" s="17"/>
    </row>
    <row r="926" spans="13:13" ht="15.75" customHeight="1" x14ac:dyDescent="0.4">
      <c r="M926" s="17"/>
    </row>
    <row r="927" spans="13:13" ht="15.75" customHeight="1" x14ac:dyDescent="0.4">
      <c r="M927" s="17"/>
    </row>
    <row r="928" spans="13:13" ht="15.75" customHeight="1" x14ac:dyDescent="0.4">
      <c r="M928" s="17"/>
    </row>
    <row r="929" spans="13:13" ht="15.75" customHeight="1" x14ac:dyDescent="0.4">
      <c r="M929" s="17"/>
    </row>
    <row r="930" spans="13:13" ht="15.75" customHeight="1" x14ac:dyDescent="0.4">
      <c r="M930" s="17"/>
    </row>
    <row r="931" spans="13:13" ht="15.75" customHeight="1" x14ac:dyDescent="0.4">
      <c r="M931" s="17"/>
    </row>
    <row r="932" spans="13:13" ht="15.75" customHeight="1" x14ac:dyDescent="0.4">
      <c r="M932" s="17"/>
    </row>
    <row r="933" spans="13:13" ht="15.75" customHeight="1" x14ac:dyDescent="0.4">
      <c r="M933" s="17"/>
    </row>
    <row r="934" spans="13:13" ht="15.75" customHeight="1" x14ac:dyDescent="0.4">
      <c r="M934" s="17"/>
    </row>
    <row r="935" spans="13:13" ht="15.75" customHeight="1" x14ac:dyDescent="0.4">
      <c r="M935" s="17"/>
    </row>
    <row r="936" spans="13:13" ht="15.75" customHeight="1" x14ac:dyDescent="0.4">
      <c r="M936" s="17"/>
    </row>
    <row r="937" spans="13:13" ht="15.75" customHeight="1" x14ac:dyDescent="0.4">
      <c r="M937" s="17"/>
    </row>
    <row r="938" spans="13:13" ht="15.75" customHeight="1" x14ac:dyDescent="0.4">
      <c r="M938" s="17"/>
    </row>
    <row r="939" spans="13:13" ht="15.75" customHeight="1" x14ac:dyDescent="0.4">
      <c r="M939" s="17"/>
    </row>
    <row r="940" spans="13:13" ht="15.75" customHeight="1" x14ac:dyDescent="0.4">
      <c r="M940" s="17"/>
    </row>
    <row r="941" spans="13:13" ht="15.75" customHeight="1" x14ac:dyDescent="0.4">
      <c r="M941" s="17"/>
    </row>
    <row r="942" spans="13:13" ht="15.75" customHeight="1" x14ac:dyDescent="0.4">
      <c r="M942" s="17"/>
    </row>
    <row r="943" spans="13:13" ht="15.75" customHeight="1" x14ac:dyDescent="0.4">
      <c r="M943" s="17"/>
    </row>
    <row r="944" spans="13:13" ht="15.75" customHeight="1" x14ac:dyDescent="0.4">
      <c r="M944" s="17"/>
    </row>
    <row r="945" spans="13:13" ht="15.75" customHeight="1" x14ac:dyDescent="0.4">
      <c r="M945" s="17"/>
    </row>
    <row r="946" spans="13:13" ht="15.75" customHeight="1" x14ac:dyDescent="0.4">
      <c r="M946" s="17"/>
    </row>
    <row r="947" spans="13:13" ht="15.75" customHeight="1" x14ac:dyDescent="0.4">
      <c r="M947" s="17"/>
    </row>
    <row r="948" spans="13:13" ht="15.75" customHeight="1" x14ac:dyDescent="0.4">
      <c r="M948" s="17"/>
    </row>
    <row r="949" spans="13:13" ht="15.75" customHeight="1" x14ac:dyDescent="0.4">
      <c r="M949" s="17"/>
    </row>
    <row r="950" spans="13:13" ht="15.75" customHeight="1" x14ac:dyDescent="0.4">
      <c r="M950" s="17"/>
    </row>
    <row r="951" spans="13:13" ht="15.75" customHeight="1" x14ac:dyDescent="0.4">
      <c r="M951" s="17"/>
    </row>
    <row r="952" spans="13:13" ht="15.75" customHeight="1" x14ac:dyDescent="0.4">
      <c r="M952" s="17"/>
    </row>
    <row r="953" spans="13:13" ht="15.75" customHeight="1" x14ac:dyDescent="0.4">
      <c r="M953" s="17"/>
    </row>
    <row r="954" spans="13:13" ht="15.75" customHeight="1" x14ac:dyDescent="0.4">
      <c r="M954" s="17"/>
    </row>
    <row r="955" spans="13:13" ht="15.75" customHeight="1" x14ac:dyDescent="0.4">
      <c r="M955" s="17"/>
    </row>
    <row r="956" spans="13:13" ht="15.75" customHeight="1" x14ac:dyDescent="0.4">
      <c r="M956" s="17"/>
    </row>
    <row r="957" spans="13:13" ht="15.75" customHeight="1" x14ac:dyDescent="0.4">
      <c r="M957" s="17"/>
    </row>
    <row r="958" spans="13:13" ht="15.75" customHeight="1" x14ac:dyDescent="0.4">
      <c r="M958" s="17"/>
    </row>
    <row r="959" spans="13:13" ht="15.75" customHeight="1" x14ac:dyDescent="0.4">
      <c r="M959" s="17"/>
    </row>
    <row r="960" spans="13:13" ht="15.75" customHeight="1" x14ac:dyDescent="0.4">
      <c r="M960" s="17"/>
    </row>
    <row r="961" spans="13:13" ht="15.75" customHeight="1" x14ac:dyDescent="0.4">
      <c r="M961" s="17"/>
    </row>
    <row r="962" spans="13:13" ht="15.75" customHeight="1" x14ac:dyDescent="0.4">
      <c r="M962" s="17"/>
    </row>
    <row r="963" spans="13:13" ht="15.75" customHeight="1" x14ac:dyDescent="0.4">
      <c r="M963" s="17"/>
    </row>
    <row r="964" spans="13:13" ht="15.75" customHeight="1" x14ac:dyDescent="0.4">
      <c r="M964" s="17"/>
    </row>
    <row r="965" spans="13:13" ht="15.75" customHeight="1" x14ac:dyDescent="0.4">
      <c r="M965" s="17"/>
    </row>
    <row r="966" spans="13:13" ht="15.75" customHeight="1" x14ac:dyDescent="0.4">
      <c r="M966" s="17"/>
    </row>
    <row r="967" spans="13:13" ht="15.75" customHeight="1" x14ac:dyDescent="0.4">
      <c r="M967" s="17"/>
    </row>
    <row r="968" spans="13:13" ht="15.75" customHeight="1" x14ac:dyDescent="0.4">
      <c r="M968" s="17"/>
    </row>
    <row r="969" spans="13:13" ht="15.75" customHeight="1" x14ac:dyDescent="0.4">
      <c r="M969" s="17"/>
    </row>
    <row r="970" spans="13:13" ht="15.75" customHeight="1" x14ac:dyDescent="0.4">
      <c r="M970" s="17"/>
    </row>
    <row r="971" spans="13:13" ht="15.75" customHeight="1" x14ac:dyDescent="0.4">
      <c r="M971" s="17"/>
    </row>
    <row r="972" spans="13:13" ht="15.75" customHeight="1" x14ac:dyDescent="0.4">
      <c r="M972" s="17"/>
    </row>
    <row r="973" spans="13:13" ht="15.75" customHeight="1" x14ac:dyDescent="0.4">
      <c r="M973" s="17"/>
    </row>
    <row r="974" spans="13:13" ht="15.75" customHeight="1" x14ac:dyDescent="0.4">
      <c r="M974" s="17"/>
    </row>
    <row r="975" spans="13:13" ht="15.75" customHeight="1" x14ac:dyDescent="0.4">
      <c r="M975" s="17"/>
    </row>
    <row r="976" spans="13:13" ht="15.75" customHeight="1" x14ac:dyDescent="0.4">
      <c r="M976" s="17"/>
    </row>
    <row r="977" spans="13:13" ht="15.75" customHeight="1" x14ac:dyDescent="0.4">
      <c r="M977" s="17"/>
    </row>
    <row r="978" spans="13:13" ht="15.75" customHeight="1" x14ac:dyDescent="0.4">
      <c r="M978" s="17"/>
    </row>
    <row r="979" spans="13:13" ht="15.75" customHeight="1" x14ac:dyDescent="0.4">
      <c r="M979" s="17"/>
    </row>
    <row r="980" spans="13:13" ht="15.75" customHeight="1" x14ac:dyDescent="0.4">
      <c r="M980" s="17"/>
    </row>
    <row r="981" spans="13:13" ht="15.75" customHeight="1" x14ac:dyDescent="0.4">
      <c r="M981" s="17"/>
    </row>
    <row r="982" spans="13:13" ht="15.75" customHeight="1" x14ac:dyDescent="0.4">
      <c r="M982" s="17"/>
    </row>
    <row r="983" spans="13:13" ht="15.75" customHeight="1" x14ac:dyDescent="0.4">
      <c r="M983" s="17"/>
    </row>
    <row r="984" spans="13:13" ht="15.75" customHeight="1" x14ac:dyDescent="0.4">
      <c r="M984" s="17"/>
    </row>
    <row r="985" spans="13:13" ht="15.75" customHeight="1" x14ac:dyDescent="0.4">
      <c r="M985" s="17"/>
    </row>
    <row r="986" spans="13:13" ht="15.75" customHeight="1" x14ac:dyDescent="0.4">
      <c r="M986" s="17"/>
    </row>
    <row r="987" spans="13:13" ht="15.75" customHeight="1" x14ac:dyDescent="0.4">
      <c r="M987" s="17"/>
    </row>
    <row r="988" spans="13:13" ht="15.75" customHeight="1" x14ac:dyDescent="0.4">
      <c r="M988" s="17"/>
    </row>
    <row r="989" spans="13:13" ht="15.75" customHeight="1" x14ac:dyDescent="0.4">
      <c r="M989" s="17"/>
    </row>
    <row r="990" spans="13:13" ht="15.75" customHeight="1" x14ac:dyDescent="0.4">
      <c r="M990" s="17"/>
    </row>
    <row r="991" spans="13:13" ht="15.75" customHeight="1" x14ac:dyDescent="0.4">
      <c r="M991" s="17"/>
    </row>
    <row r="992" spans="13:13" ht="15.75" customHeight="1" x14ac:dyDescent="0.4">
      <c r="M992" s="17"/>
    </row>
    <row r="993" spans="13:13" ht="15.75" customHeight="1" x14ac:dyDescent="0.4">
      <c r="M993" s="17"/>
    </row>
    <row r="994" spans="13:13" ht="15.75" customHeight="1" x14ac:dyDescent="0.4">
      <c r="M994" s="17"/>
    </row>
    <row r="995" spans="13:13" ht="15.75" customHeight="1" x14ac:dyDescent="0.4">
      <c r="M995" s="17"/>
    </row>
    <row r="996" spans="13:13" ht="15.75" customHeight="1" x14ac:dyDescent="0.4">
      <c r="M996" s="17"/>
    </row>
    <row r="997" spans="13:13" ht="15.75" customHeight="1" x14ac:dyDescent="0.4">
      <c r="M997" s="17"/>
    </row>
    <row r="998" spans="13:13" ht="15.75" customHeight="1" x14ac:dyDescent="0.4">
      <c r="M998" s="17"/>
    </row>
    <row r="999" spans="13:13" ht="15.75" customHeight="1" x14ac:dyDescent="0.4">
      <c r="M999" s="17"/>
    </row>
    <row r="1000" spans="13:13" ht="15.75" customHeight="1" x14ac:dyDescent="0.4">
      <c r="M1000" s="17"/>
    </row>
  </sheetData>
  <autoFilter ref="A1:K63" xr:uid="{00000000-0009-0000-0000-000000000000}"/>
  <pageMargins left="0.511811024" right="0.511811024" top="0.78740157499999996" bottom="0.78740157499999996" header="0" footer="0"/>
  <pageSetup paperSize="9"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P1000"/>
  <sheetViews>
    <sheetView topLeftCell="A29" workbookViewId="0">
      <selection activeCell="C1" sqref="C1:C5"/>
    </sheetView>
  </sheetViews>
  <sheetFormatPr defaultColWidth="14.42578125" defaultRowHeight="15" customHeight="1" x14ac:dyDescent="0.4"/>
  <sheetData>
    <row r="1" spans="1:9" ht="15" customHeight="1" x14ac:dyDescent="0.4">
      <c r="A1" s="76" t="s">
        <v>1557</v>
      </c>
      <c r="B1" s="76" t="s">
        <v>1558</v>
      </c>
      <c r="C1" s="76" t="s">
        <v>1559</v>
      </c>
    </row>
    <row r="2" spans="1:9" ht="13.15" x14ac:dyDescent="0.4">
      <c r="A2" s="17" t="s">
        <v>1561</v>
      </c>
      <c r="B2" s="77">
        <v>46</v>
      </c>
      <c r="C2" s="77">
        <v>28</v>
      </c>
      <c r="F2" s="77" t="s">
        <v>1558</v>
      </c>
    </row>
    <row r="3" spans="1:9" ht="13.15" x14ac:dyDescent="0.4">
      <c r="A3" s="78">
        <v>43191</v>
      </c>
      <c r="B3" s="77">
        <v>1</v>
      </c>
      <c r="C3" s="77"/>
      <c r="F3" s="77">
        <v>2018</v>
      </c>
      <c r="G3" s="77">
        <v>2019</v>
      </c>
      <c r="H3" s="77">
        <v>2020</v>
      </c>
      <c r="I3" s="77">
        <v>2021</v>
      </c>
    </row>
    <row r="4" spans="1:9" ht="13.15" x14ac:dyDescent="0.4">
      <c r="A4" s="78">
        <v>43221</v>
      </c>
      <c r="B4" s="77">
        <v>1</v>
      </c>
      <c r="C4" s="77"/>
      <c r="F4" s="77">
        <v>4</v>
      </c>
      <c r="G4" s="77">
        <v>51</v>
      </c>
      <c r="H4" s="77">
        <v>158</v>
      </c>
      <c r="I4" s="77">
        <v>119</v>
      </c>
    </row>
    <row r="5" spans="1:9" ht="13.15" x14ac:dyDescent="0.4">
      <c r="A5" s="78">
        <v>43252</v>
      </c>
      <c r="B5" s="77">
        <v>0</v>
      </c>
      <c r="C5" s="77"/>
      <c r="F5" s="77"/>
      <c r="G5" s="77"/>
      <c r="H5" s="77"/>
      <c r="I5" s="77"/>
    </row>
    <row r="6" spans="1:9" ht="13.15" x14ac:dyDescent="0.4">
      <c r="A6" s="78">
        <v>43282</v>
      </c>
      <c r="B6" s="77">
        <v>1</v>
      </c>
      <c r="C6" s="77"/>
      <c r="F6" s="77" t="s">
        <v>1559</v>
      </c>
      <c r="G6" s="77"/>
      <c r="H6" s="77"/>
      <c r="I6" s="77"/>
    </row>
    <row r="7" spans="1:9" ht="13.15" x14ac:dyDescent="0.4">
      <c r="A7" s="78">
        <v>43313</v>
      </c>
      <c r="B7" s="77">
        <v>0</v>
      </c>
      <c r="C7" s="77"/>
      <c r="F7" s="77">
        <v>2018</v>
      </c>
      <c r="G7" s="77">
        <v>2019</v>
      </c>
      <c r="H7" s="77">
        <v>2020</v>
      </c>
      <c r="I7" s="77">
        <v>2021</v>
      </c>
    </row>
    <row r="8" spans="1:9" ht="13.15" x14ac:dyDescent="0.4">
      <c r="A8" s="78">
        <v>43344</v>
      </c>
      <c r="B8" s="77">
        <v>1</v>
      </c>
      <c r="C8" s="77"/>
      <c r="F8" s="77">
        <v>0</v>
      </c>
      <c r="G8" s="77">
        <v>50</v>
      </c>
      <c r="H8" s="77">
        <v>137</v>
      </c>
      <c r="I8" s="77">
        <v>105</v>
      </c>
    </row>
    <row r="9" spans="1:9" ht="13.15" x14ac:dyDescent="0.4">
      <c r="A9" s="78">
        <v>43374</v>
      </c>
      <c r="B9" s="77">
        <v>0</v>
      </c>
      <c r="C9" s="77"/>
      <c r="F9" s="77"/>
      <c r="G9" s="77"/>
      <c r="H9" s="77"/>
      <c r="I9" s="77"/>
    </row>
    <row r="10" spans="1:9" ht="13.15" x14ac:dyDescent="0.4">
      <c r="A10" s="78">
        <v>43405</v>
      </c>
      <c r="B10" s="77">
        <v>0</v>
      </c>
      <c r="C10" s="77"/>
      <c r="F10" s="77"/>
      <c r="G10" s="77"/>
      <c r="H10" s="77"/>
      <c r="I10" s="77"/>
    </row>
    <row r="11" spans="1:9" ht="13.15" x14ac:dyDescent="0.4">
      <c r="A11" s="78">
        <v>43435</v>
      </c>
      <c r="B11" s="77">
        <v>0</v>
      </c>
      <c r="C11" s="77"/>
      <c r="F11" s="77"/>
      <c r="G11" s="77"/>
      <c r="H11" s="77"/>
      <c r="I11" s="77"/>
    </row>
    <row r="12" spans="1:9" ht="13.15" x14ac:dyDescent="0.4">
      <c r="A12" s="78">
        <v>43466</v>
      </c>
      <c r="B12" s="77">
        <v>1</v>
      </c>
      <c r="C12" s="77"/>
      <c r="F12" s="77"/>
      <c r="G12" s="77"/>
      <c r="H12" s="77"/>
      <c r="I12" s="77"/>
    </row>
    <row r="13" spans="1:9" ht="13.15" x14ac:dyDescent="0.4">
      <c r="A13" s="78">
        <v>43497</v>
      </c>
      <c r="B13" s="77">
        <v>0</v>
      </c>
      <c r="C13" s="77"/>
      <c r="G13" s="77"/>
      <c r="H13" s="77"/>
      <c r="I13" s="77"/>
    </row>
    <row r="14" spans="1:9" ht="13.15" x14ac:dyDescent="0.4">
      <c r="A14" s="78">
        <v>43525</v>
      </c>
      <c r="B14" s="77">
        <v>0</v>
      </c>
      <c r="C14" s="77"/>
      <c r="G14" s="77"/>
      <c r="H14" s="77"/>
      <c r="I14" s="77"/>
    </row>
    <row r="15" spans="1:9" ht="13.15" x14ac:dyDescent="0.4">
      <c r="A15" s="78">
        <v>43556</v>
      </c>
      <c r="B15" s="77">
        <v>2</v>
      </c>
      <c r="C15" s="77"/>
      <c r="G15" s="77"/>
      <c r="H15" s="77"/>
      <c r="I15" s="77"/>
    </row>
    <row r="16" spans="1:9" ht="13.15" x14ac:dyDescent="0.4">
      <c r="A16" s="78">
        <v>43586</v>
      </c>
      <c r="B16" s="77">
        <v>1</v>
      </c>
      <c r="C16" s="77">
        <v>3</v>
      </c>
      <c r="H16" s="77"/>
      <c r="I16" s="77"/>
    </row>
    <row r="17" spans="1:15" ht="13.15" x14ac:dyDescent="0.4">
      <c r="A17" s="78">
        <v>43617</v>
      </c>
      <c r="B17" s="77">
        <v>5</v>
      </c>
      <c r="C17" s="77">
        <v>4</v>
      </c>
      <c r="H17" s="77"/>
      <c r="I17" s="77"/>
    </row>
    <row r="18" spans="1:15" ht="13.15" x14ac:dyDescent="0.4">
      <c r="A18" s="78">
        <v>43647</v>
      </c>
      <c r="B18" s="77">
        <v>6</v>
      </c>
      <c r="C18" s="77">
        <v>4</v>
      </c>
      <c r="H18" s="77"/>
      <c r="I18" s="77"/>
    </row>
    <row r="19" spans="1:15" ht="13.15" x14ac:dyDescent="0.4">
      <c r="A19" s="78">
        <v>43678</v>
      </c>
      <c r="B19" s="77">
        <v>4</v>
      </c>
      <c r="C19" s="77">
        <v>4</v>
      </c>
      <c r="H19" s="77"/>
      <c r="I19" s="77"/>
    </row>
    <row r="20" spans="1:15" ht="13.15" x14ac:dyDescent="0.4">
      <c r="A20" s="78">
        <v>43709</v>
      </c>
      <c r="B20" s="77">
        <v>8</v>
      </c>
      <c r="C20" s="77">
        <v>9</v>
      </c>
    </row>
    <row r="21" spans="1:15" ht="15.75" customHeight="1" x14ac:dyDescent="0.4">
      <c r="A21" s="78">
        <v>43739</v>
      </c>
      <c r="B21" s="77">
        <v>0</v>
      </c>
      <c r="C21" s="77">
        <v>6</v>
      </c>
    </row>
    <row r="22" spans="1:15" ht="15.75" customHeight="1" x14ac:dyDescent="0.4">
      <c r="A22" s="78">
        <v>43770</v>
      </c>
      <c r="B22" s="77">
        <v>14</v>
      </c>
      <c r="C22" s="77">
        <v>12</v>
      </c>
      <c r="F22" s="78">
        <v>43831</v>
      </c>
      <c r="G22" s="77">
        <v>15</v>
      </c>
      <c r="H22" s="77">
        <v>10</v>
      </c>
      <c r="I22" s="77">
        <f t="shared" ref="I22:I33" si="0">AVERAGE(G22:H22)</f>
        <v>12.5</v>
      </c>
      <c r="K22" s="77" t="s">
        <v>2269</v>
      </c>
    </row>
    <row r="23" spans="1:15" ht="15.75" customHeight="1" x14ac:dyDescent="0.4">
      <c r="A23" s="78">
        <v>43800</v>
      </c>
      <c r="B23" s="77">
        <v>10</v>
      </c>
      <c r="C23" s="77">
        <v>8</v>
      </c>
      <c r="F23" s="78">
        <v>43862</v>
      </c>
      <c r="G23" s="77">
        <v>9</v>
      </c>
      <c r="H23" s="77">
        <v>11</v>
      </c>
      <c r="I23" s="77">
        <f t="shared" si="0"/>
        <v>10</v>
      </c>
    </row>
    <row r="24" spans="1:15" ht="15.75" customHeight="1" x14ac:dyDescent="0.4">
      <c r="A24" s="78">
        <v>43831</v>
      </c>
      <c r="B24" s="77">
        <v>15</v>
      </c>
      <c r="C24" s="77">
        <v>5</v>
      </c>
      <c r="F24" s="78">
        <v>43891</v>
      </c>
      <c r="G24" s="77">
        <v>17</v>
      </c>
      <c r="H24" s="77">
        <v>3</v>
      </c>
      <c r="I24" s="77">
        <f t="shared" si="0"/>
        <v>10</v>
      </c>
    </row>
    <row r="25" spans="1:15" ht="15.75" customHeight="1" x14ac:dyDescent="0.4">
      <c r="A25" s="78">
        <v>43862</v>
      </c>
      <c r="B25" s="77">
        <v>9</v>
      </c>
      <c r="C25" s="77">
        <v>9</v>
      </c>
      <c r="F25" s="78">
        <v>43922</v>
      </c>
      <c r="G25" s="77">
        <v>11</v>
      </c>
      <c r="H25" s="77">
        <v>21</v>
      </c>
      <c r="I25" s="77">
        <f t="shared" si="0"/>
        <v>16</v>
      </c>
    </row>
    <row r="26" spans="1:15" ht="15.75" customHeight="1" x14ac:dyDescent="0.4">
      <c r="A26" s="78">
        <v>43891</v>
      </c>
      <c r="B26" s="77">
        <v>17</v>
      </c>
      <c r="C26" s="77">
        <v>8</v>
      </c>
      <c r="F26" s="78">
        <v>43952</v>
      </c>
      <c r="G26" s="77">
        <v>11</v>
      </c>
      <c r="H26" s="77">
        <v>9</v>
      </c>
      <c r="I26" s="77">
        <f t="shared" si="0"/>
        <v>10</v>
      </c>
    </row>
    <row r="27" spans="1:15" ht="15.75" customHeight="1" x14ac:dyDescent="0.4">
      <c r="A27" s="78">
        <v>43922</v>
      </c>
      <c r="B27" s="77">
        <v>11</v>
      </c>
      <c r="C27" s="77">
        <v>7</v>
      </c>
      <c r="F27" s="78">
        <v>43983</v>
      </c>
      <c r="G27" s="77">
        <v>32</v>
      </c>
      <c r="H27" s="77">
        <v>4</v>
      </c>
      <c r="I27" s="77">
        <f t="shared" si="0"/>
        <v>18</v>
      </c>
    </row>
    <row r="28" spans="1:15" ht="15.75" customHeight="1" x14ac:dyDescent="0.4">
      <c r="A28" s="78">
        <v>43952</v>
      </c>
      <c r="B28" s="77">
        <v>11</v>
      </c>
      <c r="C28" s="77">
        <v>28</v>
      </c>
      <c r="F28" s="78">
        <v>44013</v>
      </c>
      <c r="G28" s="77">
        <v>5</v>
      </c>
      <c r="H28" s="77">
        <v>19</v>
      </c>
      <c r="I28" s="77">
        <f t="shared" si="0"/>
        <v>12</v>
      </c>
      <c r="M28" s="77" t="s">
        <v>2270</v>
      </c>
      <c r="N28" s="77" t="s">
        <v>2271</v>
      </c>
      <c r="O28" s="77" t="s">
        <v>2272</v>
      </c>
    </row>
    <row r="29" spans="1:15" ht="15.75" customHeight="1" x14ac:dyDescent="0.4">
      <c r="A29" s="78">
        <v>43983</v>
      </c>
      <c r="B29" s="77">
        <v>32</v>
      </c>
      <c r="C29" s="77">
        <v>16</v>
      </c>
      <c r="F29" s="78">
        <v>44044</v>
      </c>
      <c r="G29" s="77">
        <v>14</v>
      </c>
      <c r="H29" s="77">
        <v>2</v>
      </c>
      <c r="I29" s="77">
        <f t="shared" si="0"/>
        <v>8</v>
      </c>
      <c r="M29" s="77">
        <v>91</v>
      </c>
      <c r="N29" s="77">
        <v>11</v>
      </c>
      <c r="O29" s="77">
        <v>3</v>
      </c>
    </row>
    <row r="30" spans="1:15" ht="15.75" customHeight="1" x14ac:dyDescent="0.4">
      <c r="A30" s="78">
        <v>44013</v>
      </c>
      <c r="B30" s="77">
        <v>5</v>
      </c>
      <c r="C30" s="77">
        <v>12</v>
      </c>
      <c r="F30" s="78">
        <v>44075</v>
      </c>
      <c r="G30" s="77">
        <v>12</v>
      </c>
      <c r="H30" s="77">
        <v>1</v>
      </c>
      <c r="I30" s="77">
        <f t="shared" si="0"/>
        <v>6.5</v>
      </c>
    </row>
    <row r="31" spans="1:15" ht="15.75" customHeight="1" x14ac:dyDescent="0.4">
      <c r="A31" s="78">
        <v>44044</v>
      </c>
      <c r="B31" s="77">
        <v>14</v>
      </c>
      <c r="C31" s="77">
        <v>19</v>
      </c>
      <c r="F31" s="78">
        <v>44105</v>
      </c>
      <c r="G31" s="77">
        <v>16</v>
      </c>
      <c r="H31" s="77">
        <v>13</v>
      </c>
      <c r="I31" s="77">
        <f t="shared" si="0"/>
        <v>14.5</v>
      </c>
    </row>
    <row r="32" spans="1:15" ht="15.75" customHeight="1" x14ac:dyDescent="0.4">
      <c r="A32" s="78">
        <v>44075</v>
      </c>
      <c r="B32" s="77">
        <v>12</v>
      </c>
      <c r="C32" s="77">
        <v>6</v>
      </c>
      <c r="F32" s="78">
        <v>44136</v>
      </c>
      <c r="G32" s="77">
        <v>5</v>
      </c>
      <c r="H32" s="77">
        <v>8</v>
      </c>
      <c r="I32" s="77">
        <f t="shared" si="0"/>
        <v>6.5</v>
      </c>
    </row>
    <row r="33" spans="1:16" ht="15.75" customHeight="1" x14ac:dyDescent="0.4">
      <c r="A33" s="78">
        <v>44105</v>
      </c>
      <c r="B33" s="77">
        <v>16</v>
      </c>
      <c r="C33" s="77">
        <v>11</v>
      </c>
      <c r="F33" s="78">
        <v>44166</v>
      </c>
      <c r="G33" s="77">
        <v>11</v>
      </c>
      <c r="H33" s="77">
        <v>4</v>
      </c>
      <c r="I33" s="77">
        <f t="shared" si="0"/>
        <v>7.5</v>
      </c>
    </row>
    <row r="34" spans="1:16" ht="15.75" customHeight="1" x14ac:dyDescent="0.4">
      <c r="A34" s="78">
        <v>44136</v>
      </c>
      <c r="B34" s="77">
        <v>5</v>
      </c>
      <c r="C34" s="77">
        <v>13</v>
      </c>
    </row>
    <row r="35" spans="1:16" ht="15.75" customHeight="1" x14ac:dyDescent="0.4">
      <c r="A35" s="78">
        <v>44166</v>
      </c>
      <c r="B35" s="77">
        <v>11</v>
      </c>
      <c r="C35" s="77">
        <v>3</v>
      </c>
    </row>
    <row r="36" spans="1:16" ht="15.75" customHeight="1" x14ac:dyDescent="0.4">
      <c r="A36" s="78">
        <v>44197</v>
      </c>
      <c r="B36" s="77">
        <v>8</v>
      </c>
      <c r="C36" s="77">
        <v>10</v>
      </c>
    </row>
    <row r="37" spans="1:16" ht="15.75" customHeight="1" x14ac:dyDescent="0.4">
      <c r="A37" s="78">
        <v>44228</v>
      </c>
      <c r="B37" s="77">
        <v>21</v>
      </c>
      <c r="C37" s="77">
        <v>11</v>
      </c>
      <c r="G37" s="77" t="s">
        <v>2273</v>
      </c>
    </row>
    <row r="38" spans="1:16" ht="15.75" customHeight="1" x14ac:dyDescent="0.4">
      <c r="A38" s="78">
        <v>44256</v>
      </c>
      <c r="B38" s="77">
        <v>10</v>
      </c>
      <c r="C38" s="77">
        <v>3</v>
      </c>
      <c r="G38" s="77">
        <v>105</v>
      </c>
    </row>
    <row r="39" spans="1:16" ht="15.75" customHeight="1" x14ac:dyDescent="0.4">
      <c r="A39" s="78">
        <v>44287</v>
      </c>
      <c r="B39" s="77">
        <v>25</v>
      </c>
      <c r="C39" s="77">
        <v>21</v>
      </c>
      <c r="G39" s="77" t="s">
        <v>2274</v>
      </c>
    </row>
    <row r="40" spans="1:16" ht="15.75" customHeight="1" x14ac:dyDescent="0.4">
      <c r="A40" s="78">
        <v>44317</v>
      </c>
      <c r="B40" s="77">
        <v>3</v>
      </c>
      <c r="C40" s="77">
        <v>9</v>
      </c>
      <c r="G40" s="77" t="s">
        <v>2275</v>
      </c>
      <c r="H40" s="77" t="s">
        <v>2276</v>
      </c>
    </row>
    <row r="41" spans="1:16" ht="15.75" customHeight="1" x14ac:dyDescent="0.4">
      <c r="A41" s="78">
        <v>44348</v>
      </c>
      <c r="B41" s="77">
        <v>2</v>
      </c>
      <c r="C41" s="77">
        <v>4</v>
      </c>
      <c r="F41" s="77"/>
      <c r="I41" s="77" t="s">
        <v>83</v>
      </c>
      <c r="J41" s="77" t="s">
        <v>17</v>
      </c>
      <c r="K41" s="77" t="s">
        <v>564</v>
      </c>
      <c r="L41" s="77" t="s">
        <v>1448</v>
      </c>
      <c r="M41" s="77" t="s">
        <v>2277</v>
      </c>
      <c r="N41" s="77" t="s">
        <v>2278</v>
      </c>
      <c r="O41" s="77" t="s">
        <v>516</v>
      </c>
      <c r="P41" s="77" t="s">
        <v>19</v>
      </c>
    </row>
    <row r="42" spans="1:16" ht="15.75" customHeight="1" x14ac:dyDescent="0.4">
      <c r="A42" s="78">
        <v>44378</v>
      </c>
      <c r="B42" s="77">
        <v>8</v>
      </c>
      <c r="C42" s="77">
        <v>19</v>
      </c>
      <c r="F42" s="77" t="s">
        <v>40</v>
      </c>
      <c r="G42" s="77">
        <v>14</v>
      </c>
      <c r="H42" s="77">
        <v>12</v>
      </c>
    </row>
    <row r="43" spans="1:16" ht="15.75" customHeight="1" x14ac:dyDescent="0.4">
      <c r="A43" s="78">
        <v>44409</v>
      </c>
      <c r="B43" s="77">
        <v>8</v>
      </c>
      <c r="C43" s="77">
        <v>2</v>
      </c>
      <c r="F43" s="77" t="s">
        <v>113</v>
      </c>
      <c r="G43" s="77">
        <v>27</v>
      </c>
      <c r="H43" s="77">
        <v>28</v>
      </c>
      <c r="I43" s="77">
        <v>5</v>
      </c>
      <c r="J43" s="77">
        <v>8</v>
      </c>
      <c r="K43" s="77">
        <v>1</v>
      </c>
      <c r="L43" s="77">
        <v>1</v>
      </c>
      <c r="M43" s="77">
        <v>7</v>
      </c>
      <c r="N43" s="77">
        <v>7</v>
      </c>
      <c r="O43" s="77">
        <v>8</v>
      </c>
      <c r="P43" s="77">
        <v>11</v>
      </c>
    </row>
    <row r="44" spans="1:16" ht="15.75" customHeight="1" x14ac:dyDescent="0.4">
      <c r="A44" s="78">
        <v>44440</v>
      </c>
      <c r="B44" s="77">
        <v>10</v>
      </c>
      <c r="C44" s="77">
        <v>1</v>
      </c>
      <c r="F44" s="77" t="s">
        <v>199</v>
      </c>
      <c r="G44" s="77">
        <v>8</v>
      </c>
      <c r="H44" s="77">
        <v>3</v>
      </c>
    </row>
    <row r="45" spans="1:16" ht="15.75" customHeight="1" x14ac:dyDescent="0.4">
      <c r="A45" s="78">
        <v>44470</v>
      </c>
      <c r="B45" s="77">
        <v>8</v>
      </c>
      <c r="C45" s="77">
        <v>13</v>
      </c>
      <c r="F45" s="77"/>
      <c r="H45" s="77" t="s">
        <v>2279</v>
      </c>
    </row>
    <row r="46" spans="1:16" ht="15.75" customHeight="1" x14ac:dyDescent="0.4">
      <c r="A46" s="78">
        <v>44501</v>
      </c>
      <c r="B46" s="77">
        <v>14</v>
      </c>
      <c r="C46" s="77">
        <v>8</v>
      </c>
      <c r="I46" s="77">
        <v>6</v>
      </c>
      <c r="J46" s="77">
        <v>20</v>
      </c>
      <c r="K46" s="77">
        <v>0</v>
      </c>
      <c r="L46" s="77">
        <v>7</v>
      </c>
      <c r="M46" s="77">
        <v>2</v>
      </c>
      <c r="N46" s="77">
        <v>0</v>
      </c>
      <c r="O46" s="77">
        <v>0</v>
      </c>
      <c r="P46" s="77">
        <v>14</v>
      </c>
    </row>
    <row r="47" spans="1:16" ht="15.75" customHeight="1" x14ac:dyDescent="0.4">
      <c r="A47" s="78">
        <v>44531</v>
      </c>
      <c r="B47" s="77">
        <v>2</v>
      </c>
      <c r="C47" s="77">
        <v>4</v>
      </c>
    </row>
    <row r="48" spans="1:16" ht="15.75" customHeight="1" x14ac:dyDescent="0.4">
      <c r="B48" s="77">
        <f t="shared" ref="B48:C48" si="1">SUM(B2:B47)</f>
        <v>378</v>
      </c>
      <c r="C48" s="77">
        <f t="shared" si="1"/>
        <v>320</v>
      </c>
    </row>
    <row r="49" ht="15.75" customHeight="1" x14ac:dyDescent="0.4"/>
    <row r="50" ht="15.75" customHeight="1" x14ac:dyDescent="0.4"/>
    <row r="51" ht="15.75" customHeight="1" x14ac:dyDescent="0.4"/>
    <row r="52" ht="15.75" customHeight="1" x14ac:dyDescent="0.4"/>
    <row r="53" ht="15.75" customHeight="1" x14ac:dyDescent="0.4"/>
    <row r="54" ht="15.75" customHeight="1" x14ac:dyDescent="0.4"/>
    <row r="55" ht="15.75" customHeight="1" x14ac:dyDescent="0.4"/>
    <row r="56" ht="15.75" customHeight="1" x14ac:dyDescent="0.4"/>
    <row r="57" ht="15.75" customHeight="1" x14ac:dyDescent="0.4"/>
    <row r="58" ht="15.75" customHeight="1" x14ac:dyDescent="0.4"/>
    <row r="59" ht="15.75" customHeight="1" x14ac:dyDescent="0.4"/>
    <row r="60" ht="15.75" customHeight="1" x14ac:dyDescent="0.4"/>
    <row r="61" ht="15.75" customHeight="1" x14ac:dyDescent="0.4"/>
    <row r="62" ht="15.75" customHeight="1" x14ac:dyDescent="0.4"/>
    <row r="63" ht="15.75" customHeight="1" x14ac:dyDescent="0.4"/>
    <row r="64" ht="15.75" customHeight="1" x14ac:dyDescent="0.4"/>
    <row r="65" ht="15.75" customHeight="1" x14ac:dyDescent="0.4"/>
    <row r="66" ht="15.75" customHeight="1" x14ac:dyDescent="0.4"/>
    <row r="67" ht="15.75" customHeight="1" x14ac:dyDescent="0.4"/>
    <row r="68" ht="15.75" customHeight="1" x14ac:dyDescent="0.4"/>
    <row r="69" ht="15.75" customHeight="1" x14ac:dyDescent="0.4"/>
    <row r="70" ht="15.75" customHeight="1" x14ac:dyDescent="0.4"/>
    <row r="71" ht="15.75" customHeight="1" x14ac:dyDescent="0.4"/>
    <row r="72" ht="15.75" customHeight="1" x14ac:dyDescent="0.4"/>
    <row r="73" ht="15.75" customHeight="1" x14ac:dyDescent="0.4"/>
    <row r="74" ht="15.75" customHeight="1" x14ac:dyDescent="0.4"/>
    <row r="75" ht="15.75" customHeight="1" x14ac:dyDescent="0.4"/>
    <row r="76" ht="15.75" customHeight="1" x14ac:dyDescent="0.4"/>
    <row r="77" ht="15.75" customHeight="1" x14ac:dyDescent="0.4"/>
    <row r="78" ht="15.75" customHeight="1" x14ac:dyDescent="0.4"/>
    <row r="79" ht="15.75" customHeight="1" x14ac:dyDescent="0.4"/>
    <row r="80" ht="15.75" customHeight="1" x14ac:dyDescent="0.4"/>
    <row r="81" ht="15.75" customHeight="1" x14ac:dyDescent="0.4"/>
    <row r="82" ht="15.75" customHeight="1" x14ac:dyDescent="0.4"/>
    <row r="83" ht="15.75" customHeight="1" x14ac:dyDescent="0.4"/>
    <row r="84" ht="15.75" customHeight="1" x14ac:dyDescent="0.4"/>
    <row r="85" ht="15.75" customHeight="1" x14ac:dyDescent="0.4"/>
    <row r="86" ht="15.75" customHeight="1" x14ac:dyDescent="0.4"/>
    <row r="87" ht="15.75" customHeight="1" x14ac:dyDescent="0.4"/>
    <row r="88" ht="15.75" customHeight="1" x14ac:dyDescent="0.4"/>
    <row r="89" ht="15.75" customHeight="1" x14ac:dyDescent="0.4"/>
    <row r="90" ht="15.75" customHeight="1" x14ac:dyDescent="0.4"/>
    <row r="91" ht="15.75" customHeight="1" x14ac:dyDescent="0.4"/>
    <row r="92" ht="15.75" customHeight="1" x14ac:dyDescent="0.4"/>
    <row r="93" ht="15.75" customHeight="1" x14ac:dyDescent="0.4"/>
    <row r="94" ht="15.75" customHeight="1" x14ac:dyDescent="0.4"/>
    <row r="95" ht="15.75" customHeight="1" x14ac:dyDescent="0.4"/>
    <row r="96" ht="15.75" customHeight="1" x14ac:dyDescent="0.4"/>
    <row r="97" ht="15.75" customHeight="1" x14ac:dyDescent="0.4"/>
    <row r="98" ht="15.75" customHeight="1" x14ac:dyDescent="0.4"/>
    <row r="99" ht="15.75" customHeight="1" x14ac:dyDescent="0.4"/>
    <row r="100" ht="15.75" customHeight="1" x14ac:dyDescent="0.4"/>
    <row r="101" ht="15.75" customHeight="1" x14ac:dyDescent="0.4"/>
    <row r="102" ht="15.75" customHeight="1" x14ac:dyDescent="0.4"/>
    <row r="103" ht="15.75" customHeight="1" x14ac:dyDescent="0.4"/>
    <row r="104" ht="15.75" customHeight="1" x14ac:dyDescent="0.4"/>
    <row r="105" ht="15.75" customHeight="1" x14ac:dyDescent="0.4"/>
    <row r="106" ht="15.75" customHeight="1" x14ac:dyDescent="0.4"/>
    <row r="107" ht="15.75" customHeight="1" x14ac:dyDescent="0.4"/>
    <row r="108" ht="15.75" customHeight="1" x14ac:dyDescent="0.4"/>
    <row r="109" ht="15.75" customHeight="1" x14ac:dyDescent="0.4"/>
    <row r="110" ht="15.75" customHeight="1" x14ac:dyDescent="0.4"/>
    <row r="111" ht="15.75" customHeight="1" x14ac:dyDescent="0.4"/>
    <row r="112" ht="15.75" customHeight="1" x14ac:dyDescent="0.4"/>
    <row r="113" ht="15.75" customHeight="1" x14ac:dyDescent="0.4"/>
    <row r="114" ht="15.75" customHeight="1" x14ac:dyDescent="0.4"/>
    <row r="115" ht="15.75" customHeight="1" x14ac:dyDescent="0.4"/>
    <row r="116" ht="15.75" customHeight="1" x14ac:dyDescent="0.4"/>
    <row r="117" ht="15.75" customHeight="1" x14ac:dyDescent="0.4"/>
    <row r="118" ht="15.75" customHeight="1" x14ac:dyDescent="0.4"/>
    <row r="119" ht="15.75" customHeight="1" x14ac:dyDescent="0.4"/>
    <row r="120" ht="15.75" customHeight="1" x14ac:dyDescent="0.4"/>
    <row r="121" ht="15.75" customHeight="1" x14ac:dyDescent="0.4"/>
    <row r="122" ht="15.75" customHeight="1" x14ac:dyDescent="0.4"/>
    <row r="123" ht="15.75" customHeight="1" x14ac:dyDescent="0.4"/>
    <row r="124" ht="15.75" customHeight="1" x14ac:dyDescent="0.4"/>
    <row r="125" ht="15.75" customHeight="1" x14ac:dyDescent="0.4"/>
    <row r="126" ht="15.75" customHeight="1" x14ac:dyDescent="0.4"/>
    <row r="127" ht="15.75" customHeight="1" x14ac:dyDescent="0.4"/>
    <row r="128" ht="15.75" customHeight="1" x14ac:dyDescent="0.4"/>
    <row r="129" ht="15.75" customHeight="1" x14ac:dyDescent="0.4"/>
    <row r="130" ht="15.75" customHeight="1" x14ac:dyDescent="0.4"/>
    <row r="131" ht="15.75" customHeight="1" x14ac:dyDescent="0.4"/>
    <row r="132" ht="15.75" customHeight="1" x14ac:dyDescent="0.4"/>
    <row r="133" ht="15.75" customHeight="1" x14ac:dyDescent="0.4"/>
    <row r="134" ht="15.75" customHeight="1" x14ac:dyDescent="0.4"/>
    <row r="135" ht="15.75" customHeight="1" x14ac:dyDescent="0.4"/>
    <row r="136" ht="15.75" customHeight="1" x14ac:dyDescent="0.4"/>
    <row r="137" ht="15.75" customHeight="1" x14ac:dyDescent="0.4"/>
    <row r="138" ht="15.75" customHeight="1" x14ac:dyDescent="0.4"/>
    <row r="139" ht="15.75" customHeight="1" x14ac:dyDescent="0.4"/>
    <row r="140" ht="15.75" customHeight="1" x14ac:dyDescent="0.4"/>
    <row r="141" ht="15.75" customHeight="1" x14ac:dyDescent="0.4"/>
    <row r="142" ht="15.75" customHeight="1" x14ac:dyDescent="0.4"/>
    <row r="143" ht="15.75" customHeight="1" x14ac:dyDescent="0.4"/>
    <row r="144" ht="15.75" customHeight="1" x14ac:dyDescent="0.4"/>
    <row r="145" ht="15.75" customHeight="1" x14ac:dyDescent="0.4"/>
    <row r="146" ht="15.75" customHeight="1" x14ac:dyDescent="0.4"/>
    <row r="147" ht="15.75" customHeight="1" x14ac:dyDescent="0.4"/>
    <row r="148" ht="15.75" customHeight="1" x14ac:dyDescent="0.4"/>
    <row r="149" ht="15.75" customHeight="1" x14ac:dyDescent="0.4"/>
    <row r="150" ht="15.75" customHeight="1" x14ac:dyDescent="0.4"/>
    <row r="151" ht="15.75" customHeight="1" x14ac:dyDescent="0.4"/>
    <row r="152" ht="15.75" customHeight="1" x14ac:dyDescent="0.4"/>
    <row r="153" ht="15.75" customHeight="1" x14ac:dyDescent="0.4"/>
    <row r="154" ht="15.75" customHeight="1" x14ac:dyDescent="0.4"/>
    <row r="155" ht="15.75" customHeight="1" x14ac:dyDescent="0.4"/>
    <row r="156" ht="15.75" customHeight="1" x14ac:dyDescent="0.4"/>
    <row r="157" ht="15.75" customHeight="1" x14ac:dyDescent="0.4"/>
    <row r="158" ht="15.75" customHeight="1" x14ac:dyDescent="0.4"/>
    <row r="159" ht="15.75" customHeight="1" x14ac:dyDescent="0.4"/>
    <row r="160" ht="15.75" customHeight="1" x14ac:dyDescent="0.4"/>
    <row r="161" ht="15.75" customHeight="1" x14ac:dyDescent="0.4"/>
    <row r="162" ht="15.75" customHeight="1" x14ac:dyDescent="0.4"/>
    <row r="163" ht="15.75" customHeight="1" x14ac:dyDescent="0.4"/>
    <row r="164" ht="15.75" customHeight="1" x14ac:dyDescent="0.4"/>
    <row r="165" ht="15.75" customHeight="1" x14ac:dyDescent="0.4"/>
    <row r="166" ht="15.75" customHeight="1" x14ac:dyDescent="0.4"/>
    <row r="167" ht="15.75" customHeight="1" x14ac:dyDescent="0.4"/>
    <row r="168" ht="15.75" customHeight="1" x14ac:dyDescent="0.4"/>
    <row r="169" ht="15.75" customHeight="1" x14ac:dyDescent="0.4"/>
    <row r="170" ht="15.75" customHeight="1" x14ac:dyDescent="0.4"/>
    <row r="171" ht="15.75" customHeight="1" x14ac:dyDescent="0.4"/>
    <row r="172" ht="15.75" customHeight="1" x14ac:dyDescent="0.4"/>
    <row r="173" ht="15.75" customHeight="1" x14ac:dyDescent="0.4"/>
    <row r="174" ht="15.75" customHeight="1" x14ac:dyDescent="0.4"/>
    <row r="175" ht="15.75" customHeight="1" x14ac:dyDescent="0.4"/>
    <row r="176" ht="15.75" customHeight="1" x14ac:dyDescent="0.4"/>
    <row r="177" ht="15.75" customHeight="1" x14ac:dyDescent="0.4"/>
    <row r="178" ht="15.75" customHeight="1" x14ac:dyDescent="0.4"/>
    <row r="179" ht="15.75" customHeight="1" x14ac:dyDescent="0.4"/>
    <row r="180" ht="15.75" customHeight="1" x14ac:dyDescent="0.4"/>
    <row r="181" ht="15.75" customHeight="1" x14ac:dyDescent="0.4"/>
    <row r="182" ht="15.75" customHeight="1" x14ac:dyDescent="0.4"/>
    <row r="183" ht="15.75" customHeight="1" x14ac:dyDescent="0.4"/>
    <row r="184" ht="15.75" customHeight="1" x14ac:dyDescent="0.4"/>
    <row r="185" ht="15.75" customHeight="1" x14ac:dyDescent="0.4"/>
    <row r="186" ht="15.75" customHeight="1" x14ac:dyDescent="0.4"/>
    <row r="187" ht="15.75" customHeight="1" x14ac:dyDescent="0.4"/>
    <row r="188" ht="15.75" customHeight="1" x14ac:dyDescent="0.4"/>
    <row r="189" ht="15.75" customHeight="1" x14ac:dyDescent="0.4"/>
    <row r="190" ht="15.75" customHeight="1" x14ac:dyDescent="0.4"/>
    <row r="191" ht="15.75" customHeight="1" x14ac:dyDescent="0.4"/>
    <row r="192" ht="15.75" customHeight="1" x14ac:dyDescent="0.4"/>
    <row r="193" ht="15.75" customHeight="1" x14ac:dyDescent="0.4"/>
    <row r="194" ht="15.75" customHeight="1" x14ac:dyDescent="0.4"/>
    <row r="195" ht="15.75" customHeight="1" x14ac:dyDescent="0.4"/>
    <row r="196" ht="15.75" customHeight="1" x14ac:dyDescent="0.4"/>
    <row r="197" ht="15.75" customHeight="1" x14ac:dyDescent="0.4"/>
    <row r="198" ht="15.75" customHeight="1" x14ac:dyDescent="0.4"/>
    <row r="199" ht="15.75" customHeight="1" x14ac:dyDescent="0.4"/>
    <row r="200" ht="15.75" customHeight="1" x14ac:dyDescent="0.4"/>
    <row r="201" ht="15.75" customHeight="1" x14ac:dyDescent="0.4"/>
    <row r="202" ht="15.75" customHeight="1" x14ac:dyDescent="0.4"/>
    <row r="203" ht="15.75" customHeight="1" x14ac:dyDescent="0.4"/>
    <row r="204" ht="15.75" customHeight="1" x14ac:dyDescent="0.4"/>
    <row r="205" ht="15.75" customHeight="1" x14ac:dyDescent="0.4"/>
    <row r="206" ht="15.75" customHeight="1" x14ac:dyDescent="0.4"/>
    <row r="207" ht="15.75" customHeight="1" x14ac:dyDescent="0.4"/>
    <row r="208" ht="15.75" customHeight="1" x14ac:dyDescent="0.4"/>
    <row r="209" ht="15.75" customHeight="1" x14ac:dyDescent="0.4"/>
    <row r="210" ht="15.75" customHeight="1" x14ac:dyDescent="0.4"/>
    <row r="211" ht="15.75" customHeight="1" x14ac:dyDescent="0.4"/>
    <row r="212" ht="15.75" customHeight="1" x14ac:dyDescent="0.4"/>
    <row r="213" ht="15.75" customHeight="1" x14ac:dyDescent="0.4"/>
    <row r="214" ht="15.75" customHeight="1" x14ac:dyDescent="0.4"/>
    <row r="215" ht="15.75" customHeight="1" x14ac:dyDescent="0.4"/>
    <row r="216" ht="15.75" customHeight="1" x14ac:dyDescent="0.4"/>
    <row r="217" ht="15.75" customHeight="1" x14ac:dyDescent="0.4"/>
    <row r="218" ht="15.75" customHeight="1" x14ac:dyDescent="0.4"/>
    <row r="219" ht="15.75" customHeight="1" x14ac:dyDescent="0.4"/>
    <row r="220" ht="15.75" customHeight="1" x14ac:dyDescent="0.4"/>
    <row r="221" ht="15.75" customHeight="1" x14ac:dyDescent="0.4"/>
    <row r="222" ht="15.75" customHeight="1" x14ac:dyDescent="0.4"/>
    <row r="223" ht="15.75" customHeight="1" x14ac:dyDescent="0.4"/>
    <row r="224" ht="15.75" customHeight="1" x14ac:dyDescent="0.4"/>
    <row r="225" ht="15.75" customHeight="1" x14ac:dyDescent="0.4"/>
    <row r="226" ht="15.75" customHeight="1" x14ac:dyDescent="0.4"/>
    <row r="227" ht="15.75" customHeight="1" x14ac:dyDescent="0.4"/>
    <row r="228" ht="15.75" customHeight="1" x14ac:dyDescent="0.4"/>
    <row r="229" ht="15.75" customHeight="1" x14ac:dyDescent="0.4"/>
    <row r="230" ht="15.75" customHeight="1" x14ac:dyDescent="0.4"/>
    <row r="231" ht="15.75" customHeight="1" x14ac:dyDescent="0.4"/>
    <row r="232" ht="15.75" customHeight="1" x14ac:dyDescent="0.4"/>
    <row r="233" ht="15.75" customHeight="1" x14ac:dyDescent="0.4"/>
    <row r="234" ht="15.75" customHeight="1" x14ac:dyDescent="0.4"/>
    <row r="235" ht="15.75" customHeight="1" x14ac:dyDescent="0.4"/>
    <row r="236" ht="15.75" customHeight="1" x14ac:dyDescent="0.4"/>
    <row r="237" ht="15.75" customHeight="1" x14ac:dyDescent="0.4"/>
    <row r="238" ht="15.75" customHeight="1" x14ac:dyDescent="0.4"/>
    <row r="239" ht="15.75" customHeight="1" x14ac:dyDescent="0.4"/>
    <row r="240" ht="15.75" customHeight="1" x14ac:dyDescent="0.4"/>
    <row r="241" ht="15.75" customHeight="1" x14ac:dyDescent="0.4"/>
    <row r="242" ht="15.75" customHeight="1" x14ac:dyDescent="0.4"/>
    <row r="243" ht="15.75" customHeight="1" x14ac:dyDescent="0.4"/>
    <row r="244" ht="15.75" customHeight="1" x14ac:dyDescent="0.4"/>
    <row r="245" ht="15.75" customHeight="1" x14ac:dyDescent="0.4"/>
    <row r="246" ht="15.75" customHeight="1" x14ac:dyDescent="0.4"/>
    <row r="247" ht="15.75" customHeight="1" x14ac:dyDescent="0.4"/>
    <row r="248" ht="15.75" customHeight="1" x14ac:dyDescent="0.4"/>
    <row r="249" ht="15.75" customHeight="1" x14ac:dyDescent="0.4"/>
    <row r="250" ht="15.75" customHeight="1" x14ac:dyDescent="0.4"/>
    <row r="251" ht="15.75" customHeight="1" x14ac:dyDescent="0.4"/>
    <row r="252" ht="15.75" customHeight="1" x14ac:dyDescent="0.4"/>
    <row r="253" ht="15.75" customHeight="1" x14ac:dyDescent="0.4"/>
    <row r="254" ht="15.75" customHeight="1" x14ac:dyDescent="0.4"/>
    <row r="255" ht="15.75" customHeight="1" x14ac:dyDescent="0.4"/>
    <row r="256" ht="15.75" customHeight="1" x14ac:dyDescent="0.4"/>
    <row r="257" ht="15.75" customHeight="1" x14ac:dyDescent="0.4"/>
    <row r="258" ht="15.75" customHeight="1" x14ac:dyDescent="0.4"/>
    <row r="259" ht="15.75" customHeight="1" x14ac:dyDescent="0.4"/>
    <row r="260" ht="15.75" customHeight="1" x14ac:dyDescent="0.4"/>
    <row r="261" ht="15.75" customHeight="1" x14ac:dyDescent="0.4"/>
    <row r="262" ht="15.75" customHeight="1" x14ac:dyDescent="0.4"/>
    <row r="263" ht="15.75" customHeight="1" x14ac:dyDescent="0.4"/>
    <row r="264" ht="15.75" customHeight="1" x14ac:dyDescent="0.4"/>
    <row r="265" ht="15.75" customHeight="1" x14ac:dyDescent="0.4"/>
    <row r="266" ht="15.75" customHeight="1" x14ac:dyDescent="0.4"/>
    <row r="267" ht="15.75" customHeight="1" x14ac:dyDescent="0.4"/>
    <row r="268" ht="15.75" customHeight="1" x14ac:dyDescent="0.4"/>
    <row r="269" ht="15.75" customHeight="1" x14ac:dyDescent="0.4"/>
    <row r="270" ht="15.75" customHeight="1" x14ac:dyDescent="0.4"/>
    <row r="271" ht="15.75" customHeight="1" x14ac:dyDescent="0.4"/>
    <row r="272" ht="15.75" customHeight="1" x14ac:dyDescent="0.4"/>
    <row r="273" ht="15.75" customHeight="1" x14ac:dyDescent="0.4"/>
    <row r="274" ht="15.75" customHeight="1" x14ac:dyDescent="0.4"/>
    <row r="275" ht="15.75" customHeight="1" x14ac:dyDescent="0.4"/>
    <row r="276" ht="15.75" customHeight="1" x14ac:dyDescent="0.4"/>
    <row r="277" ht="15.75" customHeight="1" x14ac:dyDescent="0.4"/>
    <row r="278" ht="15.75" customHeight="1" x14ac:dyDescent="0.4"/>
    <row r="279" ht="15.75" customHeight="1" x14ac:dyDescent="0.4"/>
    <row r="280" ht="15.75" customHeight="1" x14ac:dyDescent="0.4"/>
    <row r="281" ht="15.75" customHeight="1" x14ac:dyDescent="0.4"/>
    <row r="282" ht="15.75" customHeight="1" x14ac:dyDescent="0.4"/>
    <row r="283" ht="15.75" customHeight="1" x14ac:dyDescent="0.4"/>
    <row r="284" ht="15.75" customHeight="1" x14ac:dyDescent="0.4"/>
    <row r="285" ht="15.75" customHeight="1" x14ac:dyDescent="0.4"/>
    <row r="286" ht="15.75" customHeight="1" x14ac:dyDescent="0.4"/>
    <row r="287" ht="15.75" customHeight="1" x14ac:dyDescent="0.4"/>
    <row r="288" ht="15.75" customHeight="1" x14ac:dyDescent="0.4"/>
    <row r="289" ht="15.75" customHeight="1" x14ac:dyDescent="0.4"/>
    <row r="290" ht="15.75" customHeight="1" x14ac:dyDescent="0.4"/>
    <row r="291" ht="15.75" customHeight="1" x14ac:dyDescent="0.4"/>
    <row r="292" ht="15.75" customHeight="1" x14ac:dyDescent="0.4"/>
    <row r="293" ht="15.75" customHeight="1" x14ac:dyDescent="0.4"/>
    <row r="294" ht="15.75" customHeight="1" x14ac:dyDescent="0.4"/>
    <row r="295" ht="15.75" customHeight="1" x14ac:dyDescent="0.4"/>
    <row r="296" ht="15.75" customHeight="1" x14ac:dyDescent="0.4"/>
    <row r="297" ht="15.75" customHeight="1" x14ac:dyDescent="0.4"/>
    <row r="298" ht="15.75" customHeight="1" x14ac:dyDescent="0.4"/>
    <row r="299" ht="15.75" customHeight="1" x14ac:dyDescent="0.4"/>
    <row r="300" ht="15.75" customHeight="1" x14ac:dyDescent="0.4"/>
    <row r="301" ht="15.75" customHeight="1" x14ac:dyDescent="0.4"/>
    <row r="302" ht="15.75" customHeight="1" x14ac:dyDescent="0.4"/>
    <row r="303" ht="15.75" customHeight="1" x14ac:dyDescent="0.4"/>
    <row r="304" ht="15.75" customHeight="1" x14ac:dyDescent="0.4"/>
    <row r="305" ht="15.75" customHeight="1" x14ac:dyDescent="0.4"/>
    <row r="306" ht="15.75" customHeight="1" x14ac:dyDescent="0.4"/>
    <row r="307" ht="15.75" customHeight="1" x14ac:dyDescent="0.4"/>
    <row r="308" ht="15.75" customHeight="1" x14ac:dyDescent="0.4"/>
    <row r="309" ht="15.75" customHeight="1" x14ac:dyDescent="0.4"/>
    <row r="310" ht="15.75" customHeight="1" x14ac:dyDescent="0.4"/>
    <row r="311" ht="15.75" customHeight="1" x14ac:dyDescent="0.4"/>
    <row r="312" ht="15.75" customHeight="1" x14ac:dyDescent="0.4"/>
    <row r="313" ht="15.75" customHeight="1" x14ac:dyDescent="0.4"/>
    <row r="314" ht="15.75" customHeight="1" x14ac:dyDescent="0.4"/>
    <row r="315" ht="15.75" customHeight="1" x14ac:dyDescent="0.4"/>
    <row r="316" ht="15.75" customHeight="1" x14ac:dyDescent="0.4"/>
    <row r="317" ht="15.75" customHeight="1" x14ac:dyDescent="0.4"/>
    <row r="318" ht="15.75" customHeight="1" x14ac:dyDescent="0.4"/>
    <row r="319" ht="15.75" customHeight="1" x14ac:dyDescent="0.4"/>
    <row r="320" ht="15.75" customHeight="1" x14ac:dyDescent="0.4"/>
    <row r="321" ht="15.75" customHeight="1" x14ac:dyDescent="0.4"/>
    <row r="322" ht="15.75" customHeight="1" x14ac:dyDescent="0.4"/>
    <row r="323" ht="15.75" customHeight="1" x14ac:dyDescent="0.4"/>
    <row r="324" ht="15.75" customHeight="1" x14ac:dyDescent="0.4"/>
    <row r="325" ht="15.75" customHeight="1" x14ac:dyDescent="0.4"/>
    <row r="326" ht="15.75" customHeight="1" x14ac:dyDescent="0.4"/>
    <row r="327" ht="15.75" customHeight="1" x14ac:dyDescent="0.4"/>
    <row r="328" ht="15.75" customHeight="1" x14ac:dyDescent="0.4"/>
    <row r="329" ht="15.75" customHeight="1" x14ac:dyDescent="0.4"/>
    <row r="330" ht="15.75" customHeight="1" x14ac:dyDescent="0.4"/>
    <row r="331" ht="15.75" customHeight="1" x14ac:dyDescent="0.4"/>
    <row r="332" ht="15.75" customHeight="1" x14ac:dyDescent="0.4"/>
    <row r="333" ht="15.75" customHeight="1" x14ac:dyDescent="0.4"/>
    <row r="334" ht="15.75" customHeight="1" x14ac:dyDescent="0.4"/>
    <row r="335" ht="15.75" customHeight="1" x14ac:dyDescent="0.4"/>
    <row r="336" ht="15.75" customHeight="1" x14ac:dyDescent="0.4"/>
    <row r="337" ht="15.75" customHeight="1" x14ac:dyDescent="0.4"/>
    <row r="338" ht="15.75" customHeight="1" x14ac:dyDescent="0.4"/>
    <row r="339" ht="15.75" customHeight="1" x14ac:dyDescent="0.4"/>
    <row r="340" ht="15.75" customHeight="1" x14ac:dyDescent="0.4"/>
    <row r="341" ht="15.75" customHeight="1" x14ac:dyDescent="0.4"/>
    <row r="342" ht="15.75" customHeight="1" x14ac:dyDescent="0.4"/>
    <row r="343" ht="15.75" customHeight="1" x14ac:dyDescent="0.4"/>
    <row r="344" ht="15.75" customHeight="1" x14ac:dyDescent="0.4"/>
    <row r="345" ht="15.75" customHeight="1" x14ac:dyDescent="0.4"/>
    <row r="346" ht="15.75" customHeight="1" x14ac:dyDescent="0.4"/>
    <row r="347" ht="15.75" customHeight="1" x14ac:dyDescent="0.4"/>
    <row r="348" ht="15.75" customHeight="1" x14ac:dyDescent="0.4"/>
    <row r="349" ht="15.75" customHeight="1" x14ac:dyDescent="0.4"/>
    <row r="350" ht="15.75" customHeight="1" x14ac:dyDescent="0.4"/>
    <row r="351" ht="15.75" customHeight="1" x14ac:dyDescent="0.4"/>
    <row r="352" ht="15.75" customHeight="1" x14ac:dyDescent="0.4"/>
    <row r="353" ht="15.75" customHeight="1" x14ac:dyDescent="0.4"/>
    <row r="354" ht="15.75" customHeight="1" x14ac:dyDescent="0.4"/>
    <row r="355" ht="15.75" customHeight="1" x14ac:dyDescent="0.4"/>
    <row r="356" ht="15.75" customHeight="1" x14ac:dyDescent="0.4"/>
    <row r="357" ht="15.75" customHeight="1" x14ac:dyDescent="0.4"/>
    <row r="358" ht="15.75" customHeight="1" x14ac:dyDescent="0.4"/>
    <row r="359" ht="15.75" customHeight="1" x14ac:dyDescent="0.4"/>
    <row r="360" ht="15.75" customHeight="1" x14ac:dyDescent="0.4"/>
    <row r="361" ht="15.75" customHeight="1" x14ac:dyDescent="0.4"/>
    <row r="362" ht="15.75" customHeight="1" x14ac:dyDescent="0.4"/>
    <row r="363" ht="15.75" customHeight="1" x14ac:dyDescent="0.4"/>
    <row r="364" ht="15.75" customHeight="1" x14ac:dyDescent="0.4"/>
    <row r="365" ht="15.75" customHeight="1" x14ac:dyDescent="0.4"/>
    <row r="366" ht="15.75" customHeight="1" x14ac:dyDescent="0.4"/>
    <row r="367" ht="15.75" customHeight="1" x14ac:dyDescent="0.4"/>
    <row r="368" ht="15.75" customHeight="1" x14ac:dyDescent="0.4"/>
    <row r="369" ht="15.75" customHeight="1" x14ac:dyDescent="0.4"/>
    <row r="370" ht="15.75" customHeight="1" x14ac:dyDescent="0.4"/>
    <row r="371" ht="15.75" customHeight="1" x14ac:dyDescent="0.4"/>
    <row r="372" ht="15.75" customHeight="1" x14ac:dyDescent="0.4"/>
    <row r="373" ht="15.75" customHeight="1" x14ac:dyDescent="0.4"/>
    <row r="374" ht="15.75" customHeight="1" x14ac:dyDescent="0.4"/>
    <row r="375" ht="15.75" customHeight="1" x14ac:dyDescent="0.4"/>
    <row r="376" ht="15.75" customHeight="1" x14ac:dyDescent="0.4"/>
    <row r="377" ht="15.75" customHeight="1" x14ac:dyDescent="0.4"/>
    <row r="378" ht="15.75" customHeight="1" x14ac:dyDescent="0.4"/>
    <row r="379" ht="15.75" customHeight="1" x14ac:dyDescent="0.4"/>
    <row r="380" ht="15.75" customHeight="1" x14ac:dyDescent="0.4"/>
    <row r="381" ht="15.75" customHeight="1" x14ac:dyDescent="0.4"/>
    <row r="382" ht="15.75" customHeight="1" x14ac:dyDescent="0.4"/>
    <row r="383" ht="15.75" customHeight="1" x14ac:dyDescent="0.4"/>
    <row r="384" ht="15.75" customHeight="1" x14ac:dyDescent="0.4"/>
    <row r="385" ht="15.75" customHeight="1" x14ac:dyDescent="0.4"/>
    <row r="386" ht="15.75" customHeight="1" x14ac:dyDescent="0.4"/>
    <row r="387" ht="15.75" customHeight="1" x14ac:dyDescent="0.4"/>
    <row r="388" ht="15.75" customHeight="1" x14ac:dyDescent="0.4"/>
    <row r="389" ht="15.75" customHeight="1" x14ac:dyDescent="0.4"/>
    <row r="390" ht="15.75" customHeight="1" x14ac:dyDescent="0.4"/>
    <row r="391" ht="15.75" customHeight="1" x14ac:dyDescent="0.4"/>
    <row r="392" ht="15.75" customHeight="1" x14ac:dyDescent="0.4"/>
    <row r="393" ht="15.75" customHeight="1" x14ac:dyDescent="0.4"/>
    <row r="394" ht="15.75" customHeight="1" x14ac:dyDescent="0.4"/>
    <row r="395" ht="15.75" customHeight="1" x14ac:dyDescent="0.4"/>
    <row r="396" ht="15.75" customHeight="1" x14ac:dyDescent="0.4"/>
    <row r="397" ht="15.75" customHeight="1" x14ac:dyDescent="0.4"/>
    <row r="398" ht="15.75" customHeight="1" x14ac:dyDescent="0.4"/>
    <row r="399" ht="15.75" customHeight="1" x14ac:dyDescent="0.4"/>
    <row r="400" ht="15.75" customHeight="1" x14ac:dyDescent="0.4"/>
    <row r="401" ht="15.75" customHeight="1" x14ac:dyDescent="0.4"/>
    <row r="402" ht="15.75" customHeight="1" x14ac:dyDescent="0.4"/>
    <row r="403" ht="15.75" customHeight="1" x14ac:dyDescent="0.4"/>
    <row r="404" ht="15.75" customHeight="1" x14ac:dyDescent="0.4"/>
    <row r="405" ht="15.75" customHeight="1" x14ac:dyDescent="0.4"/>
    <row r="406" ht="15.75" customHeight="1" x14ac:dyDescent="0.4"/>
    <row r="407" ht="15.75" customHeight="1" x14ac:dyDescent="0.4"/>
    <row r="408" ht="15.75" customHeight="1" x14ac:dyDescent="0.4"/>
    <row r="409" ht="15.75" customHeight="1" x14ac:dyDescent="0.4"/>
    <row r="410" ht="15.75" customHeight="1" x14ac:dyDescent="0.4"/>
    <row r="411" ht="15.75" customHeight="1" x14ac:dyDescent="0.4"/>
    <row r="412" ht="15.75" customHeight="1" x14ac:dyDescent="0.4"/>
    <row r="413" ht="15.75" customHeight="1" x14ac:dyDescent="0.4"/>
    <row r="414" ht="15.75" customHeight="1" x14ac:dyDescent="0.4"/>
    <row r="415" ht="15.75" customHeight="1" x14ac:dyDescent="0.4"/>
    <row r="416" ht="15.75" customHeight="1" x14ac:dyDescent="0.4"/>
    <row r="417" ht="15.75" customHeight="1" x14ac:dyDescent="0.4"/>
    <row r="418" ht="15.75" customHeight="1" x14ac:dyDescent="0.4"/>
    <row r="419" ht="15.75" customHeight="1" x14ac:dyDescent="0.4"/>
    <row r="420" ht="15.75" customHeight="1" x14ac:dyDescent="0.4"/>
    <row r="421" ht="15.75" customHeight="1" x14ac:dyDescent="0.4"/>
    <row r="422" ht="15.75" customHeight="1" x14ac:dyDescent="0.4"/>
    <row r="423" ht="15.75" customHeight="1" x14ac:dyDescent="0.4"/>
    <row r="424" ht="15.75" customHeight="1" x14ac:dyDescent="0.4"/>
    <row r="425" ht="15.75" customHeight="1" x14ac:dyDescent="0.4"/>
    <row r="426" ht="15.75" customHeight="1" x14ac:dyDescent="0.4"/>
    <row r="427" ht="15.75" customHeight="1" x14ac:dyDescent="0.4"/>
    <row r="428" ht="15.75" customHeight="1" x14ac:dyDescent="0.4"/>
    <row r="429" ht="15.75" customHeight="1" x14ac:dyDescent="0.4"/>
    <row r="430" ht="15.75" customHeight="1" x14ac:dyDescent="0.4"/>
    <row r="431" ht="15.75" customHeight="1" x14ac:dyDescent="0.4"/>
    <row r="432" ht="15.75" customHeight="1" x14ac:dyDescent="0.4"/>
    <row r="433" ht="15.75" customHeight="1" x14ac:dyDescent="0.4"/>
    <row r="434" ht="15.75" customHeight="1" x14ac:dyDescent="0.4"/>
    <row r="435" ht="15.75" customHeight="1" x14ac:dyDescent="0.4"/>
    <row r="436" ht="15.75" customHeight="1" x14ac:dyDescent="0.4"/>
    <row r="437" ht="15.75" customHeight="1" x14ac:dyDescent="0.4"/>
    <row r="438" ht="15.75" customHeight="1" x14ac:dyDescent="0.4"/>
    <row r="439" ht="15.75" customHeight="1" x14ac:dyDescent="0.4"/>
    <row r="440" ht="15.75" customHeight="1" x14ac:dyDescent="0.4"/>
    <row r="441" ht="15.75" customHeight="1" x14ac:dyDescent="0.4"/>
    <row r="442" ht="15.75" customHeight="1" x14ac:dyDescent="0.4"/>
    <row r="443" ht="15.75" customHeight="1" x14ac:dyDescent="0.4"/>
    <row r="444" ht="15.75" customHeight="1" x14ac:dyDescent="0.4"/>
    <row r="445" ht="15.75" customHeight="1" x14ac:dyDescent="0.4"/>
    <row r="446" ht="15.75" customHeight="1" x14ac:dyDescent="0.4"/>
    <row r="447" ht="15.75" customHeight="1" x14ac:dyDescent="0.4"/>
    <row r="448" ht="15.75" customHeight="1" x14ac:dyDescent="0.4"/>
    <row r="449" ht="15.75" customHeight="1" x14ac:dyDescent="0.4"/>
    <row r="450" ht="15.75" customHeight="1" x14ac:dyDescent="0.4"/>
    <row r="451" ht="15.75" customHeight="1" x14ac:dyDescent="0.4"/>
    <row r="452" ht="15.75" customHeight="1" x14ac:dyDescent="0.4"/>
    <row r="453" ht="15.75" customHeight="1" x14ac:dyDescent="0.4"/>
    <row r="454" ht="15.75" customHeight="1" x14ac:dyDescent="0.4"/>
    <row r="455" ht="15.75" customHeight="1" x14ac:dyDescent="0.4"/>
    <row r="456" ht="15.75" customHeight="1" x14ac:dyDescent="0.4"/>
    <row r="457" ht="15.75" customHeight="1" x14ac:dyDescent="0.4"/>
    <row r="458" ht="15.75" customHeight="1" x14ac:dyDescent="0.4"/>
    <row r="459" ht="15.75" customHeight="1" x14ac:dyDescent="0.4"/>
    <row r="460" ht="15.75" customHeight="1" x14ac:dyDescent="0.4"/>
    <row r="461" ht="15.75" customHeight="1" x14ac:dyDescent="0.4"/>
    <row r="462" ht="15.75" customHeight="1" x14ac:dyDescent="0.4"/>
    <row r="463" ht="15.75" customHeight="1" x14ac:dyDescent="0.4"/>
    <row r="464" ht="15.75" customHeight="1" x14ac:dyDescent="0.4"/>
    <row r="465" ht="15.75" customHeight="1" x14ac:dyDescent="0.4"/>
    <row r="466" ht="15.75" customHeight="1" x14ac:dyDescent="0.4"/>
    <row r="467" ht="15.75" customHeight="1" x14ac:dyDescent="0.4"/>
    <row r="468" ht="15.75" customHeight="1" x14ac:dyDescent="0.4"/>
    <row r="469" ht="15.75" customHeight="1" x14ac:dyDescent="0.4"/>
    <row r="470" ht="15.75" customHeight="1" x14ac:dyDescent="0.4"/>
    <row r="471" ht="15.75" customHeight="1" x14ac:dyDescent="0.4"/>
    <row r="472" ht="15.75" customHeight="1" x14ac:dyDescent="0.4"/>
    <row r="473" ht="15.75" customHeight="1" x14ac:dyDescent="0.4"/>
    <row r="474" ht="15.75" customHeight="1" x14ac:dyDescent="0.4"/>
    <row r="475" ht="15.75" customHeight="1" x14ac:dyDescent="0.4"/>
    <row r="476" ht="15.75" customHeight="1" x14ac:dyDescent="0.4"/>
    <row r="477" ht="15.75" customHeight="1" x14ac:dyDescent="0.4"/>
    <row r="478" ht="15.75" customHeight="1" x14ac:dyDescent="0.4"/>
    <row r="479" ht="15.75" customHeight="1" x14ac:dyDescent="0.4"/>
    <row r="480" ht="15.75" customHeight="1" x14ac:dyDescent="0.4"/>
    <row r="481" ht="15.75" customHeight="1" x14ac:dyDescent="0.4"/>
    <row r="482" ht="15.75" customHeight="1" x14ac:dyDescent="0.4"/>
    <row r="483" ht="15.75" customHeight="1" x14ac:dyDescent="0.4"/>
    <row r="484" ht="15.75" customHeight="1" x14ac:dyDescent="0.4"/>
    <row r="485" ht="15.75" customHeight="1" x14ac:dyDescent="0.4"/>
    <row r="486" ht="15.75" customHeight="1" x14ac:dyDescent="0.4"/>
    <row r="487" ht="15.75" customHeight="1" x14ac:dyDescent="0.4"/>
    <row r="488" ht="15.75" customHeight="1" x14ac:dyDescent="0.4"/>
    <row r="489" ht="15.75" customHeight="1" x14ac:dyDescent="0.4"/>
    <row r="490" ht="15.75" customHeight="1" x14ac:dyDescent="0.4"/>
    <row r="491" ht="15.75" customHeight="1" x14ac:dyDescent="0.4"/>
    <row r="492" ht="15.75" customHeight="1" x14ac:dyDescent="0.4"/>
    <row r="493" ht="15.75" customHeight="1" x14ac:dyDescent="0.4"/>
    <row r="494" ht="15.75" customHeight="1" x14ac:dyDescent="0.4"/>
    <row r="495" ht="15.75" customHeight="1" x14ac:dyDescent="0.4"/>
    <row r="496" ht="15.75" customHeight="1" x14ac:dyDescent="0.4"/>
    <row r="497" ht="15.75" customHeight="1" x14ac:dyDescent="0.4"/>
    <row r="498" ht="15.75" customHeight="1" x14ac:dyDescent="0.4"/>
    <row r="499" ht="15.75" customHeight="1" x14ac:dyDescent="0.4"/>
    <row r="500" ht="15.75" customHeight="1" x14ac:dyDescent="0.4"/>
    <row r="501" ht="15.75" customHeight="1" x14ac:dyDescent="0.4"/>
    <row r="502" ht="15.75" customHeight="1" x14ac:dyDescent="0.4"/>
    <row r="503" ht="15.75" customHeight="1" x14ac:dyDescent="0.4"/>
    <row r="504" ht="15.75" customHeight="1" x14ac:dyDescent="0.4"/>
    <row r="505" ht="15.75" customHeight="1" x14ac:dyDescent="0.4"/>
    <row r="506" ht="15.75" customHeight="1" x14ac:dyDescent="0.4"/>
    <row r="507" ht="15.75" customHeight="1" x14ac:dyDescent="0.4"/>
    <row r="508" ht="15.75" customHeight="1" x14ac:dyDescent="0.4"/>
    <row r="509" ht="15.75" customHeight="1" x14ac:dyDescent="0.4"/>
    <row r="510" ht="15.75" customHeight="1" x14ac:dyDescent="0.4"/>
    <row r="511" ht="15.75" customHeight="1" x14ac:dyDescent="0.4"/>
    <row r="512" ht="15.75" customHeight="1" x14ac:dyDescent="0.4"/>
    <row r="513" ht="15.75" customHeight="1" x14ac:dyDescent="0.4"/>
    <row r="514" ht="15.75" customHeight="1" x14ac:dyDescent="0.4"/>
    <row r="515" ht="15.75" customHeight="1" x14ac:dyDescent="0.4"/>
    <row r="516" ht="15.75" customHeight="1" x14ac:dyDescent="0.4"/>
    <row r="517" ht="15.75" customHeight="1" x14ac:dyDescent="0.4"/>
    <row r="518" ht="15.75" customHeight="1" x14ac:dyDescent="0.4"/>
    <row r="519" ht="15.75" customHeight="1" x14ac:dyDescent="0.4"/>
    <row r="520" ht="15.75" customHeight="1" x14ac:dyDescent="0.4"/>
    <row r="521" ht="15.75" customHeight="1" x14ac:dyDescent="0.4"/>
    <row r="522" ht="15.75" customHeight="1" x14ac:dyDescent="0.4"/>
    <row r="523" ht="15.75" customHeight="1" x14ac:dyDescent="0.4"/>
    <row r="524" ht="15.75" customHeight="1" x14ac:dyDescent="0.4"/>
    <row r="525" ht="15.75" customHeight="1" x14ac:dyDescent="0.4"/>
    <row r="526" ht="15.75" customHeight="1" x14ac:dyDescent="0.4"/>
    <row r="527" ht="15.75" customHeight="1" x14ac:dyDescent="0.4"/>
    <row r="528" ht="15.75" customHeight="1" x14ac:dyDescent="0.4"/>
    <row r="529" ht="15.75" customHeight="1" x14ac:dyDescent="0.4"/>
    <row r="530" ht="15.75" customHeight="1" x14ac:dyDescent="0.4"/>
    <row r="531" ht="15.75" customHeight="1" x14ac:dyDescent="0.4"/>
    <row r="532" ht="15.75" customHeight="1" x14ac:dyDescent="0.4"/>
    <row r="533" ht="15.75" customHeight="1" x14ac:dyDescent="0.4"/>
    <row r="534" ht="15.75" customHeight="1" x14ac:dyDescent="0.4"/>
    <row r="535" ht="15.75" customHeight="1" x14ac:dyDescent="0.4"/>
    <row r="536" ht="15.75" customHeight="1" x14ac:dyDescent="0.4"/>
    <row r="537" ht="15.75" customHeight="1" x14ac:dyDescent="0.4"/>
    <row r="538" ht="15.75" customHeight="1" x14ac:dyDescent="0.4"/>
    <row r="539" ht="15.75" customHeight="1" x14ac:dyDescent="0.4"/>
    <row r="540" ht="15.75" customHeight="1" x14ac:dyDescent="0.4"/>
    <row r="541" ht="15.75" customHeight="1" x14ac:dyDescent="0.4"/>
    <row r="542" ht="15.75" customHeight="1" x14ac:dyDescent="0.4"/>
    <row r="543" ht="15.75" customHeight="1" x14ac:dyDescent="0.4"/>
    <row r="544" ht="15.75" customHeight="1" x14ac:dyDescent="0.4"/>
    <row r="545" ht="15.75" customHeight="1" x14ac:dyDescent="0.4"/>
    <row r="546" ht="15.75" customHeight="1" x14ac:dyDescent="0.4"/>
    <row r="547" ht="15.75" customHeight="1" x14ac:dyDescent="0.4"/>
    <row r="548" ht="15.75" customHeight="1" x14ac:dyDescent="0.4"/>
    <row r="549" ht="15.75" customHeight="1" x14ac:dyDescent="0.4"/>
    <row r="550" ht="15.75" customHeight="1" x14ac:dyDescent="0.4"/>
    <row r="551" ht="15.75" customHeight="1" x14ac:dyDescent="0.4"/>
    <row r="552" ht="15.75" customHeight="1" x14ac:dyDescent="0.4"/>
    <row r="553" ht="15.75" customHeight="1" x14ac:dyDescent="0.4"/>
    <row r="554" ht="15.75" customHeight="1" x14ac:dyDescent="0.4"/>
    <row r="555" ht="15.75" customHeight="1" x14ac:dyDescent="0.4"/>
    <row r="556" ht="15.75" customHeight="1" x14ac:dyDescent="0.4"/>
    <row r="557" ht="15.75" customHeight="1" x14ac:dyDescent="0.4"/>
    <row r="558" ht="15.75" customHeight="1" x14ac:dyDescent="0.4"/>
    <row r="559" ht="15.75" customHeight="1" x14ac:dyDescent="0.4"/>
    <row r="560" ht="15.75" customHeight="1" x14ac:dyDescent="0.4"/>
    <row r="561" ht="15.75" customHeight="1" x14ac:dyDescent="0.4"/>
    <row r="562" ht="15.75" customHeight="1" x14ac:dyDescent="0.4"/>
    <row r="563" ht="15.75" customHeight="1" x14ac:dyDescent="0.4"/>
    <row r="564" ht="15.75" customHeight="1" x14ac:dyDescent="0.4"/>
    <row r="565" ht="15.75" customHeight="1" x14ac:dyDescent="0.4"/>
    <row r="566" ht="15.75" customHeight="1" x14ac:dyDescent="0.4"/>
    <row r="567" ht="15.75" customHeight="1" x14ac:dyDescent="0.4"/>
    <row r="568" ht="15.75" customHeight="1" x14ac:dyDescent="0.4"/>
    <row r="569" ht="15.75" customHeight="1" x14ac:dyDescent="0.4"/>
    <row r="570" ht="15.75" customHeight="1" x14ac:dyDescent="0.4"/>
    <row r="571" ht="15.75" customHeight="1" x14ac:dyDescent="0.4"/>
    <row r="572" ht="15.75" customHeight="1" x14ac:dyDescent="0.4"/>
    <row r="573" ht="15.75" customHeight="1" x14ac:dyDescent="0.4"/>
    <row r="574" ht="15.75" customHeight="1" x14ac:dyDescent="0.4"/>
    <row r="575" ht="15.75" customHeight="1" x14ac:dyDescent="0.4"/>
    <row r="576" ht="15.75" customHeight="1" x14ac:dyDescent="0.4"/>
    <row r="577" ht="15.75" customHeight="1" x14ac:dyDescent="0.4"/>
    <row r="578" ht="15.75" customHeight="1" x14ac:dyDescent="0.4"/>
    <row r="579" ht="15.75" customHeight="1" x14ac:dyDescent="0.4"/>
    <row r="580" ht="15.75" customHeight="1" x14ac:dyDescent="0.4"/>
    <row r="581" ht="15.75" customHeight="1" x14ac:dyDescent="0.4"/>
    <row r="582" ht="15.75" customHeight="1" x14ac:dyDescent="0.4"/>
    <row r="583" ht="15.75" customHeight="1" x14ac:dyDescent="0.4"/>
    <row r="584" ht="15.75" customHeight="1" x14ac:dyDescent="0.4"/>
    <row r="585" ht="15.75" customHeight="1" x14ac:dyDescent="0.4"/>
    <row r="586" ht="15.75" customHeight="1" x14ac:dyDescent="0.4"/>
    <row r="587" ht="15.75" customHeight="1" x14ac:dyDescent="0.4"/>
    <row r="588" ht="15.75" customHeight="1" x14ac:dyDescent="0.4"/>
    <row r="589" ht="15.75" customHeight="1" x14ac:dyDescent="0.4"/>
    <row r="590" ht="15.75" customHeight="1" x14ac:dyDescent="0.4"/>
    <row r="591" ht="15.75" customHeight="1" x14ac:dyDescent="0.4"/>
    <row r="592" ht="15.75" customHeight="1" x14ac:dyDescent="0.4"/>
    <row r="593" ht="15.75" customHeight="1" x14ac:dyDescent="0.4"/>
    <row r="594" ht="15.75" customHeight="1" x14ac:dyDescent="0.4"/>
    <row r="595" ht="15.75" customHeight="1" x14ac:dyDescent="0.4"/>
    <row r="596" ht="15.75" customHeight="1" x14ac:dyDescent="0.4"/>
    <row r="597" ht="15.75" customHeight="1" x14ac:dyDescent="0.4"/>
    <row r="598" ht="15.75" customHeight="1" x14ac:dyDescent="0.4"/>
    <row r="599" ht="15.75" customHeight="1" x14ac:dyDescent="0.4"/>
    <row r="600" ht="15.75" customHeight="1" x14ac:dyDescent="0.4"/>
    <row r="601" ht="15.75" customHeight="1" x14ac:dyDescent="0.4"/>
    <row r="602" ht="15.75" customHeight="1" x14ac:dyDescent="0.4"/>
    <row r="603" ht="15.75" customHeight="1" x14ac:dyDescent="0.4"/>
    <row r="604" ht="15.75" customHeight="1" x14ac:dyDescent="0.4"/>
    <row r="605" ht="15.75" customHeight="1" x14ac:dyDescent="0.4"/>
    <row r="606" ht="15.75" customHeight="1" x14ac:dyDescent="0.4"/>
    <row r="607" ht="15.75" customHeight="1" x14ac:dyDescent="0.4"/>
    <row r="608" ht="15.75" customHeight="1" x14ac:dyDescent="0.4"/>
    <row r="609" ht="15.75" customHeight="1" x14ac:dyDescent="0.4"/>
    <row r="610" ht="15.75" customHeight="1" x14ac:dyDescent="0.4"/>
    <row r="611" ht="15.75" customHeight="1" x14ac:dyDescent="0.4"/>
    <row r="612" ht="15.75" customHeight="1" x14ac:dyDescent="0.4"/>
    <row r="613" ht="15.75" customHeight="1" x14ac:dyDescent="0.4"/>
    <row r="614" ht="15.75" customHeight="1" x14ac:dyDescent="0.4"/>
    <row r="615" ht="15.75" customHeight="1" x14ac:dyDescent="0.4"/>
    <row r="616" ht="15.75" customHeight="1" x14ac:dyDescent="0.4"/>
    <row r="617" ht="15.75" customHeight="1" x14ac:dyDescent="0.4"/>
    <row r="618" ht="15.75" customHeight="1" x14ac:dyDescent="0.4"/>
    <row r="619" ht="15.75" customHeight="1" x14ac:dyDescent="0.4"/>
    <row r="620" ht="15.75" customHeight="1" x14ac:dyDescent="0.4"/>
    <row r="621" ht="15.75" customHeight="1" x14ac:dyDescent="0.4"/>
    <row r="622" ht="15.75" customHeight="1" x14ac:dyDescent="0.4"/>
    <row r="623" ht="15.75" customHeight="1" x14ac:dyDescent="0.4"/>
    <row r="624" ht="15.75" customHeight="1" x14ac:dyDescent="0.4"/>
    <row r="625" ht="15.75" customHeight="1" x14ac:dyDescent="0.4"/>
    <row r="626" ht="15.75" customHeight="1" x14ac:dyDescent="0.4"/>
    <row r="627" ht="15.75" customHeight="1" x14ac:dyDescent="0.4"/>
    <row r="628" ht="15.75" customHeight="1" x14ac:dyDescent="0.4"/>
    <row r="629" ht="15.75" customHeight="1" x14ac:dyDescent="0.4"/>
    <row r="630" ht="15.75" customHeight="1" x14ac:dyDescent="0.4"/>
    <row r="631" ht="15.75" customHeight="1" x14ac:dyDescent="0.4"/>
    <row r="632" ht="15.75" customHeight="1" x14ac:dyDescent="0.4"/>
    <row r="633" ht="15.75" customHeight="1" x14ac:dyDescent="0.4"/>
    <row r="634" ht="15.75" customHeight="1" x14ac:dyDescent="0.4"/>
    <row r="635" ht="15.75" customHeight="1" x14ac:dyDescent="0.4"/>
    <row r="636" ht="15.75" customHeight="1" x14ac:dyDescent="0.4"/>
    <row r="637" ht="15.75" customHeight="1" x14ac:dyDescent="0.4"/>
    <row r="638" ht="15.75" customHeight="1" x14ac:dyDescent="0.4"/>
    <row r="639" ht="15.75" customHeight="1" x14ac:dyDescent="0.4"/>
    <row r="640" ht="15.75" customHeight="1" x14ac:dyDescent="0.4"/>
    <row r="641" ht="15.75" customHeight="1" x14ac:dyDescent="0.4"/>
    <row r="642" ht="15.75" customHeight="1" x14ac:dyDescent="0.4"/>
    <row r="643" ht="15.75" customHeight="1" x14ac:dyDescent="0.4"/>
    <row r="644" ht="15.75" customHeight="1" x14ac:dyDescent="0.4"/>
    <row r="645" ht="15.75" customHeight="1" x14ac:dyDescent="0.4"/>
    <row r="646" ht="15.75" customHeight="1" x14ac:dyDescent="0.4"/>
    <row r="647" ht="15.75" customHeight="1" x14ac:dyDescent="0.4"/>
    <row r="648" ht="15.75" customHeight="1" x14ac:dyDescent="0.4"/>
    <row r="649" ht="15.75" customHeight="1" x14ac:dyDescent="0.4"/>
    <row r="650" ht="15.75" customHeight="1" x14ac:dyDescent="0.4"/>
    <row r="651" ht="15.75" customHeight="1" x14ac:dyDescent="0.4"/>
    <row r="652" ht="15.75" customHeight="1" x14ac:dyDescent="0.4"/>
    <row r="653" ht="15.75" customHeight="1" x14ac:dyDescent="0.4"/>
    <row r="654" ht="15.75" customHeight="1" x14ac:dyDescent="0.4"/>
    <row r="655" ht="15.75" customHeight="1" x14ac:dyDescent="0.4"/>
    <row r="656" ht="15.75" customHeight="1" x14ac:dyDescent="0.4"/>
    <row r="657" ht="15.75" customHeight="1" x14ac:dyDescent="0.4"/>
    <row r="658" ht="15.75" customHeight="1" x14ac:dyDescent="0.4"/>
    <row r="659" ht="15.75" customHeight="1" x14ac:dyDescent="0.4"/>
    <row r="660" ht="15.75" customHeight="1" x14ac:dyDescent="0.4"/>
    <row r="661" ht="15.75" customHeight="1" x14ac:dyDescent="0.4"/>
    <row r="662" ht="15.75" customHeight="1" x14ac:dyDescent="0.4"/>
    <row r="663" ht="15.75" customHeight="1" x14ac:dyDescent="0.4"/>
    <row r="664" ht="15.75" customHeight="1" x14ac:dyDescent="0.4"/>
    <row r="665" ht="15.75" customHeight="1" x14ac:dyDescent="0.4"/>
    <row r="666" ht="15.75" customHeight="1" x14ac:dyDescent="0.4"/>
    <row r="667" ht="15.75" customHeight="1" x14ac:dyDescent="0.4"/>
    <row r="668" ht="15.75" customHeight="1" x14ac:dyDescent="0.4"/>
    <row r="669" ht="15.75" customHeight="1" x14ac:dyDescent="0.4"/>
    <row r="670" ht="15.75" customHeight="1" x14ac:dyDescent="0.4"/>
    <row r="671" ht="15.75" customHeight="1" x14ac:dyDescent="0.4"/>
    <row r="672" ht="15.75" customHeight="1" x14ac:dyDescent="0.4"/>
    <row r="673" ht="15.75" customHeight="1" x14ac:dyDescent="0.4"/>
    <row r="674" ht="15.75" customHeight="1" x14ac:dyDescent="0.4"/>
    <row r="675" ht="15.75" customHeight="1" x14ac:dyDescent="0.4"/>
    <row r="676" ht="15.75" customHeight="1" x14ac:dyDescent="0.4"/>
    <row r="677" ht="15.75" customHeight="1" x14ac:dyDescent="0.4"/>
    <row r="678" ht="15.75" customHeight="1" x14ac:dyDescent="0.4"/>
    <row r="679" ht="15.75" customHeight="1" x14ac:dyDescent="0.4"/>
    <row r="680" ht="15.75" customHeight="1" x14ac:dyDescent="0.4"/>
    <row r="681" ht="15.75" customHeight="1" x14ac:dyDescent="0.4"/>
    <row r="682" ht="15.75" customHeight="1" x14ac:dyDescent="0.4"/>
    <row r="683" ht="15.75" customHeight="1" x14ac:dyDescent="0.4"/>
    <row r="684" ht="15.75" customHeight="1" x14ac:dyDescent="0.4"/>
    <row r="685" ht="15.75" customHeight="1" x14ac:dyDescent="0.4"/>
    <row r="686" ht="15.75" customHeight="1" x14ac:dyDescent="0.4"/>
    <row r="687" ht="15.75" customHeight="1" x14ac:dyDescent="0.4"/>
    <row r="688" ht="15.75" customHeight="1" x14ac:dyDescent="0.4"/>
    <row r="689" ht="15.75" customHeight="1" x14ac:dyDescent="0.4"/>
    <row r="690" ht="15.75" customHeight="1" x14ac:dyDescent="0.4"/>
    <row r="691" ht="15.75" customHeight="1" x14ac:dyDescent="0.4"/>
    <row r="692" ht="15.75" customHeight="1" x14ac:dyDescent="0.4"/>
    <row r="693" ht="15.75" customHeight="1" x14ac:dyDescent="0.4"/>
    <row r="694" ht="15.75" customHeight="1" x14ac:dyDescent="0.4"/>
    <row r="695" ht="15.75" customHeight="1" x14ac:dyDescent="0.4"/>
    <row r="696" ht="15.75" customHeight="1" x14ac:dyDescent="0.4"/>
    <row r="697" ht="15.75" customHeight="1" x14ac:dyDescent="0.4"/>
    <row r="698" ht="15.75" customHeight="1" x14ac:dyDescent="0.4"/>
    <row r="699" ht="15.75" customHeight="1" x14ac:dyDescent="0.4"/>
    <row r="700" ht="15.75" customHeight="1" x14ac:dyDescent="0.4"/>
    <row r="701" ht="15.75" customHeight="1" x14ac:dyDescent="0.4"/>
    <row r="702" ht="15.75" customHeight="1" x14ac:dyDescent="0.4"/>
    <row r="703" ht="15.75" customHeight="1" x14ac:dyDescent="0.4"/>
    <row r="704" ht="15.75" customHeight="1" x14ac:dyDescent="0.4"/>
    <row r="705" ht="15.75" customHeight="1" x14ac:dyDescent="0.4"/>
    <row r="706" ht="15.75" customHeight="1" x14ac:dyDescent="0.4"/>
    <row r="707" ht="15.75" customHeight="1" x14ac:dyDescent="0.4"/>
    <row r="708" ht="15.75" customHeight="1" x14ac:dyDescent="0.4"/>
    <row r="709" ht="15.75" customHeight="1" x14ac:dyDescent="0.4"/>
    <row r="710" ht="15.75" customHeight="1" x14ac:dyDescent="0.4"/>
    <row r="711" ht="15.75" customHeight="1" x14ac:dyDescent="0.4"/>
    <row r="712" ht="15.75" customHeight="1" x14ac:dyDescent="0.4"/>
    <row r="713" ht="15.75" customHeight="1" x14ac:dyDescent="0.4"/>
    <row r="714" ht="15.75" customHeight="1" x14ac:dyDescent="0.4"/>
    <row r="715" ht="15.75" customHeight="1" x14ac:dyDescent="0.4"/>
    <row r="716" ht="15.75" customHeight="1" x14ac:dyDescent="0.4"/>
    <row r="717" ht="15.75" customHeight="1" x14ac:dyDescent="0.4"/>
    <row r="718" ht="15.75" customHeight="1" x14ac:dyDescent="0.4"/>
    <row r="719" ht="15.75" customHeight="1" x14ac:dyDescent="0.4"/>
    <row r="720" ht="15.75" customHeight="1" x14ac:dyDescent="0.4"/>
    <row r="721" ht="15.75" customHeight="1" x14ac:dyDescent="0.4"/>
    <row r="722" ht="15.75" customHeight="1" x14ac:dyDescent="0.4"/>
    <row r="723" ht="15.75" customHeight="1" x14ac:dyDescent="0.4"/>
    <row r="724" ht="15.75" customHeight="1" x14ac:dyDescent="0.4"/>
    <row r="725" ht="15.75" customHeight="1" x14ac:dyDescent="0.4"/>
    <row r="726" ht="15.75" customHeight="1" x14ac:dyDescent="0.4"/>
    <row r="727" ht="15.75" customHeight="1" x14ac:dyDescent="0.4"/>
    <row r="728" ht="15.75" customHeight="1" x14ac:dyDescent="0.4"/>
    <row r="729" ht="15.75" customHeight="1" x14ac:dyDescent="0.4"/>
    <row r="730" ht="15.75" customHeight="1" x14ac:dyDescent="0.4"/>
    <row r="731" ht="15.75" customHeight="1" x14ac:dyDescent="0.4"/>
    <row r="732" ht="15.75" customHeight="1" x14ac:dyDescent="0.4"/>
    <row r="733" ht="15.75" customHeight="1" x14ac:dyDescent="0.4"/>
    <row r="734" ht="15.75" customHeight="1" x14ac:dyDescent="0.4"/>
    <row r="735" ht="15.75" customHeight="1" x14ac:dyDescent="0.4"/>
    <row r="736" ht="15.75" customHeight="1" x14ac:dyDescent="0.4"/>
    <row r="737" ht="15.75" customHeight="1" x14ac:dyDescent="0.4"/>
    <row r="738" ht="15.75" customHeight="1" x14ac:dyDescent="0.4"/>
    <row r="739" ht="15.75" customHeight="1" x14ac:dyDescent="0.4"/>
    <row r="740" ht="15.75" customHeight="1" x14ac:dyDescent="0.4"/>
    <row r="741" ht="15.75" customHeight="1" x14ac:dyDescent="0.4"/>
    <row r="742" ht="15.75" customHeight="1" x14ac:dyDescent="0.4"/>
    <row r="743" ht="15.75" customHeight="1" x14ac:dyDescent="0.4"/>
    <row r="744" ht="15.75" customHeight="1" x14ac:dyDescent="0.4"/>
    <row r="745" ht="15.75" customHeight="1" x14ac:dyDescent="0.4"/>
    <row r="746" ht="15.75" customHeight="1" x14ac:dyDescent="0.4"/>
    <row r="747" ht="15.75" customHeight="1" x14ac:dyDescent="0.4"/>
    <row r="748" ht="15.75" customHeight="1" x14ac:dyDescent="0.4"/>
    <row r="749" ht="15.75" customHeight="1" x14ac:dyDescent="0.4"/>
    <row r="750" ht="15.75" customHeight="1" x14ac:dyDescent="0.4"/>
    <row r="751" ht="15.75" customHeight="1" x14ac:dyDescent="0.4"/>
    <row r="752" ht="15.75" customHeight="1" x14ac:dyDescent="0.4"/>
    <row r="753" ht="15.75" customHeight="1" x14ac:dyDescent="0.4"/>
    <row r="754" ht="15.75" customHeight="1" x14ac:dyDescent="0.4"/>
    <row r="755" ht="15.75" customHeight="1" x14ac:dyDescent="0.4"/>
    <row r="756" ht="15.75" customHeight="1" x14ac:dyDescent="0.4"/>
    <row r="757" ht="15.75" customHeight="1" x14ac:dyDescent="0.4"/>
    <row r="758" ht="15.75" customHeight="1" x14ac:dyDescent="0.4"/>
    <row r="759" ht="15.75" customHeight="1" x14ac:dyDescent="0.4"/>
    <row r="760" ht="15.75" customHeight="1" x14ac:dyDescent="0.4"/>
    <row r="761" ht="15.75" customHeight="1" x14ac:dyDescent="0.4"/>
    <row r="762" ht="15.75" customHeight="1" x14ac:dyDescent="0.4"/>
    <row r="763" ht="15.75" customHeight="1" x14ac:dyDescent="0.4"/>
    <row r="764" ht="15.75" customHeight="1" x14ac:dyDescent="0.4"/>
    <row r="765" ht="15.75" customHeight="1" x14ac:dyDescent="0.4"/>
    <row r="766" ht="15.75" customHeight="1" x14ac:dyDescent="0.4"/>
    <row r="767" ht="15.75" customHeight="1" x14ac:dyDescent="0.4"/>
    <row r="768" ht="15.75" customHeight="1" x14ac:dyDescent="0.4"/>
    <row r="769" ht="15.75" customHeight="1" x14ac:dyDescent="0.4"/>
    <row r="770" ht="15.75" customHeight="1" x14ac:dyDescent="0.4"/>
    <row r="771" ht="15.75" customHeight="1" x14ac:dyDescent="0.4"/>
    <row r="772" ht="15.75" customHeight="1" x14ac:dyDescent="0.4"/>
    <row r="773" ht="15.75" customHeight="1" x14ac:dyDescent="0.4"/>
    <row r="774" ht="15.75" customHeight="1" x14ac:dyDescent="0.4"/>
    <row r="775" ht="15.75" customHeight="1" x14ac:dyDescent="0.4"/>
    <row r="776" ht="15.75" customHeight="1" x14ac:dyDescent="0.4"/>
    <row r="777" ht="15.75" customHeight="1" x14ac:dyDescent="0.4"/>
    <row r="778" ht="15.75" customHeight="1" x14ac:dyDescent="0.4"/>
    <row r="779" ht="15.75" customHeight="1" x14ac:dyDescent="0.4"/>
    <row r="780" ht="15.75" customHeight="1" x14ac:dyDescent="0.4"/>
    <row r="781" ht="15.75" customHeight="1" x14ac:dyDescent="0.4"/>
    <row r="782" ht="15.75" customHeight="1" x14ac:dyDescent="0.4"/>
    <row r="783" ht="15.75" customHeight="1" x14ac:dyDescent="0.4"/>
    <row r="784" ht="15.75" customHeight="1" x14ac:dyDescent="0.4"/>
    <row r="785" ht="15.75" customHeight="1" x14ac:dyDescent="0.4"/>
    <row r="786" ht="15.75" customHeight="1" x14ac:dyDescent="0.4"/>
    <row r="787" ht="15.75" customHeight="1" x14ac:dyDescent="0.4"/>
    <row r="788" ht="15.75" customHeight="1" x14ac:dyDescent="0.4"/>
    <row r="789" ht="15.75" customHeight="1" x14ac:dyDescent="0.4"/>
    <row r="790" ht="15.75" customHeight="1" x14ac:dyDescent="0.4"/>
    <row r="791" ht="15.75" customHeight="1" x14ac:dyDescent="0.4"/>
    <row r="792" ht="15.75" customHeight="1" x14ac:dyDescent="0.4"/>
    <row r="793" ht="15.75" customHeight="1" x14ac:dyDescent="0.4"/>
    <row r="794" ht="15.75" customHeight="1" x14ac:dyDescent="0.4"/>
    <row r="795" ht="15.75" customHeight="1" x14ac:dyDescent="0.4"/>
    <row r="796" ht="15.75" customHeight="1" x14ac:dyDescent="0.4"/>
    <row r="797" ht="15.75" customHeight="1" x14ac:dyDescent="0.4"/>
    <row r="798" ht="15.75" customHeight="1" x14ac:dyDescent="0.4"/>
    <row r="799" ht="15.75" customHeight="1" x14ac:dyDescent="0.4"/>
    <row r="800" ht="15.75" customHeight="1" x14ac:dyDescent="0.4"/>
    <row r="801" ht="15.75" customHeight="1" x14ac:dyDescent="0.4"/>
    <row r="802" ht="15.75" customHeight="1" x14ac:dyDescent="0.4"/>
    <row r="803" ht="15.75" customHeight="1" x14ac:dyDescent="0.4"/>
    <row r="804" ht="15.75" customHeight="1" x14ac:dyDescent="0.4"/>
    <row r="805" ht="15.75" customHeight="1" x14ac:dyDescent="0.4"/>
    <row r="806" ht="15.75" customHeight="1" x14ac:dyDescent="0.4"/>
    <row r="807" ht="15.75" customHeight="1" x14ac:dyDescent="0.4"/>
    <row r="808" ht="15.75" customHeight="1" x14ac:dyDescent="0.4"/>
    <row r="809" ht="15.75" customHeight="1" x14ac:dyDescent="0.4"/>
    <row r="810" ht="15.75" customHeight="1" x14ac:dyDescent="0.4"/>
    <row r="811" ht="15.75" customHeight="1" x14ac:dyDescent="0.4"/>
    <row r="812" ht="15.75" customHeight="1" x14ac:dyDescent="0.4"/>
    <row r="813" ht="15.75" customHeight="1" x14ac:dyDescent="0.4"/>
    <row r="814" ht="15.75" customHeight="1" x14ac:dyDescent="0.4"/>
    <row r="815" ht="15.75" customHeight="1" x14ac:dyDescent="0.4"/>
    <row r="816" ht="15.75" customHeight="1" x14ac:dyDescent="0.4"/>
    <row r="817" ht="15.75" customHeight="1" x14ac:dyDescent="0.4"/>
    <row r="818" ht="15.75" customHeight="1" x14ac:dyDescent="0.4"/>
    <row r="819" ht="15.75" customHeight="1" x14ac:dyDescent="0.4"/>
    <row r="820" ht="15.75" customHeight="1" x14ac:dyDescent="0.4"/>
    <row r="821" ht="15.75" customHeight="1" x14ac:dyDescent="0.4"/>
    <row r="822" ht="15.75" customHeight="1" x14ac:dyDescent="0.4"/>
    <row r="823" ht="15.75" customHeight="1" x14ac:dyDescent="0.4"/>
    <row r="824" ht="15.75" customHeight="1" x14ac:dyDescent="0.4"/>
    <row r="825" ht="15.75" customHeight="1" x14ac:dyDescent="0.4"/>
    <row r="826" ht="15.75" customHeight="1" x14ac:dyDescent="0.4"/>
    <row r="827" ht="15.75" customHeight="1" x14ac:dyDescent="0.4"/>
    <row r="828" ht="15.75" customHeight="1" x14ac:dyDescent="0.4"/>
    <row r="829" ht="15.75" customHeight="1" x14ac:dyDescent="0.4"/>
    <row r="830" ht="15.75" customHeight="1" x14ac:dyDescent="0.4"/>
    <row r="831" ht="15.75" customHeight="1" x14ac:dyDescent="0.4"/>
    <row r="832" ht="15.75" customHeight="1" x14ac:dyDescent="0.4"/>
    <row r="833" ht="15.75" customHeight="1" x14ac:dyDescent="0.4"/>
    <row r="834" ht="15.75" customHeight="1" x14ac:dyDescent="0.4"/>
    <row r="835" ht="15.75" customHeight="1" x14ac:dyDescent="0.4"/>
    <row r="836" ht="15.75" customHeight="1" x14ac:dyDescent="0.4"/>
    <row r="837" ht="15.75" customHeight="1" x14ac:dyDescent="0.4"/>
    <row r="838" ht="15.75" customHeight="1" x14ac:dyDescent="0.4"/>
    <row r="839" ht="15.75" customHeight="1" x14ac:dyDescent="0.4"/>
    <row r="840" ht="15.75" customHeight="1" x14ac:dyDescent="0.4"/>
    <row r="841" ht="15.75" customHeight="1" x14ac:dyDescent="0.4"/>
    <row r="842" ht="15.75" customHeight="1" x14ac:dyDescent="0.4"/>
    <row r="843" ht="15.75" customHeight="1" x14ac:dyDescent="0.4"/>
    <row r="844" ht="15.75" customHeight="1" x14ac:dyDescent="0.4"/>
    <row r="845" ht="15.75" customHeight="1" x14ac:dyDescent="0.4"/>
    <row r="846" ht="15.75" customHeight="1" x14ac:dyDescent="0.4"/>
    <row r="847" ht="15.75" customHeight="1" x14ac:dyDescent="0.4"/>
    <row r="848" ht="15.75" customHeight="1" x14ac:dyDescent="0.4"/>
    <row r="849" ht="15.75" customHeight="1" x14ac:dyDescent="0.4"/>
    <row r="850" ht="15.75" customHeight="1" x14ac:dyDescent="0.4"/>
    <row r="851" ht="15.75" customHeight="1" x14ac:dyDescent="0.4"/>
    <row r="852" ht="15.75" customHeight="1" x14ac:dyDescent="0.4"/>
    <row r="853" ht="15.75" customHeight="1" x14ac:dyDescent="0.4"/>
    <row r="854" ht="15.75" customHeight="1" x14ac:dyDescent="0.4"/>
    <row r="855" ht="15.75" customHeight="1" x14ac:dyDescent="0.4"/>
    <row r="856" ht="15.75" customHeight="1" x14ac:dyDescent="0.4"/>
    <row r="857" ht="15.75" customHeight="1" x14ac:dyDescent="0.4"/>
    <row r="858" ht="15.75" customHeight="1" x14ac:dyDescent="0.4"/>
    <row r="859" ht="15.75" customHeight="1" x14ac:dyDescent="0.4"/>
    <row r="860" ht="15.75" customHeight="1" x14ac:dyDescent="0.4"/>
    <row r="861" ht="15.75" customHeight="1" x14ac:dyDescent="0.4"/>
    <row r="862" ht="15.75" customHeight="1" x14ac:dyDescent="0.4"/>
    <row r="863" ht="15.75" customHeight="1" x14ac:dyDescent="0.4"/>
    <row r="864" ht="15.75" customHeight="1" x14ac:dyDescent="0.4"/>
    <row r="865" ht="15.75" customHeight="1" x14ac:dyDescent="0.4"/>
    <row r="866" ht="15.75" customHeight="1" x14ac:dyDescent="0.4"/>
    <row r="867" ht="15.75" customHeight="1" x14ac:dyDescent="0.4"/>
    <row r="868" ht="15.75" customHeight="1" x14ac:dyDescent="0.4"/>
    <row r="869" ht="15.75" customHeight="1" x14ac:dyDescent="0.4"/>
    <row r="870" ht="15.75" customHeight="1" x14ac:dyDescent="0.4"/>
    <row r="871" ht="15.75" customHeight="1" x14ac:dyDescent="0.4"/>
    <row r="872" ht="15.75" customHeight="1" x14ac:dyDescent="0.4"/>
    <row r="873" ht="15.75" customHeight="1" x14ac:dyDescent="0.4"/>
    <row r="874" ht="15.75" customHeight="1" x14ac:dyDescent="0.4"/>
    <row r="875" ht="15.75" customHeight="1" x14ac:dyDescent="0.4"/>
    <row r="876" ht="15.75" customHeight="1" x14ac:dyDescent="0.4"/>
    <row r="877" ht="15.75" customHeight="1" x14ac:dyDescent="0.4"/>
    <row r="878" ht="15.75" customHeight="1" x14ac:dyDescent="0.4"/>
    <row r="879" ht="15.75" customHeight="1" x14ac:dyDescent="0.4"/>
    <row r="880" ht="15.75" customHeight="1" x14ac:dyDescent="0.4"/>
    <row r="881" ht="15.75" customHeight="1" x14ac:dyDescent="0.4"/>
    <row r="882" ht="15.75" customHeight="1" x14ac:dyDescent="0.4"/>
    <row r="883" ht="15.75" customHeight="1" x14ac:dyDescent="0.4"/>
    <row r="884" ht="15.75" customHeight="1" x14ac:dyDescent="0.4"/>
    <row r="885" ht="15.75" customHeight="1" x14ac:dyDescent="0.4"/>
    <row r="886" ht="15.75" customHeight="1" x14ac:dyDescent="0.4"/>
    <row r="887" ht="15.75" customHeight="1" x14ac:dyDescent="0.4"/>
    <row r="888" ht="15.75" customHeight="1" x14ac:dyDescent="0.4"/>
    <row r="889" ht="15.75" customHeight="1" x14ac:dyDescent="0.4"/>
    <row r="890" ht="15.75" customHeight="1" x14ac:dyDescent="0.4"/>
    <row r="891" ht="15.75" customHeight="1" x14ac:dyDescent="0.4"/>
    <row r="892" ht="15.75" customHeight="1" x14ac:dyDescent="0.4"/>
    <row r="893" ht="15.75" customHeight="1" x14ac:dyDescent="0.4"/>
    <row r="894" ht="15.75" customHeight="1" x14ac:dyDescent="0.4"/>
    <row r="895" ht="15.75" customHeight="1" x14ac:dyDescent="0.4"/>
    <row r="896" ht="15.75" customHeight="1" x14ac:dyDescent="0.4"/>
    <row r="897" ht="15.75" customHeight="1" x14ac:dyDescent="0.4"/>
    <row r="898" ht="15.75" customHeight="1" x14ac:dyDescent="0.4"/>
    <row r="899" ht="15.75" customHeight="1" x14ac:dyDescent="0.4"/>
    <row r="900" ht="15.75" customHeight="1" x14ac:dyDescent="0.4"/>
    <row r="901" ht="15.75" customHeight="1" x14ac:dyDescent="0.4"/>
    <row r="902" ht="15.75" customHeight="1" x14ac:dyDescent="0.4"/>
    <row r="903" ht="15.75" customHeight="1" x14ac:dyDescent="0.4"/>
    <row r="904" ht="15.75" customHeight="1" x14ac:dyDescent="0.4"/>
    <row r="905" ht="15.75" customHeight="1" x14ac:dyDescent="0.4"/>
    <row r="906" ht="15.75" customHeight="1" x14ac:dyDescent="0.4"/>
    <row r="907" ht="15.75" customHeight="1" x14ac:dyDescent="0.4"/>
    <row r="908" ht="15.75" customHeight="1" x14ac:dyDescent="0.4"/>
    <row r="909" ht="15.75" customHeight="1" x14ac:dyDescent="0.4"/>
    <row r="910" ht="15.75" customHeight="1" x14ac:dyDescent="0.4"/>
    <row r="911" ht="15.75" customHeight="1" x14ac:dyDescent="0.4"/>
    <row r="912" ht="15.75" customHeight="1" x14ac:dyDescent="0.4"/>
    <row r="913" ht="15.75" customHeight="1" x14ac:dyDescent="0.4"/>
    <row r="914" ht="15.75" customHeight="1" x14ac:dyDescent="0.4"/>
    <row r="915" ht="15.75" customHeight="1" x14ac:dyDescent="0.4"/>
    <row r="916" ht="15.75" customHeight="1" x14ac:dyDescent="0.4"/>
    <row r="917" ht="15.75" customHeight="1" x14ac:dyDescent="0.4"/>
    <row r="918" ht="15.75" customHeight="1" x14ac:dyDescent="0.4"/>
    <row r="919" ht="15.75" customHeight="1" x14ac:dyDescent="0.4"/>
    <row r="920" ht="15.75" customHeight="1" x14ac:dyDescent="0.4"/>
    <row r="921" ht="15.75" customHeight="1" x14ac:dyDescent="0.4"/>
    <row r="922" ht="15.75" customHeight="1" x14ac:dyDescent="0.4"/>
    <row r="923" ht="15.75" customHeight="1" x14ac:dyDescent="0.4"/>
    <row r="924" ht="15.75" customHeight="1" x14ac:dyDescent="0.4"/>
    <row r="925" ht="15.75" customHeight="1" x14ac:dyDescent="0.4"/>
    <row r="926" ht="15.75" customHeight="1" x14ac:dyDescent="0.4"/>
    <row r="927" ht="15.75" customHeight="1" x14ac:dyDescent="0.4"/>
    <row r="928" ht="15.75" customHeight="1" x14ac:dyDescent="0.4"/>
    <row r="929" ht="15.75" customHeight="1" x14ac:dyDescent="0.4"/>
    <row r="930" ht="15.75" customHeight="1" x14ac:dyDescent="0.4"/>
    <row r="931" ht="15.75" customHeight="1" x14ac:dyDescent="0.4"/>
    <row r="932" ht="15.75" customHeight="1" x14ac:dyDescent="0.4"/>
    <row r="933" ht="15.75" customHeight="1" x14ac:dyDescent="0.4"/>
    <row r="934" ht="15.75" customHeight="1" x14ac:dyDescent="0.4"/>
    <row r="935" ht="15.75" customHeight="1" x14ac:dyDescent="0.4"/>
    <row r="936" ht="15.75" customHeight="1" x14ac:dyDescent="0.4"/>
    <row r="937" ht="15.75" customHeight="1" x14ac:dyDescent="0.4"/>
    <row r="938" ht="15.75" customHeight="1" x14ac:dyDescent="0.4"/>
    <row r="939" ht="15.75" customHeight="1" x14ac:dyDescent="0.4"/>
    <row r="940" ht="15.75" customHeight="1" x14ac:dyDescent="0.4"/>
    <row r="941" ht="15.75" customHeight="1" x14ac:dyDescent="0.4"/>
    <row r="942" ht="15.75" customHeight="1" x14ac:dyDescent="0.4"/>
    <row r="943" ht="15.75" customHeight="1" x14ac:dyDescent="0.4"/>
    <row r="944" ht="15.75" customHeight="1" x14ac:dyDescent="0.4"/>
    <row r="945" ht="15.75" customHeight="1" x14ac:dyDescent="0.4"/>
    <row r="946" ht="15.75" customHeight="1" x14ac:dyDescent="0.4"/>
    <row r="947" ht="15.75" customHeight="1" x14ac:dyDescent="0.4"/>
    <row r="948" ht="15.75" customHeight="1" x14ac:dyDescent="0.4"/>
    <row r="949" ht="15.75" customHeight="1" x14ac:dyDescent="0.4"/>
    <row r="950" ht="15.75" customHeight="1" x14ac:dyDescent="0.4"/>
    <row r="951" ht="15.75" customHeight="1" x14ac:dyDescent="0.4"/>
    <row r="952" ht="15.75" customHeight="1" x14ac:dyDescent="0.4"/>
    <row r="953" ht="15.75" customHeight="1" x14ac:dyDescent="0.4"/>
    <row r="954" ht="15.75" customHeight="1" x14ac:dyDescent="0.4"/>
    <row r="955" ht="15.75" customHeight="1" x14ac:dyDescent="0.4"/>
    <row r="956" ht="15.75" customHeight="1" x14ac:dyDescent="0.4"/>
    <row r="957" ht="15.75" customHeight="1" x14ac:dyDescent="0.4"/>
    <row r="958" ht="15.75" customHeight="1" x14ac:dyDescent="0.4"/>
    <row r="959" ht="15.75" customHeight="1" x14ac:dyDescent="0.4"/>
    <row r="960" ht="15.75" customHeight="1" x14ac:dyDescent="0.4"/>
    <row r="961" ht="15.75" customHeight="1" x14ac:dyDescent="0.4"/>
    <row r="962" ht="15.75" customHeight="1" x14ac:dyDescent="0.4"/>
    <row r="963" ht="15.75" customHeight="1" x14ac:dyDescent="0.4"/>
    <row r="964" ht="15.75" customHeight="1" x14ac:dyDescent="0.4"/>
    <row r="965" ht="15.75" customHeight="1" x14ac:dyDescent="0.4"/>
    <row r="966" ht="15.75" customHeight="1" x14ac:dyDescent="0.4"/>
    <row r="967" ht="15.75" customHeight="1" x14ac:dyDescent="0.4"/>
    <row r="968" ht="15.75" customHeight="1" x14ac:dyDescent="0.4"/>
    <row r="969" ht="15.75" customHeight="1" x14ac:dyDescent="0.4"/>
    <row r="970" ht="15.75" customHeight="1" x14ac:dyDescent="0.4"/>
    <row r="971" ht="15.75" customHeight="1" x14ac:dyDescent="0.4"/>
    <row r="972" ht="15.75" customHeight="1" x14ac:dyDescent="0.4"/>
    <row r="973" ht="15.75" customHeight="1" x14ac:dyDescent="0.4"/>
    <row r="974" ht="15.75" customHeight="1" x14ac:dyDescent="0.4"/>
    <row r="975" ht="15.75" customHeight="1" x14ac:dyDescent="0.4"/>
    <row r="976" ht="15.75" customHeight="1" x14ac:dyDescent="0.4"/>
    <row r="977" ht="15.75" customHeight="1" x14ac:dyDescent="0.4"/>
    <row r="978" ht="15.75" customHeight="1" x14ac:dyDescent="0.4"/>
    <row r="979" ht="15.75" customHeight="1" x14ac:dyDescent="0.4"/>
    <row r="980" ht="15.75" customHeight="1" x14ac:dyDescent="0.4"/>
    <row r="981" ht="15.75" customHeight="1" x14ac:dyDescent="0.4"/>
    <row r="982" ht="15.75" customHeight="1" x14ac:dyDescent="0.4"/>
    <row r="983" ht="15.75" customHeight="1" x14ac:dyDescent="0.4"/>
    <row r="984" ht="15.75" customHeight="1" x14ac:dyDescent="0.4"/>
    <row r="985" ht="15.75" customHeight="1" x14ac:dyDescent="0.4"/>
    <row r="986" ht="15.75" customHeight="1" x14ac:dyDescent="0.4"/>
    <row r="987" ht="15.75" customHeight="1" x14ac:dyDescent="0.4"/>
    <row r="988" ht="15.75" customHeight="1" x14ac:dyDescent="0.4"/>
    <row r="989" ht="15.75" customHeight="1" x14ac:dyDescent="0.4"/>
    <row r="990" ht="15.75" customHeight="1" x14ac:dyDescent="0.4"/>
    <row r="991" ht="15.75" customHeight="1" x14ac:dyDescent="0.4"/>
    <row r="992" ht="15.75" customHeight="1" x14ac:dyDescent="0.4"/>
    <row r="993" ht="15.75" customHeight="1" x14ac:dyDescent="0.4"/>
    <row r="994" ht="15.75" customHeight="1" x14ac:dyDescent="0.4"/>
    <row r="995" ht="15.75" customHeight="1" x14ac:dyDescent="0.4"/>
    <row r="996" ht="15.75" customHeight="1" x14ac:dyDescent="0.4"/>
    <row r="997" ht="15.75" customHeight="1" x14ac:dyDescent="0.4"/>
    <row r="998" ht="15.75" customHeight="1" x14ac:dyDescent="0.4"/>
    <row r="999" ht="15.75" customHeight="1" x14ac:dyDescent="0.4"/>
    <row r="1000" ht="15.75" customHeight="1" x14ac:dyDescent="0.4"/>
  </sheetData>
  <pageMargins left="0.511811024" right="0.511811024" top="0.78740157499999996" bottom="0.78740157499999996"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0000"/>
  </sheetPr>
  <dimension ref="A1:F928"/>
  <sheetViews>
    <sheetView showGridLines="0" tabSelected="1" workbookViewId="0">
      <selection activeCell="G19" sqref="G19"/>
    </sheetView>
  </sheetViews>
  <sheetFormatPr defaultColWidth="14.42578125" defaultRowHeight="15" customHeight="1" x14ac:dyDescent="0.4"/>
  <cols>
    <col min="1" max="2" width="10.85546875" customWidth="1"/>
    <col min="3" max="3" width="10.5703125" customWidth="1"/>
    <col min="4" max="4" width="18.85546875" customWidth="1"/>
    <col min="5" max="5" width="12.85546875" customWidth="1"/>
    <col min="6" max="6" width="10.85546875" customWidth="1"/>
  </cols>
  <sheetData>
    <row r="1" spans="1:6" ht="15" customHeight="1" x14ac:dyDescent="0.4">
      <c r="A1" s="125"/>
      <c r="B1" s="125"/>
      <c r="C1" s="126"/>
      <c r="D1" s="127"/>
      <c r="E1" s="128"/>
      <c r="F1" s="125"/>
    </row>
    <row r="2" spans="1:6" ht="15" customHeight="1" x14ac:dyDescent="0.4">
      <c r="A2" s="125"/>
      <c r="B2" s="125"/>
      <c r="C2" s="126" t="s">
        <v>194</v>
      </c>
      <c r="D2" s="127" t="s">
        <v>2280</v>
      </c>
      <c r="E2" s="128">
        <v>251</v>
      </c>
      <c r="F2" s="125"/>
    </row>
    <row r="3" spans="1:6" ht="15" customHeight="1" x14ac:dyDescent="0.4">
      <c r="A3" s="125"/>
      <c r="B3" s="125"/>
      <c r="C3" s="126" t="s">
        <v>223</v>
      </c>
      <c r="D3" s="127" t="s">
        <v>2280</v>
      </c>
      <c r="E3" s="128">
        <v>300</v>
      </c>
      <c r="F3" s="125"/>
    </row>
    <row r="4" spans="1:6" ht="15" customHeight="1" x14ac:dyDescent="0.4">
      <c r="A4" s="125"/>
      <c r="B4" s="125"/>
      <c r="C4" s="126" t="s">
        <v>211</v>
      </c>
      <c r="D4" s="127" t="s">
        <v>2280</v>
      </c>
      <c r="E4" s="129">
        <v>301.99</v>
      </c>
      <c r="F4" s="125"/>
    </row>
    <row r="5" spans="1:6" ht="15" customHeight="1" x14ac:dyDescent="0.4">
      <c r="A5" s="125"/>
      <c r="B5" s="125"/>
      <c r="C5" s="126" t="s">
        <v>173</v>
      </c>
      <c r="D5" s="127" t="s">
        <v>2280</v>
      </c>
      <c r="E5" s="128">
        <v>280</v>
      </c>
      <c r="F5" s="125"/>
    </row>
    <row r="6" spans="1:6" ht="15" customHeight="1" x14ac:dyDescent="0.4">
      <c r="A6" s="125"/>
      <c r="B6" s="125"/>
      <c r="C6" s="126" t="s">
        <v>226</v>
      </c>
      <c r="D6" s="127" t="s">
        <v>2280</v>
      </c>
      <c r="E6" s="128">
        <v>200</v>
      </c>
      <c r="F6" s="125"/>
    </row>
    <row r="7" spans="1:6" ht="15" customHeight="1" x14ac:dyDescent="0.4">
      <c r="A7" s="125"/>
      <c r="B7" s="125"/>
      <c r="C7" s="126" t="s">
        <v>130</v>
      </c>
      <c r="D7" s="127" t="s">
        <v>2280</v>
      </c>
      <c r="E7" s="128">
        <v>210</v>
      </c>
      <c r="F7" s="125"/>
    </row>
    <row r="8" spans="1:6" ht="15" customHeight="1" x14ac:dyDescent="0.4">
      <c r="A8" s="125"/>
      <c r="B8" s="125"/>
      <c r="C8" s="126" t="s">
        <v>104</v>
      </c>
      <c r="D8" s="127" t="s">
        <v>2280</v>
      </c>
      <c r="E8" s="128">
        <v>150</v>
      </c>
      <c r="F8" s="125"/>
    </row>
    <row r="9" spans="1:6" ht="15" customHeight="1" x14ac:dyDescent="0.4">
      <c r="A9" s="125"/>
      <c r="B9" s="125"/>
      <c r="C9" s="126" t="s">
        <v>136</v>
      </c>
      <c r="D9" s="127" t="s">
        <v>2280</v>
      </c>
      <c r="E9" s="128">
        <v>395.1</v>
      </c>
      <c r="F9" s="125"/>
    </row>
    <row r="10" spans="1:6" ht="15" customHeight="1" x14ac:dyDescent="0.4">
      <c r="A10" s="125"/>
      <c r="B10" s="125"/>
      <c r="C10" s="126" t="s">
        <v>78</v>
      </c>
      <c r="D10" s="127" t="s">
        <v>2280</v>
      </c>
      <c r="E10" s="128">
        <v>300</v>
      </c>
      <c r="F10" s="125"/>
    </row>
    <row r="11" spans="1:6" ht="15" customHeight="1" x14ac:dyDescent="0.4">
      <c r="A11" s="125"/>
      <c r="B11" s="125"/>
      <c r="C11" s="126" t="s">
        <v>153</v>
      </c>
      <c r="D11" s="127" t="s">
        <v>2280</v>
      </c>
      <c r="E11" s="128">
        <v>340</v>
      </c>
      <c r="F11" s="125"/>
    </row>
    <row r="12" spans="1:6" ht="15" customHeight="1" x14ac:dyDescent="0.4">
      <c r="A12" s="125"/>
      <c r="B12" s="125"/>
      <c r="C12" s="126" t="s">
        <v>81</v>
      </c>
      <c r="D12" s="127" t="s">
        <v>2280</v>
      </c>
      <c r="E12" s="128">
        <v>300</v>
      </c>
      <c r="F12" s="125"/>
    </row>
    <row r="13" spans="1:6" ht="15" customHeight="1" x14ac:dyDescent="0.4">
      <c r="A13" s="125"/>
      <c r="B13" s="125"/>
      <c r="C13" s="126" t="s">
        <v>86</v>
      </c>
      <c r="D13" s="127" t="s">
        <v>2280</v>
      </c>
      <c r="E13" s="128">
        <v>150</v>
      </c>
      <c r="F13" s="125"/>
    </row>
    <row r="14" spans="1:6" ht="15" customHeight="1" x14ac:dyDescent="0.4">
      <c r="A14" s="125"/>
      <c r="B14" s="125"/>
      <c r="C14" s="126" t="s">
        <v>155</v>
      </c>
      <c r="D14" s="127" t="s">
        <v>2280</v>
      </c>
      <c r="E14" s="128">
        <v>400</v>
      </c>
      <c r="F14" s="125"/>
    </row>
    <row r="15" spans="1:6" ht="15" customHeight="1" x14ac:dyDescent="0.4">
      <c r="A15" s="125"/>
      <c r="B15" s="125"/>
      <c r="C15" s="126" t="s">
        <v>230</v>
      </c>
      <c r="D15" s="127" t="s">
        <v>2280</v>
      </c>
      <c r="E15" s="128">
        <v>400</v>
      </c>
      <c r="F15" s="125"/>
    </row>
    <row r="16" spans="1:6" ht="15" customHeight="1" x14ac:dyDescent="0.4">
      <c r="A16" s="125"/>
      <c r="B16" s="125"/>
      <c r="C16" s="126" t="s">
        <v>89</v>
      </c>
      <c r="D16" s="127" t="s">
        <v>2280</v>
      </c>
      <c r="E16" s="128">
        <v>140.19999999999999</v>
      </c>
      <c r="F16" s="125"/>
    </row>
    <row r="17" spans="1:6" ht="15" customHeight="1" x14ac:dyDescent="0.4">
      <c r="A17" s="125"/>
      <c r="B17" s="125"/>
      <c r="C17" s="126" t="s">
        <v>156</v>
      </c>
      <c r="D17" s="127" t="s">
        <v>2280</v>
      </c>
      <c r="E17" s="128">
        <v>150</v>
      </c>
      <c r="F17" s="125"/>
    </row>
    <row r="18" spans="1:6" ht="15" customHeight="1" x14ac:dyDescent="0.4">
      <c r="A18" s="125"/>
      <c r="B18" s="125"/>
      <c r="C18" s="126" t="s">
        <v>125</v>
      </c>
      <c r="D18" s="127" t="s">
        <v>2280</v>
      </c>
      <c r="E18" s="128">
        <v>400</v>
      </c>
      <c r="F18" s="125"/>
    </row>
    <row r="19" spans="1:6" ht="15" customHeight="1" x14ac:dyDescent="0.4">
      <c r="A19" s="125"/>
      <c r="B19" s="125"/>
      <c r="C19" s="126" t="s">
        <v>139</v>
      </c>
      <c r="D19" s="127" t="s">
        <v>2280</v>
      </c>
      <c r="E19" s="128">
        <v>150</v>
      </c>
      <c r="F19" s="125"/>
    </row>
    <row r="20" spans="1:6" ht="15" customHeight="1" x14ac:dyDescent="0.4">
      <c r="A20" s="125"/>
      <c r="B20" s="125"/>
      <c r="C20" s="126" t="s">
        <v>993</v>
      </c>
      <c r="D20" s="127" t="s">
        <v>2280</v>
      </c>
      <c r="E20" s="128">
        <v>400</v>
      </c>
      <c r="F20" s="125"/>
    </row>
    <row r="21" spans="1:6" ht="15" customHeight="1" x14ac:dyDescent="0.4">
      <c r="A21" s="125"/>
      <c r="B21" s="125"/>
      <c r="C21" s="126" t="s">
        <v>143</v>
      </c>
      <c r="D21" s="127" t="s">
        <v>2280</v>
      </c>
      <c r="E21" s="128">
        <v>400</v>
      </c>
      <c r="F21" s="125"/>
    </row>
    <row r="22" spans="1:6" ht="15" customHeight="1" x14ac:dyDescent="0.4">
      <c r="A22" s="125"/>
      <c r="B22" s="125"/>
      <c r="C22" s="126" t="s">
        <v>145</v>
      </c>
      <c r="D22" s="127" t="s">
        <v>2280</v>
      </c>
      <c r="E22" s="128">
        <v>400</v>
      </c>
      <c r="F22" s="125"/>
    </row>
    <row r="23" spans="1:6" ht="15" customHeight="1" x14ac:dyDescent="0.4">
      <c r="A23" s="125"/>
      <c r="B23" s="125"/>
      <c r="C23" s="126" t="s">
        <v>228</v>
      </c>
      <c r="D23" s="127" t="s">
        <v>2280</v>
      </c>
      <c r="E23" s="128">
        <v>350</v>
      </c>
      <c r="F23" s="125"/>
    </row>
    <row r="24" spans="1:6" ht="15" customHeight="1" x14ac:dyDescent="0.4">
      <c r="A24" s="125"/>
      <c r="B24" s="125"/>
      <c r="C24" s="126" t="s">
        <v>198</v>
      </c>
      <c r="D24" s="127" t="s">
        <v>2280</v>
      </c>
      <c r="E24" s="128">
        <v>251</v>
      </c>
      <c r="F24" s="125"/>
    </row>
    <row r="25" spans="1:6" ht="15" customHeight="1" x14ac:dyDescent="0.4">
      <c r="A25" s="125"/>
      <c r="B25" s="125"/>
      <c r="C25" s="126" t="s">
        <v>165</v>
      </c>
      <c r="D25" s="127" t="s">
        <v>2280</v>
      </c>
      <c r="E25" s="128">
        <v>300</v>
      </c>
      <c r="F25" s="125"/>
    </row>
    <row r="26" spans="1:6" ht="15" customHeight="1" x14ac:dyDescent="0.4">
      <c r="A26" s="125"/>
      <c r="B26" s="125"/>
      <c r="C26" s="126" t="s">
        <v>203</v>
      </c>
      <c r="D26" s="127" t="s">
        <v>2280</v>
      </c>
      <c r="E26" s="128">
        <v>400</v>
      </c>
      <c r="F26" s="125"/>
    </row>
    <row r="27" spans="1:6" ht="15" customHeight="1" x14ac:dyDescent="0.4">
      <c r="A27" s="125"/>
      <c r="B27" s="125"/>
      <c r="C27" s="126" t="s">
        <v>122</v>
      </c>
      <c r="D27" s="127" t="s">
        <v>2280</v>
      </c>
      <c r="E27" s="128">
        <v>150</v>
      </c>
      <c r="F27" s="125"/>
    </row>
    <row r="28" spans="1:6" ht="15" customHeight="1" x14ac:dyDescent="0.4">
      <c r="A28" s="125"/>
      <c r="B28" s="125"/>
      <c r="C28" s="126" t="s">
        <v>221</v>
      </c>
      <c r="D28" s="127" t="s">
        <v>2280</v>
      </c>
      <c r="E28" s="128">
        <v>400</v>
      </c>
      <c r="F28" s="125"/>
    </row>
    <row r="29" spans="1:6" ht="15" customHeight="1" x14ac:dyDescent="0.4">
      <c r="A29" s="125"/>
      <c r="B29" s="125"/>
      <c r="C29" s="126" t="s">
        <v>1332</v>
      </c>
      <c r="D29" s="127" t="s">
        <v>2280</v>
      </c>
      <c r="E29" s="128">
        <v>400</v>
      </c>
      <c r="F29" s="125"/>
    </row>
    <row r="30" spans="1:6" ht="13.9" x14ac:dyDescent="0.4">
      <c r="A30" s="125"/>
      <c r="B30" s="125"/>
      <c r="C30" s="126" t="s">
        <v>94</v>
      </c>
      <c r="D30" s="127" t="s">
        <v>2280</v>
      </c>
      <c r="E30" s="128">
        <v>400</v>
      </c>
      <c r="F30" s="125"/>
    </row>
    <row r="31" spans="1:6" ht="13.9" x14ac:dyDescent="0.4">
      <c r="A31" s="125"/>
      <c r="B31" s="125"/>
      <c r="C31" s="126" t="s">
        <v>110</v>
      </c>
      <c r="D31" s="127" t="s">
        <v>2280</v>
      </c>
      <c r="E31" s="128">
        <v>400</v>
      </c>
      <c r="F31" s="125"/>
    </row>
    <row r="32" spans="1:6" ht="13.9" x14ac:dyDescent="0.4">
      <c r="A32" s="125"/>
      <c r="B32" s="125"/>
      <c r="C32" s="126" t="s">
        <v>180</v>
      </c>
      <c r="D32" s="127" t="s">
        <v>2280</v>
      </c>
      <c r="E32" s="128">
        <v>400</v>
      </c>
      <c r="F32" s="125"/>
    </row>
    <row r="33" spans="1:6" ht="13.9" x14ac:dyDescent="0.4">
      <c r="A33" s="125"/>
      <c r="B33" s="125"/>
      <c r="C33" s="126" t="s">
        <v>107</v>
      </c>
      <c r="D33" s="127" t="s">
        <v>2280</v>
      </c>
      <c r="E33" s="128">
        <v>50</v>
      </c>
      <c r="F33" s="125"/>
    </row>
    <row r="34" spans="1:6" ht="13.9" x14ac:dyDescent="0.4">
      <c r="A34" s="125"/>
      <c r="B34" s="125"/>
      <c r="C34" s="126" t="s">
        <v>184</v>
      </c>
      <c r="D34" s="127" t="s">
        <v>2280</v>
      </c>
      <c r="E34" s="128">
        <v>560</v>
      </c>
      <c r="F34" s="125"/>
    </row>
    <row r="35" spans="1:6" ht="13.9" x14ac:dyDescent="0.4">
      <c r="A35" s="125"/>
      <c r="B35" s="125"/>
      <c r="C35" s="126" t="s">
        <v>177</v>
      </c>
      <c r="D35" s="127" t="s">
        <v>2280</v>
      </c>
      <c r="E35" s="128">
        <v>200</v>
      </c>
      <c r="F35" s="125"/>
    </row>
    <row r="36" spans="1:6" ht="13.9" x14ac:dyDescent="0.4">
      <c r="A36" s="125"/>
      <c r="B36" s="125"/>
      <c r="C36" s="126" t="s">
        <v>245</v>
      </c>
      <c r="D36" s="127" t="s">
        <v>2280</v>
      </c>
      <c r="E36" s="128">
        <v>400</v>
      </c>
      <c r="F36" s="125"/>
    </row>
    <row r="37" spans="1:6" ht="13.9" x14ac:dyDescent="0.4">
      <c r="A37" s="125"/>
      <c r="B37" s="125"/>
      <c r="C37" s="126"/>
      <c r="D37" s="127"/>
      <c r="E37" s="128"/>
      <c r="F37" s="125"/>
    </row>
    <row r="38" spans="1:6" ht="13.9" x14ac:dyDescent="0.4">
      <c r="A38" s="125"/>
      <c r="B38" s="125"/>
      <c r="C38" s="126"/>
      <c r="D38" s="127"/>
      <c r="E38" s="128"/>
      <c r="F38" s="125"/>
    </row>
    <row r="39" spans="1:6" ht="13.9" x14ac:dyDescent="0.4">
      <c r="A39" s="125"/>
      <c r="B39" s="125"/>
      <c r="C39" s="126"/>
      <c r="D39" s="127"/>
      <c r="E39" s="128"/>
      <c r="F39" s="125"/>
    </row>
    <row r="40" spans="1:6" ht="13.9" x14ac:dyDescent="0.4">
      <c r="A40" s="125"/>
      <c r="B40" s="125"/>
      <c r="C40" s="126"/>
      <c r="D40" s="127"/>
      <c r="E40" s="128"/>
      <c r="F40" s="125"/>
    </row>
    <row r="41" spans="1:6" ht="13.9" x14ac:dyDescent="0.4">
      <c r="A41" s="125"/>
      <c r="B41" s="125"/>
      <c r="C41" s="126"/>
      <c r="D41" s="127"/>
      <c r="E41" s="128"/>
      <c r="F41" s="125"/>
    </row>
    <row r="42" spans="1:6" ht="13.9" x14ac:dyDescent="0.4">
      <c r="A42" s="125"/>
      <c r="B42" s="130"/>
      <c r="C42" s="131"/>
      <c r="D42" s="132"/>
      <c r="E42" s="133"/>
      <c r="F42" s="125"/>
    </row>
    <row r="43" spans="1:6" ht="13.9" x14ac:dyDescent="0.4">
      <c r="A43" s="125"/>
      <c r="B43" s="130"/>
      <c r="C43" s="131"/>
      <c r="D43" s="132"/>
      <c r="E43" s="133"/>
      <c r="F43" s="125"/>
    </row>
    <row r="44" spans="1:6" ht="13.9" x14ac:dyDescent="0.4">
      <c r="A44" s="125"/>
      <c r="B44" s="130"/>
      <c r="C44" s="134" t="s">
        <v>194</v>
      </c>
      <c r="D44" s="135" t="s">
        <v>993</v>
      </c>
      <c r="E44" s="133"/>
      <c r="F44" s="125"/>
    </row>
    <row r="45" spans="1:6" ht="13.9" x14ac:dyDescent="0.4">
      <c r="A45" s="125"/>
      <c r="B45" s="130"/>
      <c r="C45" s="134" t="s">
        <v>223</v>
      </c>
      <c r="D45" s="135" t="s">
        <v>143</v>
      </c>
      <c r="E45" s="133"/>
      <c r="F45" s="125"/>
    </row>
    <row r="46" spans="1:6" ht="13.9" x14ac:dyDescent="0.4">
      <c r="A46" s="125"/>
      <c r="B46" s="130"/>
      <c r="C46" s="134" t="s">
        <v>211</v>
      </c>
      <c r="D46" s="135" t="s">
        <v>145</v>
      </c>
      <c r="E46" s="133"/>
      <c r="F46" s="125"/>
    </row>
    <row r="47" spans="1:6" ht="13.9" x14ac:dyDescent="0.4">
      <c r="A47" s="125"/>
      <c r="B47" s="130"/>
      <c r="C47" s="134" t="s">
        <v>173</v>
      </c>
      <c r="D47" s="135" t="s">
        <v>228</v>
      </c>
      <c r="E47" s="133"/>
      <c r="F47" s="125"/>
    </row>
    <row r="48" spans="1:6" ht="13.9" x14ac:dyDescent="0.4">
      <c r="A48" s="125"/>
      <c r="B48" s="130"/>
      <c r="C48" s="134" t="s">
        <v>226</v>
      </c>
      <c r="D48" s="135" t="s">
        <v>198</v>
      </c>
      <c r="E48" s="133"/>
      <c r="F48" s="125"/>
    </row>
    <row r="49" spans="1:6" ht="13.9" x14ac:dyDescent="0.4">
      <c r="A49" s="125"/>
      <c r="B49" s="130"/>
      <c r="C49" s="134" t="s">
        <v>130</v>
      </c>
      <c r="D49" s="135" t="s">
        <v>165</v>
      </c>
      <c r="E49" s="133"/>
      <c r="F49" s="125"/>
    </row>
    <row r="50" spans="1:6" ht="13.9" x14ac:dyDescent="0.4">
      <c r="A50" s="125"/>
      <c r="B50" s="130"/>
      <c r="C50" s="134" t="s">
        <v>104</v>
      </c>
      <c r="D50" s="135" t="s">
        <v>203</v>
      </c>
      <c r="E50" s="133"/>
      <c r="F50" s="125"/>
    </row>
    <row r="51" spans="1:6" ht="13.9" x14ac:dyDescent="0.4">
      <c r="A51" s="125"/>
      <c r="B51" s="130"/>
      <c r="C51" s="134" t="s">
        <v>136</v>
      </c>
      <c r="D51" s="135" t="s">
        <v>122</v>
      </c>
      <c r="E51" s="133"/>
      <c r="F51" s="125"/>
    </row>
    <row r="52" spans="1:6" ht="13.9" x14ac:dyDescent="0.4">
      <c r="A52" s="125"/>
      <c r="B52" s="130"/>
      <c r="C52" s="134" t="s">
        <v>78</v>
      </c>
      <c r="D52" s="135" t="s">
        <v>221</v>
      </c>
      <c r="E52" s="133"/>
      <c r="F52" s="125"/>
    </row>
    <row r="53" spans="1:6" ht="13.9" x14ac:dyDescent="0.4">
      <c r="A53" s="125"/>
      <c r="B53" s="130"/>
      <c r="C53" s="134" t="s">
        <v>153</v>
      </c>
      <c r="D53" s="135" t="s">
        <v>1332</v>
      </c>
      <c r="E53" s="133"/>
      <c r="F53" s="125"/>
    </row>
    <row r="54" spans="1:6" ht="13.9" x14ac:dyDescent="0.4">
      <c r="A54" s="125"/>
      <c r="B54" s="130"/>
      <c r="C54" s="134" t="s">
        <v>81</v>
      </c>
      <c r="D54" s="135" t="s">
        <v>94</v>
      </c>
      <c r="E54" s="133"/>
      <c r="F54" s="125"/>
    </row>
    <row r="55" spans="1:6" ht="13.9" x14ac:dyDescent="0.4">
      <c r="A55" s="125"/>
      <c r="B55" s="130"/>
      <c r="C55" s="134" t="s">
        <v>86</v>
      </c>
      <c r="D55" s="135" t="s">
        <v>110</v>
      </c>
      <c r="E55" s="133"/>
      <c r="F55" s="125"/>
    </row>
    <row r="56" spans="1:6" ht="13.9" x14ac:dyDescent="0.4">
      <c r="A56" s="125"/>
      <c r="B56" s="130"/>
      <c r="C56" s="134" t="s">
        <v>155</v>
      </c>
      <c r="D56" s="135" t="s">
        <v>180</v>
      </c>
      <c r="E56" s="133"/>
      <c r="F56" s="125"/>
    </row>
    <row r="57" spans="1:6" ht="13.9" x14ac:dyDescent="0.4">
      <c r="A57" s="125"/>
      <c r="B57" s="130"/>
      <c r="C57" s="134" t="s">
        <v>230</v>
      </c>
      <c r="D57" s="135" t="s">
        <v>107</v>
      </c>
      <c r="E57" s="133"/>
      <c r="F57" s="125"/>
    </row>
    <row r="58" spans="1:6" ht="13.9" x14ac:dyDescent="0.4">
      <c r="A58" s="125"/>
      <c r="B58" s="130"/>
      <c r="C58" s="134" t="s">
        <v>89</v>
      </c>
      <c r="D58" s="135" t="s">
        <v>184</v>
      </c>
      <c r="E58" s="133"/>
      <c r="F58" s="125"/>
    </row>
    <row r="59" spans="1:6" ht="13.9" x14ac:dyDescent="0.4">
      <c r="A59" s="125"/>
      <c r="B59" s="130"/>
      <c r="C59" s="134" t="s">
        <v>156</v>
      </c>
      <c r="D59" s="135" t="s">
        <v>177</v>
      </c>
      <c r="E59" s="133"/>
      <c r="F59" s="125"/>
    </row>
    <row r="60" spans="1:6" ht="13.9" x14ac:dyDescent="0.4">
      <c r="A60" s="125"/>
      <c r="B60" s="130"/>
      <c r="C60" s="134" t="s">
        <v>125</v>
      </c>
      <c r="D60" s="135" t="s">
        <v>245</v>
      </c>
      <c r="E60" s="133"/>
      <c r="F60" s="125"/>
    </row>
    <row r="61" spans="1:6" ht="13.9" x14ac:dyDescent="0.4">
      <c r="A61" s="125"/>
      <c r="B61" s="130"/>
      <c r="C61" s="134" t="s">
        <v>139</v>
      </c>
      <c r="D61" s="134"/>
      <c r="E61" s="133"/>
      <c r="F61" s="125"/>
    </row>
    <row r="62" spans="1:6" ht="13.9" x14ac:dyDescent="0.4">
      <c r="A62" s="125"/>
      <c r="B62" s="130"/>
      <c r="C62" s="131"/>
      <c r="D62" s="132"/>
      <c r="E62" s="133"/>
      <c r="F62" s="125"/>
    </row>
    <row r="63" spans="1:6" ht="13.9" x14ac:dyDescent="0.4">
      <c r="A63" s="125"/>
      <c r="B63" s="130"/>
      <c r="C63" s="131"/>
      <c r="D63" s="132"/>
      <c r="E63" s="133"/>
      <c r="F63" s="125"/>
    </row>
    <row r="64" spans="1:6" ht="13.9" x14ac:dyDescent="0.4">
      <c r="A64" s="125"/>
      <c r="B64" s="130"/>
      <c r="C64" s="131"/>
      <c r="D64" s="132"/>
      <c r="E64" s="133"/>
      <c r="F64" s="125"/>
    </row>
    <row r="65" spans="1:6" ht="13.9" x14ac:dyDescent="0.4">
      <c r="A65" s="125"/>
      <c r="B65" s="130"/>
      <c r="C65" s="131"/>
      <c r="D65" s="132"/>
      <c r="E65" s="133"/>
      <c r="F65" s="125"/>
    </row>
    <row r="66" spans="1:6" ht="13.9" x14ac:dyDescent="0.4">
      <c r="A66" s="125"/>
      <c r="B66" s="125"/>
      <c r="C66" s="126"/>
      <c r="D66" s="127"/>
      <c r="E66" s="128"/>
      <c r="F66" s="125"/>
    </row>
    <row r="67" spans="1:6" ht="13.9" x14ac:dyDescent="0.4">
      <c r="A67" s="125"/>
      <c r="B67" s="125"/>
      <c r="C67" s="126"/>
      <c r="D67" s="127"/>
      <c r="E67" s="128"/>
      <c r="F67" s="125"/>
    </row>
    <row r="68" spans="1:6" ht="13.9" x14ac:dyDescent="0.4">
      <c r="A68" s="125"/>
      <c r="B68" s="125"/>
      <c r="C68" s="126"/>
      <c r="D68" s="127"/>
      <c r="E68" s="128"/>
      <c r="F68" s="125"/>
    </row>
    <row r="69" spans="1:6" ht="13.9" x14ac:dyDescent="0.4">
      <c r="A69" s="125"/>
      <c r="B69" s="125"/>
      <c r="C69" s="126"/>
      <c r="D69" s="127"/>
      <c r="E69" s="128"/>
      <c r="F69" s="125"/>
    </row>
    <row r="70" spans="1:6" ht="13.9" x14ac:dyDescent="0.4">
      <c r="A70" s="125"/>
      <c r="B70" s="125"/>
      <c r="C70" s="126"/>
      <c r="D70" s="127"/>
      <c r="E70" s="128"/>
      <c r="F70" s="125"/>
    </row>
    <row r="71" spans="1:6" ht="13.9" x14ac:dyDescent="0.4">
      <c r="A71" s="125"/>
      <c r="B71" s="125"/>
      <c r="C71" s="126"/>
      <c r="D71" s="127"/>
      <c r="E71" s="128"/>
      <c r="F71" s="125"/>
    </row>
    <row r="72" spans="1:6" ht="13.9" x14ac:dyDescent="0.4">
      <c r="A72" s="125"/>
      <c r="B72" s="125"/>
      <c r="C72" s="126"/>
      <c r="D72" s="127"/>
      <c r="E72" s="128"/>
      <c r="F72" s="125"/>
    </row>
    <row r="73" spans="1:6" ht="13.9" x14ac:dyDescent="0.4">
      <c r="A73" s="125"/>
      <c r="B73" s="125"/>
      <c r="C73" s="126"/>
      <c r="D73" s="127"/>
      <c r="E73" s="128"/>
      <c r="F73" s="125"/>
    </row>
    <row r="74" spans="1:6" ht="13.9" x14ac:dyDescent="0.4">
      <c r="A74" s="125"/>
      <c r="B74" s="125"/>
      <c r="C74" s="126"/>
      <c r="D74" s="127"/>
      <c r="E74" s="128"/>
      <c r="F74" s="125"/>
    </row>
    <row r="75" spans="1:6" ht="13.9" x14ac:dyDescent="0.4">
      <c r="A75" s="125"/>
      <c r="B75" s="125"/>
      <c r="C75" s="126"/>
      <c r="D75" s="127"/>
      <c r="E75" s="128"/>
      <c r="F75" s="125"/>
    </row>
    <row r="76" spans="1:6" ht="13.9" x14ac:dyDescent="0.4">
      <c r="A76" s="125"/>
      <c r="B76" s="125"/>
      <c r="C76" s="126"/>
      <c r="D76" s="127"/>
      <c r="E76" s="128"/>
      <c r="F76" s="125"/>
    </row>
    <row r="77" spans="1:6" ht="13.9" x14ac:dyDescent="0.4">
      <c r="A77" s="125"/>
      <c r="B77" s="125"/>
      <c r="C77" s="126"/>
      <c r="D77" s="127"/>
      <c r="E77" s="128"/>
      <c r="F77" s="125"/>
    </row>
    <row r="78" spans="1:6" ht="13.9" x14ac:dyDescent="0.4">
      <c r="A78" s="125"/>
      <c r="B78" s="125"/>
      <c r="C78" s="126"/>
      <c r="D78" s="127"/>
      <c r="E78" s="128"/>
      <c r="F78" s="125"/>
    </row>
    <row r="79" spans="1:6" ht="13.9" x14ac:dyDescent="0.4">
      <c r="A79" s="125"/>
      <c r="B79" s="125"/>
      <c r="C79" s="126"/>
      <c r="D79" s="127"/>
      <c r="E79" s="128"/>
      <c r="F79" s="125"/>
    </row>
    <row r="80" spans="1:6" ht="13.9" x14ac:dyDescent="0.4">
      <c r="A80" s="125"/>
      <c r="B80" s="125"/>
      <c r="C80" s="126"/>
      <c r="D80" s="127"/>
      <c r="E80" s="128"/>
      <c r="F80" s="125"/>
    </row>
    <row r="81" spans="1:6" ht="13.9" x14ac:dyDescent="0.4">
      <c r="A81" s="125"/>
      <c r="B81" s="125"/>
      <c r="C81" s="126"/>
      <c r="D81" s="127"/>
      <c r="E81" s="128"/>
      <c r="F81" s="125"/>
    </row>
    <row r="82" spans="1:6" ht="13.9" x14ac:dyDescent="0.4">
      <c r="A82" s="125"/>
      <c r="B82" s="125"/>
      <c r="C82" s="126"/>
      <c r="D82" s="127"/>
      <c r="E82" s="128"/>
      <c r="F82" s="125"/>
    </row>
    <row r="83" spans="1:6" ht="13.9" x14ac:dyDescent="0.4">
      <c r="A83" s="125"/>
      <c r="B83" s="125"/>
      <c r="C83" s="126"/>
      <c r="D83" s="127"/>
      <c r="E83" s="128"/>
      <c r="F83" s="125"/>
    </row>
    <row r="84" spans="1:6" ht="13.9" x14ac:dyDescent="0.4">
      <c r="A84" s="125"/>
      <c r="B84" s="125"/>
      <c r="C84" s="126"/>
      <c r="D84" s="127"/>
      <c r="E84" s="128"/>
      <c r="F84" s="125"/>
    </row>
    <row r="85" spans="1:6" ht="13.9" x14ac:dyDescent="0.4">
      <c r="A85" s="125"/>
      <c r="B85" s="125"/>
      <c r="C85" s="126"/>
      <c r="D85" s="127"/>
      <c r="E85" s="128"/>
      <c r="F85" s="125"/>
    </row>
    <row r="86" spans="1:6" ht="13.9" x14ac:dyDescent="0.4">
      <c r="A86" s="125"/>
      <c r="B86" s="125"/>
      <c r="C86" s="126"/>
      <c r="D86" s="127"/>
      <c r="E86" s="128"/>
      <c r="F86" s="125"/>
    </row>
    <row r="87" spans="1:6" ht="13.9" x14ac:dyDescent="0.4">
      <c r="A87" s="125"/>
      <c r="B87" s="125"/>
      <c r="C87" s="126"/>
      <c r="D87" s="127"/>
      <c r="E87" s="128"/>
      <c r="F87" s="125"/>
    </row>
    <row r="88" spans="1:6" ht="13.9" x14ac:dyDescent="0.4">
      <c r="A88" s="125"/>
      <c r="B88" s="125"/>
      <c r="C88" s="126"/>
      <c r="D88" s="127"/>
      <c r="E88" s="128"/>
      <c r="F88" s="125"/>
    </row>
    <row r="89" spans="1:6" ht="13.9" x14ac:dyDescent="0.4">
      <c r="A89" s="125"/>
      <c r="B89" s="125"/>
      <c r="C89" s="126"/>
      <c r="D89" s="127"/>
      <c r="E89" s="128"/>
      <c r="F89" s="125"/>
    </row>
    <row r="90" spans="1:6" ht="13.9" x14ac:dyDescent="0.4">
      <c r="A90" s="125"/>
      <c r="B90" s="125"/>
      <c r="C90" s="126"/>
      <c r="D90" s="127"/>
      <c r="E90" s="128"/>
      <c r="F90" s="125"/>
    </row>
    <row r="91" spans="1:6" ht="13.9" x14ac:dyDescent="0.4">
      <c r="A91" s="125"/>
      <c r="B91" s="125"/>
      <c r="C91" s="126"/>
      <c r="D91" s="127"/>
      <c r="E91" s="128"/>
      <c r="F91" s="125"/>
    </row>
    <row r="92" spans="1:6" ht="13.9" x14ac:dyDescent="0.4">
      <c r="A92" s="125"/>
      <c r="B92" s="125"/>
      <c r="C92" s="126"/>
      <c r="D92" s="127"/>
      <c r="E92" s="128"/>
      <c r="F92" s="125"/>
    </row>
    <row r="93" spans="1:6" ht="13.9" x14ac:dyDescent="0.4">
      <c r="A93" s="125"/>
      <c r="B93" s="125"/>
      <c r="C93" s="126"/>
      <c r="D93" s="127"/>
      <c r="E93" s="128"/>
      <c r="F93" s="125"/>
    </row>
    <row r="94" spans="1:6" ht="13.9" x14ac:dyDescent="0.4">
      <c r="A94" s="125"/>
      <c r="B94" s="125"/>
      <c r="C94" s="126"/>
      <c r="D94" s="127"/>
      <c r="E94" s="128"/>
      <c r="F94" s="125"/>
    </row>
    <row r="95" spans="1:6" ht="13.9" x14ac:dyDescent="0.4">
      <c r="A95" s="125"/>
      <c r="B95" s="125"/>
      <c r="C95" s="126"/>
      <c r="D95" s="127"/>
      <c r="E95" s="128"/>
      <c r="F95" s="125"/>
    </row>
    <row r="96" spans="1:6" ht="13.9" x14ac:dyDescent="0.4">
      <c r="A96" s="125"/>
      <c r="B96" s="125"/>
      <c r="C96" s="126"/>
      <c r="D96" s="127"/>
      <c r="E96" s="128"/>
      <c r="F96" s="125"/>
    </row>
    <row r="97" spans="1:6" ht="13.9" x14ac:dyDescent="0.4">
      <c r="A97" s="125"/>
      <c r="B97" s="125"/>
      <c r="C97" s="126"/>
      <c r="D97" s="127"/>
      <c r="E97" s="128"/>
      <c r="F97" s="125"/>
    </row>
    <row r="98" spans="1:6" ht="13.9" x14ac:dyDescent="0.4">
      <c r="A98" s="125"/>
      <c r="B98" s="125"/>
      <c r="C98" s="126"/>
      <c r="D98" s="127"/>
      <c r="E98" s="128"/>
      <c r="F98" s="125"/>
    </row>
    <row r="99" spans="1:6" ht="13.9" x14ac:dyDescent="0.4">
      <c r="A99" s="125"/>
      <c r="B99" s="125"/>
      <c r="C99" s="126"/>
      <c r="D99" s="127"/>
      <c r="E99" s="128"/>
      <c r="F99" s="125"/>
    </row>
    <row r="100" spans="1:6" ht="13.9" x14ac:dyDescent="0.4">
      <c r="A100" s="125"/>
      <c r="B100" s="125"/>
      <c r="C100" s="126"/>
      <c r="D100" s="127"/>
      <c r="E100" s="128"/>
      <c r="F100" s="125"/>
    </row>
    <row r="101" spans="1:6" ht="13.9" x14ac:dyDescent="0.4">
      <c r="A101" s="125"/>
      <c r="B101" s="125"/>
      <c r="C101" s="126"/>
      <c r="D101" s="127"/>
      <c r="E101" s="128"/>
      <c r="F101" s="125"/>
    </row>
    <row r="102" spans="1:6" ht="13.9" x14ac:dyDescent="0.4">
      <c r="A102" s="125"/>
      <c r="B102" s="125"/>
      <c r="C102" s="126"/>
      <c r="D102" s="127"/>
      <c r="E102" s="128"/>
      <c r="F102" s="125"/>
    </row>
    <row r="103" spans="1:6" ht="13.9" x14ac:dyDescent="0.4">
      <c r="A103" s="125"/>
      <c r="B103" s="125"/>
      <c r="C103" s="126"/>
      <c r="D103" s="127"/>
      <c r="E103" s="128"/>
      <c r="F103" s="125"/>
    </row>
    <row r="104" spans="1:6" ht="13.9" x14ac:dyDescent="0.4">
      <c r="A104" s="125"/>
      <c r="B104" s="125"/>
      <c r="C104" s="126"/>
      <c r="D104" s="127"/>
      <c r="E104" s="128"/>
      <c r="F104" s="125"/>
    </row>
    <row r="105" spans="1:6" ht="13.9" x14ac:dyDescent="0.4">
      <c r="A105" s="125"/>
      <c r="B105" s="125"/>
      <c r="C105" s="126"/>
      <c r="D105" s="127"/>
      <c r="E105" s="128"/>
      <c r="F105" s="125"/>
    </row>
    <row r="106" spans="1:6" ht="13.9" x14ac:dyDescent="0.4">
      <c r="A106" s="125"/>
      <c r="B106" s="125"/>
      <c r="C106" s="126"/>
      <c r="D106" s="127"/>
      <c r="E106" s="128"/>
      <c r="F106" s="125"/>
    </row>
    <row r="107" spans="1:6" ht="13.9" x14ac:dyDescent="0.4">
      <c r="A107" s="125"/>
      <c r="B107" s="125"/>
      <c r="C107" s="126"/>
      <c r="D107" s="127"/>
      <c r="E107" s="128"/>
      <c r="F107" s="125"/>
    </row>
    <row r="108" spans="1:6" ht="13.9" x14ac:dyDescent="0.4">
      <c r="A108" s="125"/>
      <c r="B108" s="125"/>
      <c r="C108" s="126"/>
      <c r="D108" s="127"/>
      <c r="E108" s="128"/>
      <c r="F108" s="125"/>
    </row>
    <row r="109" spans="1:6" ht="13.9" x14ac:dyDescent="0.4">
      <c r="A109" s="125"/>
      <c r="B109" s="125"/>
      <c r="C109" s="126"/>
      <c r="D109" s="127"/>
      <c r="E109" s="128"/>
      <c r="F109" s="125"/>
    </row>
    <row r="110" spans="1:6" ht="13.9" x14ac:dyDescent="0.4">
      <c r="A110" s="125"/>
      <c r="B110" s="125"/>
      <c r="C110" s="126"/>
      <c r="D110" s="127"/>
      <c r="E110" s="128"/>
      <c r="F110" s="125"/>
    </row>
    <row r="111" spans="1:6" ht="13.9" x14ac:dyDescent="0.4">
      <c r="A111" s="125"/>
      <c r="B111" s="125"/>
      <c r="C111" s="126"/>
      <c r="D111" s="127"/>
      <c r="E111" s="128"/>
      <c r="F111" s="125"/>
    </row>
    <row r="112" spans="1:6" ht="13.9" x14ac:dyDescent="0.4">
      <c r="A112" s="125"/>
      <c r="B112" s="125"/>
      <c r="C112" s="126"/>
      <c r="D112" s="127"/>
      <c r="E112" s="128"/>
      <c r="F112" s="125"/>
    </row>
    <row r="113" spans="1:6" ht="13.9" x14ac:dyDescent="0.4">
      <c r="A113" s="125"/>
      <c r="B113" s="125"/>
      <c r="C113" s="126"/>
      <c r="D113" s="127"/>
      <c r="E113" s="128"/>
      <c r="F113" s="125"/>
    </row>
    <row r="114" spans="1:6" ht="13.9" x14ac:dyDescent="0.4">
      <c r="A114" s="125"/>
      <c r="B114" s="125"/>
      <c r="C114" s="126"/>
      <c r="D114" s="127"/>
      <c r="E114" s="128"/>
      <c r="F114" s="125"/>
    </row>
    <row r="115" spans="1:6" ht="13.9" x14ac:dyDescent="0.4">
      <c r="A115" s="125"/>
      <c r="B115" s="125"/>
      <c r="C115" s="126"/>
      <c r="D115" s="127"/>
      <c r="E115" s="128"/>
      <c r="F115" s="125"/>
    </row>
    <row r="116" spans="1:6" ht="13.9" x14ac:dyDescent="0.4">
      <c r="A116" s="125"/>
      <c r="B116" s="125"/>
      <c r="C116" s="126"/>
      <c r="D116" s="127"/>
      <c r="E116" s="128"/>
      <c r="F116" s="125"/>
    </row>
    <row r="117" spans="1:6" ht="13.9" x14ac:dyDescent="0.4">
      <c r="A117" s="125"/>
      <c r="B117" s="125"/>
      <c r="C117" s="126"/>
      <c r="D117" s="127"/>
      <c r="E117" s="128"/>
      <c r="F117" s="125"/>
    </row>
    <row r="118" spans="1:6" ht="13.9" x14ac:dyDescent="0.4">
      <c r="A118" s="125"/>
      <c r="B118" s="125"/>
      <c r="C118" s="126"/>
      <c r="D118" s="127"/>
      <c r="E118" s="128"/>
      <c r="F118" s="125"/>
    </row>
    <row r="119" spans="1:6" ht="13.9" x14ac:dyDescent="0.4">
      <c r="A119" s="125"/>
      <c r="B119" s="125"/>
      <c r="C119" s="126"/>
      <c r="D119" s="127"/>
      <c r="E119" s="128"/>
      <c r="F119" s="125"/>
    </row>
    <row r="120" spans="1:6" ht="13.9" x14ac:dyDescent="0.4">
      <c r="A120" s="125"/>
      <c r="B120" s="125"/>
      <c r="C120" s="126"/>
      <c r="D120" s="127"/>
      <c r="E120" s="128"/>
      <c r="F120" s="125"/>
    </row>
    <row r="121" spans="1:6" ht="13.9" x14ac:dyDescent="0.4">
      <c r="A121" s="125"/>
      <c r="B121" s="125"/>
      <c r="C121" s="126"/>
      <c r="D121" s="127"/>
      <c r="E121" s="128"/>
      <c r="F121" s="125"/>
    </row>
    <row r="122" spans="1:6" ht="13.9" x14ac:dyDescent="0.4">
      <c r="A122" s="125"/>
      <c r="B122" s="125"/>
      <c r="C122" s="126"/>
      <c r="D122" s="127"/>
      <c r="E122" s="128"/>
      <c r="F122" s="125"/>
    </row>
    <row r="123" spans="1:6" ht="13.9" x14ac:dyDescent="0.4">
      <c r="A123" s="125"/>
      <c r="B123" s="125"/>
      <c r="C123" s="126"/>
      <c r="D123" s="127"/>
      <c r="E123" s="128"/>
      <c r="F123" s="125"/>
    </row>
    <row r="124" spans="1:6" ht="13.9" x14ac:dyDescent="0.4">
      <c r="A124" s="125"/>
      <c r="B124" s="125"/>
      <c r="C124" s="126"/>
      <c r="D124" s="127"/>
      <c r="E124" s="128"/>
      <c r="F124" s="125"/>
    </row>
    <row r="125" spans="1:6" ht="13.9" x14ac:dyDescent="0.4">
      <c r="A125" s="125"/>
      <c r="B125" s="125"/>
      <c r="C125" s="126"/>
      <c r="D125" s="127"/>
      <c r="E125" s="128"/>
      <c r="F125" s="125"/>
    </row>
    <row r="126" spans="1:6" ht="13.9" x14ac:dyDescent="0.4">
      <c r="A126" s="125"/>
      <c r="B126" s="125"/>
      <c r="C126" s="126"/>
      <c r="D126" s="127"/>
      <c r="E126" s="128"/>
      <c r="F126" s="125"/>
    </row>
    <row r="127" spans="1:6" ht="13.9" x14ac:dyDescent="0.4">
      <c r="A127" s="125"/>
      <c r="B127" s="125"/>
      <c r="C127" s="126"/>
      <c r="D127" s="127"/>
      <c r="E127" s="128"/>
      <c r="F127" s="125"/>
    </row>
    <row r="128" spans="1:6" ht="13.9" x14ac:dyDescent="0.4">
      <c r="A128" s="125"/>
      <c r="B128" s="125"/>
      <c r="C128" s="126"/>
      <c r="D128" s="127"/>
      <c r="E128" s="128"/>
      <c r="F128" s="125"/>
    </row>
    <row r="129" spans="1:6" ht="13.9" x14ac:dyDescent="0.4">
      <c r="A129" s="125"/>
      <c r="B129" s="125"/>
      <c r="C129" s="126"/>
      <c r="D129" s="127"/>
      <c r="E129" s="128"/>
      <c r="F129" s="125"/>
    </row>
    <row r="130" spans="1:6" ht="13.9" x14ac:dyDescent="0.4">
      <c r="A130" s="125"/>
      <c r="B130" s="125"/>
      <c r="C130" s="126"/>
      <c r="D130" s="127"/>
      <c r="E130" s="128"/>
      <c r="F130" s="125"/>
    </row>
    <row r="131" spans="1:6" ht="13.9" x14ac:dyDescent="0.4">
      <c r="A131" s="125"/>
      <c r="B131" s="125"/>
      <c r="C131" s="126"/>
      <c r="D131" s="127"/>
      <c r="E131" s="128"/>
      <c r="F131" s="125"/>
    </row>
    <row r="132" spans="1:6" ht="13.9" x14ac:dyDescent="0.4">
      <c r="A132" s="125"/>
      <c r="B132" s="125"/>
      <c r="C132" s="126"/>
      <c r="D132" s="127"/>
      <c r="E132" s="128"/>
      <c r="F132" s="125"/>
    </row>
    <row r="133" spans="1:6" ht="13.9" x14ac:dyDescent="0.4">
      <c r="A133" s="125"/>
      <c r="B133" s="125"/>
      <c r="C133" s="126"/>
      <c r="D133" s="127"/>
      <c r="E133" s="128"/>
      <c r="F133" s="125"/>
    </row>
    <row r="134" spans="1:6" ht="13.9" x14ac:dyDescent="0.4">
      <c r="A134" s="125"/>
      <c r="B134" s="125"/>
      <c r="C134" s="126"/>
      <c r="D134" s="127"/>
      <c r="E134" s="128"/>
      <c r="F134" s="125"/>
    </row>
    <row r="135" spans="1:6" ht="13.9" x14ac:dyDescent="0.4">
      <c r="A135" s="125"/>
      <c r="B135" s="125"/>
      <c r="C135" s="126"/>
      <c r="D135" s="127"/>
      <c r="E135" s="128"/>
      <c r="F135" s="125"/>
    </row>
    <row r="136" spans="1:6" ht="13.9" x14ac:dyDescent="0.4">
      <c r="A136" s="125"/>
      <c r="B136" s="125"/>
      <c r="C136" s="126"/>
      <c r="D136" s="127"/>
      <c r="E136" s="128"/>
      <c r="F136" s="125"/>
    </row>
    <row r="137" spans="1:6" ht="13.9" x14ac:dyDescent="0.4">
      <c r="A137" s="125"/>
      <c r="B137" s="125"/>
      <c r="C137" s="126"/>
      <c r="D137" s="127"/>
      <c r="E137" s="128"/>
      <c r="F137" s="125"/>
    </row>
    <row r="138" spans="1:6" ht="13.9" x14ac:dyDescent="0.4">
      <c r="A138" s="125"/>
      <c r="B138" s="125"/>
      <c r="C138" s="126"/>
      <c r="D138" s="127"/>
      <c r="E138" s="128"/>
      <c r="F138" s="125"/>
    </row>
    <row r="139" spans="1:6" ht="13.9" x14ac:dyDescent="0.4">
      <c r="A139" s="125"/>
      <c r="B139" s="125"/>
      <c r="C139" s="126"/>
      <c r="D139" s="127"/>
      <c r="E139" s="128"/>
      <c r="F139" s="125"/>
    </row>
    <row r="140" spans="1:6" ht="13.9" x14ac:dyDescent="0.4">
      <c r="A140" s="125"/>
      <c r="B140" s="125"/>
      <c r="C140" s="126"/>
      <c r="D140" s="127"/>
      <c r="E140" s="128"/>
      <c r="F140" s="125"/>
    </row>
    <row r="141" spans="1:6" ht="13.9" x14ac:dyDescent="0.4">
      <c r="A141" s="125"/>
      <c r="B141" s="125"/>
      <c r="C141" s="126"/>
      <c r="D141" s="127"/>
      <c r="E141" s="128"/>
      <c r="F141" s="125"/>
    </row>
    <row r="142" spans="1:6" ht="13.9" x14ac:dyDescent="0.4">
      <c r="A142" s="125"/>
      <c r="B142" s="125"/>
      <c r="C142" s="126"/>
      <c r="D142" s="127"/>
      <c r="E142" s="128"/>
      <c r="F142" s="125"/>
    </row>
    <row r="143" spans="1:6" ht="13.9" x14ac:dyDescent="0.4">
      <c r="A143" s="125"/>
      <c r="B143" s="125"/>
      <c r="C143" s="126"/>
      <c r="D143" s="127"/>
      <c r="E143" s="128"/>
      <c r="F143" s="125"/>
    </row>
    <row r="144" spans="1:6" ht="13.9" x14ac:dyDescent="0.4">
      <c r="A144" s="125"/>
      <c r="B144" s="125"/>
      <c r="C144" s="126"/>
      <c r="D144" s="127"/>
      <c r="E144" s="128"/>
      <c r="F144" s="125"/>
    </row>
    <row r="145" spans="1:6" ht="13.9" x14ac:dyDescent="0.4">
      <c r="A145" s="125"/>
      <c r="B145" s="125"/>
      <c r="C145" s="126"/>
      <c r="D145" s="127"/>
      <c r="E145" s="128"/>
      <c r="F145" s="125"/>
    </row>
    <row r="146" spans="1:6" ht="13.9" x14ac:dyDescent="0.4">
      <c r="A146" s="125"/>
      <c r="B146" s="125"/>
      <c r="C146" s="126"/>
      <c r="D146" s="127"/>
      <c r="E146" s="128"/>
      <c r="F146" s="125"/>
    </row>
    <row r="147" spans="1:6" ht="13.9" x14ac:dyDescent="0.4">
      <c r="A147" s="125"/>
      <c r="B147" s="125"/>
      <c r="C147" s="126"/>
      <c r="D147" s="127"/>
      <c r="E147" s="128"/>
      <c r="F147" s="125"/>
    </row>
    <row r="148" spans="1:6" ht="13.9" x14ac:dyDescent="0.4">
      <c r="A148" s="125"/>
      <c r="B148" s="125"/>
      <c r="C148" s="126"/>
      <c r="D148" s="127"/>
      <c r="E148" s="128"/>
      <c r="F148" s="125"/>
    </row>
    <row r="149" spans="1:6" ht="13.9" x14ac:dyDescent="0.4">
      <c r="A149" s="125"/>
      <c r="B149" s="125"/>
      <c r="C149" s="126"/>
      <c r="D149" s="127"/>
      <c r="E149" s="128"/>
      <c r="F149" s="125"/>
    </row>
    <row r="150" spans="1:6" ht="13.9" x14ac:dyDescent="0.4">
      <c r="A150" s="125"/>
      <c r="B150" s="125"/>
      <c r="C150" s="126"/>
      <c r="D150" s="127"/>
      <c r="E150" s="128"/>
      <c r="F150" s="125"/>
    </row>
    <row r="151" spans="1:6" ht="13.9" x14ac:dyDescent="0.4">
      <c r="A151" s="125"/>
      <c r="B151" s="125"/>
      <c r="C151" s="126"/>
      <c r="D151" s="127"/>
      <c r="E151" s="128"/>
      <c r="F151" s="125"/>
    </row>
    <row r="152" spans="1:6" ht="13.9" x14ac:dyDescent="0.4">
      <c r="A152" s="125"/>
      <c r="B152" s="125"/>
      <c r="C152" s="126"/>
      <c r="D152" s="127"/>
      <c r="E152" s="128"/>
      <c r="F152" s="125"/>
    </row>
    <row r="153" spans="1:6" ht="13.9" x14ac:dyDescent="0.4">
      <c r="A153" s="125"/>
      <c r="B153" s="125"/>
      <c r="C153" s="126"/>
      <c r="D153" s="127"/>
      <c r="E153" s="128"/>
      <c r="F153" s="125"/>
    </row>
    <row r="154" spans="1:6" ht="13.9" x14ac:dyDescent="0.4">
      <c r="A154" s="125"/>
      <c r="B154" s="125"/>
      <c r="C154" s="126"/>
      <c r="D154" s="127"/>
      <c r="E154" s="128"/>
      <c r="F154" s="125"/>
    </row>
    <row r="155" spans="1:6" ht="13.9" x14ac:dyDescent="0.4">
      <c r="A155" s="125"/>
      <c r="B155" s="125"/>
      <c r="C155" s="126"/>
      <c r="D155" s="127"/>
      <c r="E155" s="128"/>
      <c r="F155" s="125"/>
    </row>
    <row r="156" spans="1:6" ht="13.9" x14ac:dyDescent="0.4">
      <c r="A156" s="125"/>
      <c r="B156" s="125"/>
      <c r="C156" s="126"/>
      <c r="D156" s="127"/>
      <c r="E156" s="128"/>
      <c r="F156" s="125"/>
    </row>
    <row r="157" spans="1:6" ht="13.9" x14ac:dyDescent="0.4">
      <c r="A157" s="125"/>
      <c r="B157" s="125"/>
      <c r="C157" s="126"/>
      <c r="D157" s="127"/>
      <c r="E157" s="128"/>
      <c r="F157" s="125"/>
    </row>
    <row r="158" spans="1:6" ht="13.9" x14ac:dyDescent="0.4">
      <c r="A158" s="125"/>
      <c r="B158" s="125"/>
      <c r="C158" s="126"/>
      <c r="D158" s="127"/>
      <c r="E158" s="128"/>
      <c r="F158" s="125"/>
    </row>
    <row r="159" spans="1:6" ht="13.9" x14ac:dyDescent="0.4">
      <c r="A159" s="125"/>
      <c r="B159" s="125"/>
      <c r="C159" s="126"/>
      <c r="D159" s="127"/>
      <c r="E159" s="128"/>
      <c r="F159" s="125"/>
    </row>
    <row r="160" spans="1:6" ht="13.9" x14ac:dyDescent="0.4">
      <c r="A160" s="125"/>
      <c r="B160" s="125"/>
      <c r="C160" s="126"/>
      <c r="D160" s="127"/>
      <c r="E160" s="128"/>
      <c r="F160" s="125"/>
    </row>
    <row r="161" spans="1:6" ht="13.9" x14ac:dyDescent="0.4">
      <c r="A161" s="125"/>
      <c r="B161" s="125"/>
      <c r="C161" s="126"/>
      <c r="D161" s="127"/>
      <c r="E161" s="128"/>
      <c r="F161" s="125"/>
    </row>
    <row r="162" spans="1:6" ht="13.9" x14ac:dyDescent="0.4">
      <c r="A162" s="125"/>
      <c r="B162" s="125"/>
      <c r="C162" s="126"/>
      <c r="D162" s="127"/>
      <c r="E162" s="128"/>
      <c r="F162" s="125"/>
    </row>
    <row r="163" spans="1:6" ht="13.9" x14ac:dyDescent="0.4">
      <c r="A163" s="125"/>
      <c r="B163" s="125"/>
      <c r="C163" s="126"/>
      <c r="D163" s="127"/>
      <c r="E163" s="128"/>
      <c r="F163" s="125"/>
    </row>
    <row r="164" spans="1:6" ht="13.9" x14ac:dyDescent="0.4">
      <c r="A164" s="125"/>
      <c r="B164" s="125"/>
      <c r="C164" s="126"/>
      <c r="D164" s="127"/>
      <c r="E164" s="128"/>
      <c r="F164" s="125"/>
    </row>
    <row r="165" spans="1:6" ht="13.9" x14ac:dyDescent="0.4">
      <c r="A165" s="125"/>
      <c r="B165" s="125"/>
      <c r="C165" s="126"/>
      <c r="D165" s="127"/>
      <c r="E165" s="128"/>
      <c r="F165" s="125"/>
    </row>
    <row r="166" spans="1:6" ht="13.9" x14ac:dyDescent="0.4">
      <c r="A166" s="125"/>
      <c r="B166" s="125"/>
      <c r="C166" s="126"/>
      <c r="D166" s="127"/>
      <c r="E166" s="128"/>
      <c r="F166" s="125"/>
    </row>
    <row r="167" spans="1:6" ht="13.9" x14ac:dyDescent="0.4">
      <c r="A167" s="125"/>
      <c r="B167" s="125"/>
      <c r="C167" s="126"/>
      <c r="D167" s="127"/>
      <c r="E167" s="128"/>
      <c r="F167" s="125"/>
    </row>
    <row r="168" spans="1:6" ht="13.9" x14ac:dyDescent="0.4">
      <c r="A168" s="125"/>
      <c r="B168" s="125"/>
      <c r="C168" s="126"/>
      <c r="D168" s="127"/>
      <c r="E168" s="128"/>
      <c r="F168" s="125"/>
    </row>
    <row r="169" spans="1:6" ht="13.9" x14ac:dyDescent="0.4">
      <c r="A169" s="125"/>
      <c r="B169" s="125"/>
      <c r="C169" s="126"/>
      <c r="D169" s="127"/>
      <c r="E169" s="128"/>
      <c r="F169" s="125"/>
    </row>
    <row r="170" spans="1:6" ht="13.9" x14ac:dyDescent="0.4">
      <c r="A170" s="125"/>
      <c r="B170" s="125"/>
      <c r="C170" s="126"/>
      <c r="D170" s="127"/>
      <c r="E170" s="128"/>
      <c r="F170" s="125"/>
    </row>
    <row r="171" spans="1:6" ht="13.9" x14ac:dyDescent="0.4">
      <c r="A171" s="125"/>
      <c r="B171" s="125"/>
      <c r="C171" s="126"/>
      <c r="D171" s="127"/>
      <c r="E171" s="128"/>
      <c r="F171" s="125"/>
    </row>
    <row r="172" spans="1:6" ht="13.9" x14ac:dyDescent="0.4">
      <c r="A172" s="125"/>
      <c r="B172" s="125"/>
      <c r="C172" s="126"/>
      <c r="D172" s="127"/>
      <c r="E172" s="128"/>
      <c r="F172" s="125"/>
    </row>
    <row r="173" spans="1:6" ht="13.9" x14ac:dyDescent="0.4">
      <c r="A173" s="125"/>
      <c r="B173" s="125"/>
      <c r="C173" s="126"/>
      <c r="D173" s="127"/>
      <c r="E173" s="128"/>
      <c r="F173" s="125"/>
    </row>
    <row r="174" spans="1:6" ht="13.9" x14ac:dyDescent="0.4">
      <c r="A174" s="125"/>
      <c r="B174" s="125"/>
      <c r="C174" s="126"/>
      <c r="D174" s="127"/>
      <c r="E174" s="128"/>
      <c r="F174" s="125"/>
    </row>
    <row r="175" spans="1:6" ht="13.9" x14ac:dyDescent="0.4">
      <c r="A175" s="125"/>
      <c r="B175" s="125"/>
      <c r="C175" s="126"/>
      <c r="D175" s="127"/>
      <c r="E175" s="128"/>
      <c r="F175" s="125"/>
    </row>
    <row r="176" spans="1:6" ht="13.9" x14ac:dyDescent="0.4">
      <c r="A176" s="125"/>
      <c r="B176" s="125"/>
      <c r="C176" s="126"/>
      <c r="D176" s="127"/>
      <c r="E176" s="128"/>
      <c r="F176" s="125"/>
    </row>
    <row r="177" spans="1:6" ht="13.9" x14ac:dyDescent="0.4">
      <c r="A177" s="125"/>
      <c r="B177" s="125"/>
      <c r="C177" s="126"/>
      <c r="D177" s="127"/>
      <c r="E177" s="128"/>
      <c r="F177" s="125"/>
    </row>
    <row r="178" spans="1:6" ht="13.9" x14ac:dyDescent="0.4">
      <c r="A178" s="125"/>
      <c r="B178" s="125"/>
      <c r="C178" s="126"/>
      <c r="D178" s="127"/>
      <c r="E178" s="128"/>
      <c r="F178" s="125"/>
    </row>
    <row r="179" spans="1:6" ht="13.9" x14ac:dyDescent="0.4">
      <c r="A179" s="125"/>
      <c r="B179" s="125"/>
      <c r="C179" s="126"/>
      <c r="D179" s="127"/>
      <c r="E179" s="128"/>
      <c r="F179" s="125"/>
    </row>
    <row r="180" spans="1:6" ht="13.9" x14ac:dyDescent="0.4">
      <c r="A180" s="125"/>
      <c r="B180" s="125"/>
      <c r="C180" s="126"/>
      <c r="D180" s="127"/>
      <c r="E180" s="128"/>
      <c r="F180" s="125"/>
    </row>
    <row r="181" spans="1:6" ht="13.9" x14ac:dyDescent="0.4">
      <c r="A181" s="125"/>
      <c r="B181" s="125"/>
      <c r="C181" s="126"/>
      <c r="D181" s="127"/>
      <c r="E181" s="128"/>
      <c r="F181" s="125"/>
    </row>
    <row r="182" spans="1:6" ht="13.9" x14ac:dyDescent="0.4">
      <c r="A182" s="125"/>
      <c r="B182" s="125"/>
      <c r="C182" s="126"/>
      <c r="D182" s="127"/>
      <c r="E182" s="128"/>
      <c r="F182" s="125"/>
    </row>
    <row r="183" spans="1:6" ht="13.9" x14ac:dyDescent="0.4">
      <c r="A183" s="125"/>
      <c r="B183" s="125"/>
      <c r="C183" s="126"/>
      <c r="D183" s="127"/>
      <c r="E183" s="128"/>
      <c r="F183" s="125"/>
    </row>
    <row r="184" spans="1:6" ht="13.9" x14ac:dyDescent="0.4">
      <c r="A184" s="125"/>
      <c r="B184" s="125"/>
      <c r="C184" s="126"/>
      <c r="D184" s="127"/>
      <c r="E184" s="128"/>
      <c r="F184" s="125"/>
    </row>
    <row r="185" spans="1:6" ht="13.9" x14ac:dyDescent="0.4">
      <c r="A185" s="125"/>
      <c r="B185" s="125"/>
      <c r="C185" s="126"/>
      <c r="D185" s="127"/>
      <c r="E185" s="128"/>
      <c r="F185" s="125"/>
    </row>
    <row r="186" spans="1:6" ht="13.9" x14ac:dyDescent="0.4">
      <c r="A186" s="125"/>
      <c r="B186" s="125"/>
      <c r="C186" s="126"/>
      <c r="D186" s="127"/>
      <c r="E186" s="128"/>
      <c r="F186" s="125"/>
    </row>
    <row r="187" spans="1:6" ht="13.9" x14ac:dyDescent="0.4">
      <c r="A187" s="125"/>
      <c r="B187" s="125"/>
      <c r="C187" s="126"/>
      <c r="D187" s="127"/>
      <c r="E187" s="128"/>
      <c r="F187" s="125"/>
    </row>
    <row r="188" spans="1:6" ht="13.9" x14ac:dyDescent="0.4">
      <c r="A188" s="125"/>
      <c r="B188" s="125"/>
      <c r="C188" s="126"/>
      <c r="D188" s="127"/>
      <c r="E188" s="128"/>
      <c r="F188" s="125"/>
    </row>
    <row r="189" spans="1:6" ht="13.9" x14ac:dyDescent="0.4">
      <c r="A189" s="125"/>
      <c r="B189" s="125"/>
      <c r="C189" s="126"/>
      <c r="D189" s="127"/>
      <c r="E189" s="128"/>
      <c r="F189" s="125"/>
    </row>
    <row r="190" spans="1:6" ht="13.9" x14ac:dyDescent="0.4">
      <c r="A190" s="125"/>
      <c r="B190" s="125"/>
      <c r="C190" s="126"/>
      <c r="D190" s="127"/>
      <c r="E190" s="128"/>
      <c r="F190" s="125"/>
    </row>
    <row r="191" spans="1:6" ht="13.9" x14ac:dyDescent="0.4">
      <c r="A191" s="125"/>
      <c r="B191" s="125"/>
      <c r="C191" s="126"/>
      <c r="D191" s="127"/>
      <c r="E191" s="128"/>
      <c r="F191" s="125"/>
    </row>
    <row r="192" spans="1:6" ht="13.9" x14ac:dyDescent="0.4">
      <c r="A192" s="125"/>
      <c r="B192" s="125"/>
      <c r="C192" s="126"/>
      <c r="D192" s="127"/>
      <c r="E192" s="128"/>
      <c r="F192" s="125"/>
    </row>
    <row r="193" spans="1:6" ht="13.9" x14ac:dyDescent="0.4">
      <c r="A193" s="125"/>
      <c r="B193" s="125"/>
      <c r="C193" s="126"/>
      <c r="D193" s="127"/>
      <c r="E193" s="128"/>
      <c r="F193" s="125"/>
    </row>
    <row r="194" spans="1:6" ht="14.25" x14ac:dyDescent="0.45">
      <c r="A194" s="136"/>
      <c r="B194" s="136"/>
      <c r="C194" s="137"/>
      <c r="D194" s="138"/>
      <c r="E194" s="139"/>
      <c r="F194" s="136"/>
    </row>
    <row r="195" spans="1:6" ht="14.25" x14ac:dyDescent="0.45">
      <c r="A195" s="136"/>
      <c r="B195" s="136"/>
      <c r="C195" s="137"/>
      <c r="D195" s="138"/>
      <c r="E195" s="139"/>
      <c r="F195" s="136"/>
    </row>
    <row r="196" spans="1:6" ht="14.25" x14ac:dyDescent="0.45">
      <c r="A196" s="136"/>
      <c r="B196" s="136"/>
      <c r="C196" s="137"/>
      <c r="D196" s="138"/>
      <c r="E196" s="139"/>
      <c r="F196" s="136"/>
    </row>
    <row r="197" spans="1:6" ht="14.25" x14ac:dyDescent="0.45">
      <c r="A197" s="136"/>
      <c r="B197" s="136"/>
      <c r="C197" s="137"/>
      <c r="D197" s="138"/>
      <c r="E197" s="139"/>
      <c r="F197" s="136"/>
    </row>
    <row r="198" spans="1:6" ht="14.25" x14ac:dyDescent="0.45">
      <c r="A198" s="136"/>
      <c r="B198" s="136"/>
      <c r="C198" s="137"/>
      <c r="D198" s="138"/>
      <c r="E198" s="139"/>
      <c r="F198" s="136"/>
    </row>
    <row r="199" spans="1:6" ht="14.25" x14ac:dyDescent="0.45">
      <c r="A199" s="136"/>
      <c r="B199" s="136"/>
      <c r="C199" s="137"/>
      <c r="D199" s="138"/>
      <c r="E199" s="139"/>
      <c r="F199" s="136"/>
    </row>
    <row r="200" spans="1:6" ht="14.25" x14ac:dyDescent="0.45">
      <c r="A200" s="136"/>
      <c r="B200" s="136"/>
      <c r="C200" s="137"/>
      <c r="D200" s="138"/>
      <c r="E200" s="139"/>
      <c r="F200" s="136"/>
    </row>
    <row r="201" spans="1:6" ht="14.25" x14ac:dyDescent="0.45">
      <c r="A201" s="136"/>
      <c r="B201" s="136"/>
      <c r="C201" s="137"/>
      <c r="D201" s="138"/>
      <c r="E201" s="139"/>
      <c r="F201" s="136"/>
    </row>
    <row r="202" spans="1:6" ht="14.25" x14ac:dyDescent="0.45">
      <c r="A202" s="136"/>
      <c r="B202" s="136"/>
      <c r="C202" s="137"/>
      <c r="D202" s="138"/>
      <c r="E202" s="139"/>
      <c r="F202" s="136"/>
    </row>
    <row r="203" spans="1:6" ht="14.25" x14ac:dyDescent="0.45">
      <c r="A203" s="136"/>
      <c r="B203" s="136"/>
      <c r="C203" s="137"/>
      <c r="D203" s="138"/>
      <c r="E203" s="139"/>
      <c r="F203" s="136"/>
    </row>
    <row r="204" spans="1:6" ht="14.25" x14ac:dyDescent="0.45">
      <c r="A204" s="136"/>
      <c r="B204" s="136"/>
      <c r="C204" s="137"/>
      <c r="D204" s="138"/>
      <c r="E204" s="139"/>
      <c r="F204" s="136"/>
    </row>
    <row r="205" spans="1:6" ht="14.25" x14ac:dyDescent="0.45">
      <c r="A205" s="136"/>
      <c r="B205" s="136"/>
      <c r="C205" s="137"/>
      <c r="D205" s="138"/>
      <c r="E205" s="139"/>
      <c r="F205" s="136"/>
    </row>
    <row r="206" spans="1:6" ht="14.25" x14ac:dyDescent="0.45">
      <c r="A206" s="136"/>
      <c r="B206" s="136"/>
      <c r="C206" s="137"/>
      <c r="D206" s="138"/>
      <c r="E206" s="139"/>
      <c r="F206" s="136"/>
    </row>
    <row r="207" spans="1:6" ht="14.25" x14ac:dyDescent="0.45">
      <c r="A207" s="136"/>
      <c r="B207" s="136"/>
      <c r="C207" s="137"/>
      <c r="D207" s="138"/>
      <c r="E207" s="139"/>
      <c r="F207" s="136"/>
    </row>
    <row r="208" spans="1:6" ht="14.25" x14ac:dyDescent="0.45">
      <c r="A208" s="136"/>
      <c r="B208" s="136"/>
      <c r="C208" s="137"/>
      <c r="D208" s="138"/>
      <c r="E208" s="139"/>
      <c r="F208" s="136"/>
    </row>
    <row r="209" spans="1:6" ht="14.25" x14ac:dyDescent="0.45">
      <c r="A209" s="136"/>
      <c r="B209" s="136"/>
      <c r="C209" s="137"/>
      <c r="D209" s="138"/>
      <c r="E209" s="139"/>
      <c r="F209" s="136"/>
    </row>
    <row r="210" spans="1:6" ht="14.25" x14ac:dyDescent="0.45">
      <c r="A210" s="136"/>
      <c r="B210" s="136"/>
      <c r="C210" s="137"/>
      <c r="D210" s="138"/>
      <c r="E210" s="139"/>
      <c r="F210" s="136"/>
    </row>
    <row r="211" spans="1:6" ht="14.25" x14ac:dyDescent="0.45">
      <c r="A211" s="136"/>
      <c r="B211" s="136"/>
      <c r="C211" s="137"/>
      <c r="D211" s="138"/>
      <c r="E211" s="139"/>
      <c r="F211" s="136"/>
    </row>
    <row r="212" spans="1:6" ht="14.25" x14ac:dyDescent="0.45">
      <c r="A212" s="136"/>
      <c r="B212" s="136"/>
      <c r="C212" s="137"/>
      <c r="D212" s="138"/>
      <c r="E212" s="139"/>
      <c r="F212" s="136"/>
    </row>
    <row r="213" spans="1:6" ht="14.25" x14ac:dyDescent="0.45">
      <c r="A213" s="136"/>
      <c r="B213" s="136"/>
      <c r="C213" s="137"/>
      <c r="D213" s="138"/>
      <c r="E213" s="139"/>
      <c r="F213" s="136"/>
    </row>
    <row r="214" spans="1:6" ht="14.25" x14ac:dyDescent="0.45">
      <c r="A214" s="136"/>
      <c r="B214" s="136"/>
      <c r="C214" s="137"/>
      <c r="D214" s="138"/>
      <c r="E214" s="139"/>
      <c r="F214" s="136"/>
    </row>
    <row r="215" spans="1:6" ht="14.25" x14ac:dyDescent="0.45">
      <c r="A215" s="136"/>
      <c r="B215" s="136"/>
      <c r="C215" s="137"/>
      <c r="D215" s="138"/>
      <c r="E215" s="139"/>
      <c r="F215" s="136"/>
    </row>
    <row r="216" spans="1:6" ht="14.25" x14ac:dyDescent="0.45">
      <c r="A216" s="136"/>
      <c r="B216" s="136"/>
      <c r="C216" s="137"/>
      <c r="D216" s="138"/>
      <c r="E216" s="139"/>
      <c r="F216" s="136"/>
    </row>
    <row r="217" spans="1:6" ht="14.25" x14ac:dyDescent="0.45">
      <c r="A217" s="136"/>
      <c r="B217" s="136"/>
      <c r="C217" s="137"/>
      <c r="D217" s="138"/>
      <c r="E217" s="139"/>
      <c r="F217" s="136"/>
    </row>
    <row r="218" spans="1:6" ht="14.25" x14ac:dyDescent="0.45">
      <c r="A218" s="136"/>
      <c r="B218" s="136"/>
      <c r="C218" s="137"/>
      <c r="D218" s="138"/>
      <c r="E218" s="139"/>
      <c r="F218" s="136"/>
    </row>
    <row r="219" spans="1:6" ht="14.25" x14ac:dyDescent="0.45">
      <c r="A219" s="136"/>
      <c r="B219" s="136"/>
      <c r="C219" s="137"/>
      <c r="D219" s="138"/>
      <c r="E219" s="139"/>
      <c r="F219" s="136"/>
    </row>
    <row r="220" spans="1:6" ht="14.25" x14ac:dyDescent="0.45">
      <c r="A220" s="136"/>
      <c r="B220" s="136"/>
      <c r="C220" s="137"/>
      <c r="D220" s="138"/>
      <c r="E220" s="139"/>
      <c r="F220" s="136"/>
    </row>
    <row r="221" spans="1:6" ht="14.25" x14ac:dyDescent="0.45">
      <c r="A221" s="136"/>
      <c r="B221" s="136"/>
      <c r="C221" s="137"/>
      <c r="D221" s="138"/>
      <c r="E221" s="139"/>
      <c r="F221" s="136"/>
    </row>
    <row r="222" spans="1:6" ht="14.25" x14ac:dyDescent="0.45">
      <c r="A222" s="136"/>
      <c r="B222" s="136"/>
      <c r="C222" s="137"/>
      <c r="D222" s="138"/>
      <c r="E222" s="139"/>
      <c r="F222" s="136"/>
    </row>
    <row r="223" spans="1:6" ht="14.25" x14ac:dyDescent="0.45">
      <c r="A223" s="136"/>
      <c r="B223" s="136"/>
      <c r="C223" s="137"/>
      <c r="D223" s="138"/>
      <c r="E223" s="139"/>
      <c r="F223" s="136"/>
    </row>
    <row r="224" spans="1:6" ht="14.25" x14ac:dyDescent="0.45">
      <c r="A224" s="136"/>
      <c r="B224" s="136"/>
      <c r="C224" s="137"/>
      <c r="D224" s="138"/>
      <c r="E224" s="139"/>
      <c r="F224" s="136"/>
    </row>
    <row r="225" spans="1:6" ht="14.25" x14ac:dyDescent="0.45">
      <c r="A225" s="136"/>
      <c r="B225" s="136"/>
      <c r="C225" s="137"/>
      <c r="D225" s="138"/>
      <c r="E225" s="139"/>
      <c r="F225" s="136"/>
    </row>
    <row r="226" spans="1:6" ht="14.25" x14ac:dyDescent="0.45">
      <c r="A226" s="136"/>
      <c r="B226" s="136"/>
      <c r="C226" s="137"/>
      <c r="D226" s="138"/>
      <c r="E226" s="139"/>
      <c r="F226" s="136"/>
    </row>
    <row r="227" spans="1:6" ht="14.25" x14ac:dyDescent="0.45">
      <c r="A227" s="136"/>
      <c r="B227" s="136"/>
      <c r="C227" s="137"/>
      <c r="D227" s="138"/>
      <c r="E227" s="139"/>
      <c r="F227" s="136"/>
    </row>
    <row r="228" spans="1:6" ht="14.25" x14ac:dyDescent="0.45">
      <c r="A228" s="136"/>
      <c r="B228" s="136"/>
      <c r="C228" s="137"/>
      <c r="D228" s="138"/>
      <c r="E228" s="139"/>
      <c r="F228" s="136"/>
    </row>
    <row r="229" spans="1:6" ht="14.25" x14ac:dyDescent="0.45">
      <c r="A229" s="136"/>
      <c r="B229" s="136"/>
      <c r="C229" s="137"/>
      <c r="D229" s="138"/>
      <c r="E229" s="139"/>
      <c r="F229" s="136"/>
    </row>
    <row r="230" spans="1:6" ht="14.25" x14ac:dyDescent="0.45">
      <c r="A230" s="136"/>
      <c r="B230" s="136"/>
      <c r="C230" s="137"/>
      <c r="D230" s="138"/>
      <c r="E230" s="139"/>
      <c r="F230" s="136"/>
    </row>
    <row r="231" spans="1:6" ht="14.25" x14ac:dyDescent="0.45">
      <c r="A231" s="136"/>
      <c r="B231" s="136"/>
      <c r="C231" s="137"/>
      <c r="D231" s="138"/>
      <c r="E231" s="139"/>
      <c r="F231" s="136"/>
    </row>
    <row r="232" spans="1:6" ht="14.25" x14ac:dyDescent="0.45">
      <c r="A232" s="136"/>
      <c r="B232" s="136"/>
      <c r="C232" s="137"/>
      <c r="D232" s="138"/>
      <c r="E232" s="139"/>
      <c r="F232" s="136"/>
    </row>
    <row r="233" spans="1:6" ht="14.25" x14ac:dyDescent="0.45">
      <c r="A233" s="136"/>
      <c r="B233" s="136"/>
      <c r="C233" s="137"/>
      <c r="D233" s="138"/>
      <c r="E233" s="139"/>
      <c r="F233" s="136"/>
    </row>
    <row r="234" spans="1:6" ht="14.25" x14ac:dyDescent="0.45">
      <c r="A234" s="136"/>
      <c r="B234" s="136"/>
      <c r="C234" s="137"/>
      <c r="D234" s="138"/>
      <c r="E234" s="139"/>
      <c r="F234" s="136"/>
    </row>
    <row r="235" spans="1:6" ht="14.25" x14ac:dyDescent="0.45">
      <c r="A235" s="136"/>
      <c r="B235" s="136"/>
      <c r="C235" s="137"/>
      <c r="D235" s="138"/>
      <c r="E235" s="139"/>
      <c r="F235" s="136"/>
    </row>
    <row r="236" spans="1:6" ht="14.25" x14ac:dyDescent="0.45">
      <c r="A236" s="136"/>
      <c r="B236" s="136"/>
      <c r="C236" s="137"/>
      <c r="D236" s="138"/>
      <c r="E236" s="139"/>
      <c r="F236" s="136"/>
    </row>
    <row r="237" spans="1:6" ht="14.25" x14ac:dyDescent="0.45">
      <c r="A237" s="136"/>
      <c r="B237" s="136"/>
      <c r="C237" s="137"/>
      <c r="D237" s="138"/>
      <c r="E237" s="139"/>
      <c r="F237" s="136"/>
    </row>
    <row r="238" spans="1:6" ht="14.25" x14ac:dyDescent="0.45">
      <c r="A238" s="136"/>
      <c r="B238" s="136"/>
      <c r="C238" s="137"/>
      <c r="D238" s="138"/>
      <c r="E238" s="139"/>
      <c r="F238" s="136"/>
    </row>
    <row r="239" spans="1:6" ht="14.25" x14ac:dyDescent="0.45">
      <c r="A239" s="136"/>
      <c r="B239" s="136"/>
      <c r="C239" s="137"/>
      <c r="D239" s="138"/>
      <c r="E239" s="139"/>
      <c r="F239" s="136"/>
    </row>
    <row r="240" spans="1:6" ht="14.25" x14ac:dyDescent="0.45">
      <c r="A240" s="136"/>
      <c r="B240" s="136"/>
      <c r="C240" s="137"/>
      <c r="D240" s="138"/>
      <c r="E240" s="139"/>
      <c r="F240" s="136"/>
    </row>
    <row r="241" spans="1:6" ht="14.25" x14ac:dyDescent="0.45">
      <c r="A241" s="136"/>
      <c r="B241" s="136"/>
      <c r="C241" s="137"/>
      <c r="D241" s="138"/>
      <c r="E241" s="139"/>
      <c r="F241" s="136"/>
    </row>
    <row r="242" spans="1:6" ht="14.25" x14ac:dyDescent="0.45">
      <c r="A242" s="136"/>
      <c r="B242" s="136"/>
      <c r="C242" s="137"/>
      <c r="D242" s="138"/>
      <c r="E242" s="139"/>
      <c r="F242" s="136"/>
    </row>
    <row r="243" spans="1:6" ht="14.25" x14ac:dyDescent="0.45">
      <c r="A243" s="136"/>
      <c r="B243" s="136"/>
      <c r="C243" s="137"/>
      <c r="D243" s="138"/>
      <c r="E243" s="139"/>
      <c r="F243" s="136"/>
    </row>
    <row r="244" spans="1:6" ht="14.25" x14ac:dyDescent="0.45">
      <c r="A244" s="136"/>
      <c r="B244" s="136"/>
      <c r="C244" s="137"/>
      <c r="D244" s="138"/>
      <c r="E244" s="139"/>
      <c r="F244" s="136"/>
    </row>
    <row r="245" spans="1:6" ht="14.25" x14ac:dyDescent="0.45">
      <c r="A245" s="136"/>
      <c r="B245" s="136"/>
      <c r="C245" s="137"/>
      <c r="D245" s="138"/>
      <c r="E245" s="139"/>
      <c r="F245" s="136"/>
    </row>
    <row r="246" spans="1:6" ht="14.25" x14ac:dyDescent="0.45">
      <c r="A246" s="136"/>
      <c r="B246" s="136"/>
      <c r="C246" s="137"/>
      <c r="D246" s="138"/>
      <c r="E246" s="139"/>
      <c r="F246" s="136"/>
    </row>
    <row r="247" spans="1:6" ht="14.25" x14ac:dyDescent="0.45">
      <c r="A247" s="136"/>
      <c r="B247" s="136"/>
      <c r="C247" s="137"/>
      <c r="D247" s="138"/>
      <c r="E247" s="139"/>
      <c r="F247" s="136"/>
    </row>
    <row r="248" spans="1:6" ht="14.25" x14ac:dyDescent="0.45">
      <c r="A248" s="136"/>
      <c r="B248" s="136"/>
      <c r="C248" s="137"/>
      <c r="D248" s="138"/>
      <c r="E248" s="139"/>
      <c r="F248" s="136"/>
    </row>
    <row r="249" spans="1:6" ht="14.25" x14ac:dyDescent="0.45">
      <c r="A249" s="136"/>
      <c r="B249" s="136"/>
      <c r="C249" s="137"/>
      <c r="D249" s="138"/>
      <c r="E249" s="139"/>
      <c r="F249" s="136"/>
    </row>
    <row r="250" spans="1:6" ht="14.25" x14ac:dyDescent="0.45">
      <c r="A250" s="136"/>
      <c r="B250" s="136"/>
      <c r="C250" s="137"/>
      <c r="D250" s="138"/>
      <c r="E250" s="139"/>
      <c r="F250" s="136"/>
    </row>
    <row r="251" spans="1:6" ht="14.25" x14ac:dyDescent="0.45">
      <c r="A251" s="136"/>
      <c r="B251" s="136"/>
      <c r="C251" s="137"/>
      <c r="D251" s="138"/>
      <c r="E251" s="139"/>
      <c r="F251" s="136"/>
    </row>
    <row r="252" spans="1:6" ht="14.25" x14ac:dyDescent="0.45">
      <c r="A252" s="136"/>
      <c r="B252" s="136"/>
      <c r="C252" s="137"/>
      <c r="D252" s="138"/>
      <c r="E252" s="139"/>
      <c r="F252" s="136"/>
    </row>
    <row r="253" spans="1:6" ht="14.25" x14ac:dyDescent="0.45">
      <c r="A253" s="136"/>
      <c r="B253" s="136"/>
      <c r="C253" s="137"/>
      <c r="D253" s="138"/>
      <c r="E253" s="139"/>
      <c r="F253" s="136"/>
    </row>
    <row r="254" spans="1:6" ht="14.25" x14ac:dyDescent="0.45">
      <c r="A254" s="136"/>
      <c r="B254" s="136"/>
      <c r="C254" s="137"/>
      <c r="D254" s="138"/>
      <c r="E254" s="139"/>
      <c r="F254" s="136"/>
    </row>
    <row r="255" spans="1:6" ht="14.25" x14ac:dyDescent="0.45">
      <c r="A255" s="136"/>
      <c r="B255" s="136"/>
      <c r="C255" s="137"/>
      <c r="D255" s="138"/>
      <c r="E255" s="139"/>
      <c r="F255" s="136"/>
    </row>
    <row r="256" spans="1:6" ht="14.25" x14ac:dyDescent="0.45">
      <c r="A256" s="136"/>
      <c r="B256" s="136"/>
      <c r="C256" s="137"/>
      <c r="D256" s="138"/>
      <c r="E256" s="139"/>
      <c r="F256" s="136"/>
    </row>
    <row r="257" spans="1:6" ht="14.25" x14ac:dyDescent="0.45">
      <c r="A257" s="136"/>
      <c r="B257" s="136"/>
      <c r="C257" s="137"/>
      <c r="D257" s="138"/>
      <c r="E257" s="139"/>
      <c r="F257" s="136"/>
    </row>
    <row r="258" spans="1:6" ht="14.25" x14ac:dyDescent="0.45">
      <c r="A258" s="136"/>
      <c r="B258" s="136"/>
      <c r="C258" s="137"/>
      <c r="D258" s="138"/>
      <c r="E258" s="139"/>
      <c r="F258" s="136"/>
    </row>
    <row r="259" spans="1:6" ht="14.25" x14ac:dyDescent="0.45">
      <c r="A259" s="136"/>
      <c r="B259" s="136"/>
      <c r="C259" s="137"/>
      <c r="D259" s="138"/>
      <c r="E259" s="139"/>
      <c r="F259" s="136"/>
    </row>
    <row r="260" spans="1:6" ht="14.25" x14ac:dyDescent="0.45">
      <c r="A260" s="136"/>
      <c r="B260" s="136"/>
      <c r="C260" s="137"/>
      <c r="D260" s="138"/>
      <c r="E260" s="139"/>
      <c r="F260" s="136"/>
    </row>
    <row r="261" spans="1:6" ht="14.25" x14ac:dyDescent="0.45">
      <c r="A261" s="136"/>
      <c r="B261" s="136"/>
      <c r="C261" s="137"/>
      <c r="D261" s="138"/>
      <c r="E261" s="139"/>
      <c r="F261" s="136"/>
    </row>
    <row r="262" spans="1:6" ht="14.25" x14ac:dyDescent="0.45">
      <c r="A262" s="136"/>
      <c r="B262" s="136"/>
      <c r="C262" s="137"/>
      <c r="D262" s="138"/>
      <c r="E262" s="139"/>
      <c r="F262" s="136"/>
    </row>
    <row r="263" spans="1:6" ht="14.25" x14ac:dyDescent="0.45">
      <c r="A263" s="136"/>
      <c r="B263" s="136"/>
      <c r="C263" s="137"/>
      <c r="D263" s="138"/>
      <c r="E263" s="139"/>
      <c r="F263" s="136"/>
    </row>
    <row r="264" spans="1:6" ht="14.25" x14ac:dyDescent="0.45">
      <c r="A264" s="136"/>
      <c r="B264" s="136"/>
      <c r="C264" s="137"/>
      <c r="D264" s="138"/>
      <c r="E264" s="139"/>
      <c r="F264" s="136"/>
    </row>
    <row r="265" spans="1:6" ht="14.25" x14ac:dyDescent="0.45">
      <c r="A265" s="136"/>
      <c r="B265" s="136"/>
      <c r="C265" s="137"/>
      <c r="D265" s="138"/>
      <c r="E265" s="139"/>
      <c r="F265" s="136"/>
    </row>
    <row r="266" spans="1:6" ht="14.25" x14ac:dyDescent="0.45">
      <c r="A266" s="136"/>
      <c r="B266" s="136"/>
      <c r="C266" s="137"/>
      <c r="D266" s="138"/>
      <c r="E266" s="139"/>
      <c r="F266" s="136"/>
    </row>
    <row r="267" spans="1:6" ht="14.25" x14ac:dyDescent="0.45">
      <c r="A267" s="136"/>
      <c r="B267" s="136"/>
      <c r="C267" s="137"/>
      <c r="D267" s="138"/>
      <c r="E267" s="139"/>
      <c r="F267" s="136"/>
    </row>
    <row r="268" spans="1:6" ht="14.25" x14ac:dyDescent="0.45">
      <c r="A268" s="136"/>
      <c r="B268" s="136"/>
      <c r="C268" s="137"/>
      <c r="D268" s="138"/>
      <c r="E268" s="139"/>
      <c r="F268" s="136"/>
    </row>
    <row r="269" spans="1:6" ht="14.25" x14ac:dyDescent="0.45">
      <c r="A269" s="136"/>
      <c r="B269" s="136"/>
      <c r="C269" s="137"/>
      <c r="D269" s="138"/>
      <c r="E269" s="139"/>
      <c r="F269" s="136"/>
    </row>
    <row r="270" spans="1:6" ht="14.25" x14ac:dyDescent="0.45">
      <c r="A270" s="136"/>
      <c r="B270" s="136"/>
      <c r="C270" s="137"/>
      <c r="D270" s="138"/>
      <c r="E270" s="139"/>
      <c r="F270" s="136"/>
    </row>
    <row r="271" spans="1:6" ht="14.25" x14ac:dyDescent="0.45">
      <c r="A271" s="136"/>
      <c r="B271" s="136"/>
      <c r="C271" s="137"/>
      <c r="D271" s="138"/>
      <c r="E271" s="139"/>
      <c r="F271" s="136"/>
    </row>
    <row r="272" spans="1:6" ht="14.25" x14ac:dyDescent="0.45">
      <c r="A272" s="136"/>
      <c r="B272" s="136"/>
      <c r="C272" s="137"/>
      <c r="D272" s="138"/>
      <c r="E272" s="139"/>
      <c r="F272" s="136"/>
    </row>
    <row r="273" spans="1:6" ht="14.25" x14ac:dyDescent="0.45">
      <c r="A273" s="136"/>
      <c r="B273" s="136"/>
      <c r="C273" s="137"/>
      <c r="D273" s="138"/>
      <c r="E273" s="139"/>
      <c r="F273" s="136"/>
    </row>
    <row r="274" spans="1:6" ht="14.25" x14ac:dyDescent="0.45">
      <c r="A274" s="136"/>
      <c r="B274" s="136"/>
      <c r="C274" s="137"/>
      <c r="D274" s="138"/>
      <c r="E274" s="139"/>
      <c r="F274" s="136"/>
    </row>
    <row r="275" spans="1:6" ht="14.25" x14ac:dyDescent="0.45">
      <c r="A275" s="136"/>
      <c r="B275" s="136"/>
      <c r="C275" s="137"/>
      <c r="D275" s="138"/>
      <c r="E275" s="139"/>
      <c r="F275" s="136"/>
    </row>
    <row r="276" spans="1:6" ht="14.25" x14ac:dyDescent="0.45">
      <c r="A276" s="136"/>
      <c r="B276" s="136"/>
      <c r="C276" s="137"/>
      <c r="D276" s="138"/>
      <c r="E276" s="139"/>
      <c r="F276" s="136"/>
    </row>
    <row r="277" spans="1:6" ht="14.25" x14ac:dyDescent="0.45">
      <c r="A277" s="136"/>
      <c r="B277" s="136"/>
      <c r="C277" s="137"/>
      <c r="D277" s="138"/>
      <c r="E277" s="139"/>
      <c r="F277" s="136"/>
    </row>
    <row r="278" spans="1:6" ht="14.25" x14ac:dyDescent="0.45">
      <c r="A278" s="136"/>
      <c r="B278" s="136"/>
      <c r="C278" s="137"/>
      <c r="D278" s="138"/>
      <c r="E278" s="139"/>
      <c r="F278" s="136"/>
    </row>
    <row r="279" spans="1:6" ht="14.25" x14ac:dyDescent="0.45">
      <c r="A279" s="136"/>
      <c r="B279" s="136"/>
      <c r="C279" s="137"/>
      <c r="D279" s="138"/>
      <c r="E279" s="139"/>
      <c r="F279" s="136"/>
    </row>
    <row r="280" spans="1:6" ht="14.25" x14ac:dyDescent="0.45">
      <c r="A280" s="136"/>
      <c r="B280" s="136"/>
      <c r="C280" s="137"/>
      <c r="D280" s="138"/>
      <c r="E280" s="139"/>
      <c r="F280" s="136"/>
    </row>
    <row r="281" spans="1:6" ht="14.25" x14ac:dyDescent="0.45">
      <c r="A281" s="136"/>
      <c r="B281" s="136"/>
      <c r="C281" s="137"/>
      <c r="D281" s="138"/>
      <c r="E281" s="139"/>
      <c r="F281" s="136"/>
    </row>
    <row r="282" spans="1:6" ht="14.25" x14ac:dyDescent="0.45">
      <c r="A282" s="136"/>
      <c r="B282" s="136"/>
      <c r="C282" s="137"/>
      <c r="D282" s="138"/>
      <c r="E282" s="139"/>
      <c r="F282" s="136"/>
    </row>
    <row r="283" spans="1:6" ht="14.25" x14ac:dyDescent="0.45">
      <c r="A283" s="136"/>
      <c r="B283" s="136"/>
      <c r="C283" s="137"/>
      <c r="D283" s="138"/>
      <c r="E283" s="139"/>
      <c r="F283" s="136"/>
    </row>
    <row r="284" spans="1:6" ht="14.25" x14ac:dyDescent="0.45">
      <c r="A284" s="136"/>
      <c r="B284" s="136"/>
      <c r="C284" s="137"/>
      <c r="D284" s="138"/>
      <c r="E284" s="139"/>
      <c r="F284" s="136"/>
    </row>
    <row r="285" spans="1:6" ht="14.25" x14ac:dyDescent="0.45">
      <c r="A285" s="136"/>
      <c r="B285" s="136"/>
      <c r="C285" s="137"/>
      <c r="D285" s="138"/>
      <c r="E285" s="139"/>
      <c r="F285" s="136"/>
    </row>
    <row r="286" spans="1:6" ht="14.25" x14ac:dyDescent="0.45">
      <c r="A286" s="136"/>
      <c r="B286" s="136"/>
      <c r="C286" s="137"/>
      <c r="D286" s="138"/>
      <c r="E286" s="139"/>
      <c r="F286" s="136"/>
    </row>
    <row r="287" spans="1:6" ht="14.25" x14ac:dyDescent="0.45">
      <c r="A287" s="136"/>
      <c r="B287" s="136"/>
      <c r="C287" s="137"/>
      <c r="D287" s="138"/>
      <c r="E287" s="139"/>
      <c r="F287" s="136"/>
    </row>
    <row r="288" spans="1:6" ht="14.25" x14ac:dyDescent="0.45">
      <c r="A288" s="136"/>
      <c r="B288" s="136"/>
      <c r="C288" s="137"/>
      <c r="D288" s="138"/>
      <c r="E288" s="139"/>
      <c r="F288" s="136"/>
    </row>
    <row r="289" spans="1:6" ht="14.25" x14ac:dyDescent="0.45">
      <c r="A289" s="136"/>
      <c r="B289" s="136"/>
      <c r="C289" s="137"/>
      <c r="D289" s="138"/>
      <c r="E289" s="139"/>
      <c r="F289" s="136"/>
    </row>
    <row r="290" spans="1:6" ht="14.25" x14ac:dyDescent="0.45">
      <c r="A290" s="136"/>
      <c r="B290" s="136"/>
      <c r="C290" s="137"/>
      <c r="D290" s="138"/>
      <c r="E290" s="139"/>
      <c r="F290" s="136"/>
    </row>
    <row r="291" spans="1:6" ht="14.25" x14ac:dyDescent="0.45">
      <c r="A291" s="136"/>
      <c r="B291" s="136"/>
      <c r="C291" s="137"/>
      <c r="D291" s="138"/>
      <c r="E291" s="139"/>
      <c r="F291" s="136"/>
    </row>
    <row r="292" spans="1:6" ht="14.25" x14ac:dyDescent="0.45">
      <c r="A292" s="136"/>
      <c r="B292" s="136"/>
      <c r="C292" s="137"/>
      <c r="D292" s="138"/>
      <c r="E292" s="139"/>
      <c r="F292" s="136"/>
    </row>
    <row r="293" spans="1:6" ht="14.25" x14ac:dyDescent="0.45">
      <c r="A293" s="136"/>
      <c r="B293" s="136"/>
      <c r="C293" s="137"/>
      <c r="D293" s="138"/>
      <c r="E293" s="139"/>
      <c r="F293" s="136"/>
    </row>
    <row r="294" spans="1:6" ht="14.25" x14ac:dyDescent="0.45">
      <c r="A294" s="136"/>
      <c r="B294" s="136"/>
      <c r="C294" s="137"/>
      <c r="D294" s="138"/>
      <c r="E294" s="139"/>
      <c r="F294" s="136"/>
    </row>
    <row r="295" spans="1:6" ht="14.25" x14ac:dyDescent="0.45">
      <c r="A295" s="136"/>
      <c r="B295" s="136"/>
      <c r="C295" s="137"/>
      <c r="D295" s="138"/>
      <c r="E295" s="139"/>
      <c r="F295" s="136"/>
    </row>
    <row r="296" spans="1:6" ht="14.25" x14ac:dyDescent="0.45">
      <c r="A296" s="136"/>
      <c r="B296" s="136"/>
      <c r="C296" s="137"/>
      <c r="D296" s="138"/>
      <c r="E296" s="139"/>
      <c r="F296" s="136"/>
    </row>
    <row r="297" spans="1:6" ht="14.25" x14ac:dyDescent="0.45">
      <c r="A297" s="136"/>
      <c r="B297" s="136"/>
      <c r="C297" s="137"/>
      <c r="D297" s="138"/>
      <c r="E297" s="139"/>
      <c r="F297" s="136"/>
    </row>
    <row r="298" spans="1:6" ht="14.25" x14ac:dyDescent="0.45">
      <c r="A298" s="136"/>
      <c r="B298" s="136"/>
      <c r="C298" s="137"/>
      <c r="D298" s="138"/>
      <c r="E298" s="139"/>
      <c r="F298" s="136"/>
    </row>
    <row r="299" spans="1:6" ht="14.25" x14ac:dyDescent="0.45">
      <c r="A299" s="136"/>
      <c r="B299" s="136"/>
      <c r="C299" s="137"/>
      <c r="D299" s="138"/>
      <c r="E299" s="139"/>
      <c r="F299" s="136"/>
    </row>
    <row r="300" spans="1:6" ht="14.25" x14ac:dyDescent="0.45">
      <c r="A300" s="136"/>
      <c r="B300" s="136"/>
      <c r="C300" s="137"/>
      <c r="D300" s="138"/>
      <c r="E300" s="139"/>
      <c r="F300" s="136"/>
    </row>
    <row r="301" spans="1:6" ht="14.25" x14ac:dyDescent="0.45">
      <c r="A301" s="136"/>
      <c r="B301" s="136"/>
      <c r="C301" s="137"/>
      <c r="D301" s="138"/>
      <c r="E301" s="139"/>
      <c r="F301" s="136"/>
    </row>
    <row r="302" spans="1:6" ht="14.25" x14ac:dyDescent="0.45">
      <c r="A302" s="136"/>
      <c r="B302" s="136"/>
      <c r="C302" s="137"/>
      <c r="D302" s="138"/>
      <c r="E302" s="139"/>
      <c r="F302" s="136"/>
    </row>
    <row r="303" spans="1:6" ht="14.25" x14ac:dyDescent="0.45">
      <c r="A303" s="136"/>
      <c r="B303" s="136"/>
      <c r="C303" s="137"/>
      <c r="D303" s="138"/>
      <c r="E303" s="139"/>
      <c r="F303" s="136"/>
    </row>
    <row r="304" spans="1:6" ht="14.25" x14ac:dyDescent="0.45">
      <c r="A304" s="136"/>
      <c r="B304" s="136"/>
      <c r="C304" s="137"/>
      <c r="D304" s="138"/>
      <c r="E304" s="139"/>
      <c r="F304" s="136"/>
    </row>
    <row r="305" spans="1:6" ht="14.25" x14ac:dyDescent="0.45">
      <c r="A305" s="136"/>
      <c r="B305" s="136"/>
      <c r="C305" s="137"/>
      <c r="D305" s="138"/>
      <c r="E305" s="139"/>
      <c r="F305" s="136"/>
    </row>
    <row r="306" spans="1:6" ht="14.25" x14ac:dyDescent="0.45">
      <c r="A306" s="136"/>
      <c r="B306" s="136"/>
      <c r="C306" s="137"/>
      <c r="D306" s="138"/>
      <c r="E306" s="139"/>
      <c r="F306" s="136"/>
    </row>
    <row r="307" spans="1:6" ht="14.25" x14ac:dyDescent="0.45">
      <c r="A307" s="136"/>
      <c r="B307" s="136"/>
      <c r="C307" s="137"/>
      <c r="D307" s="138"/>
      <c r="E307" s="139"/>
      <c r="F307" s="136"/>
    </row>
    <row r="308" spans="1:6" ht="14.25" x14ac:dyDescent="0.45">
      <c r="A308" s="136"/>
      <c r="B308" s="136"/>
      <c r="C308" s="137"/>
      <c r="D308" s="138"/>
      <c r="E308" s="139"/>
      <c r="F308" s="136"/>
    </row>
    <row r="309" spans="1:6" ht="14.25" x14ac:dyDescent="0.45">
      <c r="A309" s="136"/>
      <c r="B309" s="136"/>
      <c r="C309" s="137"/>
      <c r="D309" s="138"/>
      <c r="E309" s="139"/>
      <c r="F309" s="136"/>
    </row>
    <row r="310" spans="1:6" ht="14.25" x14ac:dyDescent="0.45">
      <c r="A310" s="136"/>
      <c r="B310" s="136"/>
      <c r="C310" s="137"/>
      <c r="D310" s="138"/>
      <c r="E310" s="139"/>
      <c r="F310" s="136"/>
    </row>
    <row r="311" spans="1:6" ht="14.25" x14ac:dyDescent="0.45">
      <c r="A311" s="136"/>
      <c r="B311" s="136"/>
      <c r="C311" s="137"/>
      <c r="D311" s="138"/>
      <c r="E311" s="139"/>
      <c r="F311" s="136"/>
    </row>
    <row r="312" spans="1:6" ht="14.25" x14ac:dyDescent="0.45">
      <c r="A312" s="136"/>
      <c r="B312" s="136"/>
      <c r="C312" s="137"/>
      <c r="D312" s="138"/>
      <c r="E312" s="139"/>
      <c r="F312" s="136"/>
    </row>
    <row r="313" spans="1:6" ht="14.25" x14ac:dyDescent="0.45">
      <c r="A313" s="136"/>
      <c r="B313" s="136"/>
      <c r="C313" s="137"/>
      <c r="D313" s="138"/>
      <c r="E313" s="139"/>
      <c r="F313" s="136"/>
    </row>
    <row r="314" spans="1:6" ht="14.25" x14ac:dyDescent="0.45">
      <c r="A314" s="136"/>
      <c r="B314" s="136"/>
      <c r="C314" s="137"/>
      <c r="D314" s="138"/>
      <c r="E314" s="139"/>
      <c r="F314" s="136"/>
    </row>
    <row r="315" spans="1:6" ht="14.25" x14ac:dyDescent="0.45">
      <c r="A315" s="136"/>
      <c r="B315" s="136"/>
      <c r="C315" s="137"/>
      <c r="D315" s="138"/>
      <c r="E315" s="139"/>
      <c r="F315" s="136"/>
    </row>
    <row r="316" spans="1:6" ht="14.25" x14ac:dyDescent="0.45">
      <c r="A316" s="136"/>
      <c r="B316" s="136"/>
      <c r="C316" s="137"/>
      <c r="D316" s="138"/>
      <c r="E316" s="139"/>
      <c r="F316" s="136"/>
    </row>
    <row r="317" spans="1:6" ht="14.25" x14ac:dyDescent="0.45">
      <c r="A317" s="136"/>
      <c r="B317" s="136"/>
      <c r="C317" s="137"/>
      <c r="D317" s="138"/>
      <c r="E317" s="139"/>
      <c r="F317" s="136"/>
    </row>
    <row r="318" spans="1:6" ht="14.25" x14ac:dyDescent="0.45">
      <c r="A318" s="136"/>
      <c r="B318" s="136"/>
      <c r="C318" s="137"/>
      <c r="D318" s="138"/>
      <c r="E318" s="139"/>
      <c r="F318" s="136"/>
    </row>
    <row r="319" spans="1:6" ht="14.25" x14ac:dyDescent="0.45">
      <c r="A319" s="136"/>
      <c r="B319" s="136"/>
      <c r="C319" s="137"/>
      <c r="D319" s="138"/>
      <c r="E319" s="139"/>
      <c r="F319" s="136"/>
    </row>
    <row r="320" spans="1:6" ht="14.25" x14ac:dyDescent="0.45">
      <c r="A320" s="136"/>
      <c r="B320" s="136"/>
      <c r="C320" s="137"/>
      <c r="D320" s="138"/>
      <c r="E320" s="139"/>
      <c r="F320" s="136"/>
    </row>
    <row r="321" spans="1:6" ht="14.25" x14ac:dyDescent="0.45">
      <c r="A321" s="136"/>
      <c r="B321" s="136"/>
      <c r="C321" s="137"/>
      <c r="D321" s="138"/>
      <c r="E321" s="139"/>
      <c r="F321" s="136"/>
    </row>
    <row r="322" spans="1:6" ht="14.25" x14ac:dyDescent="0.45">
      <c r="A322" s="136"/>
      <c r="B322" s="136"/>
      <c r="C322" s="137"/>
      <c r="D322" s="138"/>
      <c r="E322" s="139"/>
      <c r="F322" s="136"/>
    </row>
    <row r="323" spans="1:6" ht="14.25" x14ac:dyDescent="0.45">
      <c r="A323" s="136"/>
      <c r="B323" s="136"/>
      <c r="C323" s="137"/>
      <c r="D323" s="138"/>
      <c r="E323" s="139"/>
      <c r="F323" s="136"/>
    </row>
    <row r="324" spans="1:6" ht="14.25" x14ac:dyDescent="0.45">
      <c r="A324" s="136"/>
      <c r="B324" s="136"/>
      <c r="C324" s="137"/>
      <c r="D324" s="138"/>
      <c r="E324" s="139"/>
      <c r="F324" s="136"/>
    </row>
    <row r="325" spans="1:6" ht="14.25" x14ac:dyDescent="0.45">
      <c r="A325" s="136"/>
      <c r="B325" s="136"/>
      <c r="C325" s="137"/>
      <c r="D325" s="138"/>
      <c r="E325" s="139"/>
      <c r="F325" s="136"/>
    </row>
    <row r="326" spans="1:6" ht="14.25" x14ac:dyDescent="0.45">
      <c r="A326" s="136"/>
      <c r="B326" s="136"/>
      <c r="C326" s="137"/>
      <c r="D326" s="138"/>
      <c r="E326" s="139"/>
      <c r="F326" s="136"/>
    </row>
    <row r="327" spans="1:6" ht="14.25" x14ac:dyDescent="0.45">
      <c r="A327" s="136"/>
      <c r="B327" s="136"/>
      <c r="C327" s="137"/>
      <c r="D327" s="138"/>
      <c r="E327" s="139"/>
      <c r="F327" s="136"/>
    </row>
    <row r="328" spans="1:6" ht="14.25" x14ac:dyDescent="0.45">
      <c r="A328" s="136"/>
      <c r="B328" s="136"/>
      <c r="C328" s="137"/>
      <c r="D328" s="138"/>
      <c r="E328" s="139"/>
      <c r="F328" s="136"/>
    </row>
    <row r="329" spans="1:6" ht="14.25" x14ac:dyDescent="0.45">
      <c r="A329" s="136"/>
      <c r="B329" s="136"/>
      <c r="C329" s="137"/>
      <c r="D329" s="138"/>
      <c r="E329" s="139"/>
      <c r="F329" s="136"/>
    </row>
    <row r="330" spans="1:6" ht="14.25" x14ac:dyDescent="0.45">
      <c r="A330" s="136"/>
      <c r="B330" s="136"/>
      <c r="C330" s="137"/>
      <c r="D330" s="138"/>
      <c r="E330" s="139"/>
      <c r="F330" s="136"/>
    </row>
    <row r="331" spans="1:6" ht="14.25" x14ac:dyDescent="0.45">
      <c r="A331" s="136"/>
      <c r="B331" s="136"/>
      <c r="C331" s="137"/>
      <c r="D331" s="138"/>
      <c r="E331" s="139"/>
      <c r="F331" s="136"/>
    </row>
    <row r="332" spans="1:6" ht="14.25" x14ac:dyDescent="0.45">
      <c r="A332" s="136"/>
      <c r="B332" s="136"/>
      <c r="C332" s="137"/>
      <c r="D332" s="138"/>
      <c r="E332" s="139"/>
      <c r="F332" s="136"/>
    </row>
    <row r="333" spans="1:6" ht="14.25" x14ac:dyDescent="0.45">
      <c r="A333" s="136"/>
      <c r="B333" s="136"/>
      <c r="C333" s="137"/>
      <c r="D333" s="138"/>
      <c r="E333" s="139"/>
      <c r="F333" s="136"/>
    </row>
    <row r="334" spans="1:6" ht="14.25" x14ac:dyDescent="0.45">
      <c r="A334" s="136"/>
      <c r="B334" s="136"/>
      <c r="C334" s="137"/>
      <c r="D334" s="138"/>
      <c r="E334" s="139"/>
      <c r="F334" s="136"/>
    </row>
    <row r="335" spans="1:6" ht="14.25" x14ac:dyDescent="0.45">
      <c r="A335" s="136"/>
      <c r="B335" s="136"/>
      <c r="C335" s="137"/>
      <c r="D335" s="138"/>
      <c r="E335" s="139"/>
      <c r="F335" s="136"/>
    </row>
    <row r="336" spans="1:6" ht="14.25" x14ac:dyDescent="0.45">
      <c r="A336" s="136"/>
      <c r="B336" s="136"/>
      <c r="C336" s="137"/>
      <c r="D336" s="138"/>
      <c r="E336" s="139"/>
      <c r="F336" s="136"/>
    </row>
    <row r="337" spans="1:6" ht="14.25" x14ac:dyDescent="0.45">
      <c r="A337" s="136"/>
      <c r="B337" s="136"/>
      <c r="C337" s="137"/>
      <c r="D337" s="138"/>
      <c r="E337" s="139"/>
      <c r="F337" s="136"/>
    </row>
    <row r="338" spans="1:6" ht="14.25" x14ac:dyDescent="0.45">
      <c r="A338" s="136"/>
      <c r="B338" s="136"/>
      <c r="C338" s="137"/>
      <c r="D338" s="138"/>
      <c r="E338" s="139"/>
      <c r="F338" s="136"/>
    </row>
    <row r="339" spans="1:6" ht="14.25" x14ac:dyDescent="0.45">
      <c r="A339" s="136"/>
      <c r="B339" s="136"/>
      <c r="C339" s="137"/>
      <c r="D339" s="138"/>
      <c r="E339" s="139"/>
      <c r="F339" s="136"/>
    </row>
    <row r="340" spans="1:6" ht="14.25" x14ac:dyDescent="0.45">
      <c r="A340" s="136"/>
      <c r="B340" s="136"/>
      <c r="C340" s="137"/>
      <c r="D340" s="138"/>
      <c r="E340" s="139"/>
      <c r="F340" s="136"/>
    </row>
    <row r="341" spans="1:6" ht="14.25" x14ac:dyDescent="0.45">
      <c r="A341" s="136"/>
      <c r="B341" s="136"/>
      <c r="C341" s="137"/>
      <c r="D341" s="138"/>
      <c r="E341" s="139"/>
      <c r="F341" s="136"/>
    </row>
    <row r="342" spans="1:6" ht="14.25" x14ac:dyDescent="0.45">
      <c r="A342" s="136"/>
      <c r="B342" s="136"/>
      <c r="C342" s="137"/>
      <c r="D342" s="138"/>
      <c r="E342" s="139"/>
      <c r="F342" s="136"/>
    </row>
    <row r="343" spans="1:6" ht="14.25" x14ac:dyDescent="0.45">
      <c r="A343" s="136"/>
      <c r="B343" s="136"/>
      <c r="C343" s="137"/>
      <c r="D343" s="138"/>
      <c r="E343" s="139"/>
      <c r="F343" s="136"/>
    </row>
    <row r="344" spans="1:6" ht="14.25" x14ac:dyDescent="0.45">
      <c r="A344" s="136"/>
      <c r="B344" s="136"/>
      <c r="C344" s="137"/>
      <c r="D344" s="138"/>
      <c r="E344" s="139"/>
      <c r="F344" s="136"/>
    </row>
    <row r="345" spans="1:6" ht="14.25" x14ac:dyDescent="0.45">
      <c r="A345" s="136"/>
      <c r="B345" s="136"/>
      <c r="C345" s="137"/>
      <c r="D345" s="138"/>
      <c r="E345" s="139"/>
      <c r="F345" s="136"/>
    </row>
    <row r="346" spans="1:6" ht="14.25" x14ac:dyDescent="0.45">
      <c r="A346" s="136"/>
      <c r="B346" s="136"/>
      <c r="C346" s="137"/>
      <c r="D346" s="138"/>
      <c r="E346" s="139"/>
      <c r="F346" s="136"/>
    </row>
    <row r="347" spans="1:6" ht="14.25" x14ac:dyDescent="0.45">
      <c r="A347" s="136"/>
      <c r="B347" s="136"/>
      <c r="C347" s="137"/>
      <c r="D347" s="138"/>
      <c r="E347" s="139"/>
      <c r="F347" s="136"/>
    </row>
    <row r="348" spans="1:6" ht="14.25" x14ac:dyDescent="0.45">
      <c r="A348" s="136"/>
      <c r="B348" s="136"/>
      <c r="C348" s="137"/>
      <c r="D348" s="138"/>
      <c r="E348" s="139"/>
      <c r="F348" s="136"/>
    </row>
    <row r="349" spans="1:6" ht="14.25" x14ac:dyDescent="0.45">
      <c r="A349" s="136"/>
      <c r="B349" s="136"/>
      <c r="C349" s="137"/>
      <c r="D349" s="138"/>
      <c r="E349" s="139"/>
      <c r="F349" s="136"/>
    </row>
    <row r="350" spans="1:6" ht="14.25" x14ac:dyDescent="0.45">
      <c r="A350" s="136"/>
      <c r="B350" s="136"/>
      <c r="C350" s="137"/>
      <c r="D350" s="138"/>
      <c r="E350" s="139"/>
      <c r="F350" s="136"/>
    </row>
    <row r="351" spans="1:6" ht="14.25" x14ac:dyDescent="0.45">
      <c r="A351" s="136"/>
      <c r="B351" s="136"/>
      <c r="C351" s="137"/>
      <c r="D351" s="138"/>
      <c r="E351" s="139"/>
      <c r="F351" s="136"/>
    </row>
    <row r="352" spans="1:6" ht="14.25" x14ac:dyDescent="0.45">
      <c r="A352" s="136"/>
      <c r="B352" s="136"/>
      <c r="C352" s="137"/>
      <c r="D352" s="138"/>
      <c r="E352" s="139"/>
      <c r="F352" s="136"/>
    </row>
    <row r="353" spans="1:6" ht="14.25" x14ac:dyDescent="0.45">
      <c r="A353" s="136"/>
      <c r="B353" s="136"/>
      <c r="C353" s="137"/>
      <c r="D353" s="138"/>
      <c r="E353" s="139"/>
      <c r="F353" s="136"/>
    </row>
    <row r="354" spans="1:6" ht="14.25" x14ac:dyDescent="0.45">
      <c r="A354" s="136"/>
      <c r="B354" s="136"/>
      <c r="C354" s="137"/>
      <c r="D354" s="138"/>
      <c r="E354" s="139"/>
      <c r="F354" s="136"/>
    </row>
    <row r="355" spans="1:6" ht="14.25" x14ac:dyDescent="0.45">
      <c r="A355" s="136"/>
      <c r="B355" s="136"/>
      <c r="C355" s="137"/>
      <c r="D355" s="138"/>
      <c r="E355" s="139"/>
      <c r="F355" s="136"/>
    </row>
    <row r="356" spans="1:6" ht="14.25" x14ac:dyDescent="0.45">
      <c r="A356" s="136"/>
      <c r="B356" s="136"/>
      <c r="C356" s="137"/>
      <c r="D356" s="138"/>
      <c r="E356" s="139"/>
      <c r="F356" s="136"/>
    </row>
    <row r="357" spans="1:6" ht="14.25" x14ac:dyDescent="0.45">
      <c r="A357" s="136"/>
      <c r="B357" s="136"/>
      <c r="C357" s="137"/>
      <c r="D357" s="138"/>
      <c r="E357" s="139"/>
      <c r="F357" s="136"/>
    </row>
    <row r="358" spans="1:6" ht="14.25" x14ac:dyDescent="0.45">
      <c r="A358" s="136"/>
      <c r="B358" s="136"/>
      <c r="C358" s="137"/>
      <c r="D358" s="138"/>
      <c r="E358" s="139"/>
      <c r="F358" s="136"/>
    </row>
    <row r="359" spans="1:6" ht="14.25" x14ac:dyDescent="0.45">
      <c r="A359" s="136"/>
      <c r="B359" s="136"/>
      <c r="C359" s="137"/>
      <c r="D359" s="138"/>
      <c r="E359" s="139"/>
      <c r="F359" s="136"/>
    </row>
    <row r="360" spans="1:6" ht="14.25" x14ac:dyDescent="0.45">
      <c r="A360" s="136"/>
      <c r="B360" s="136"/>
      <c r="C360" s="137"/>
      <c r="D360" s="138"/>
      <c r="E360" s="139"/>
      <c r="F360" s="136"/>
    </row>
    <row r="361" spans="1:6" ht="14.25" x14ac:dyDescent="0.45">
      <c r="A361" s="136"/>
      <c r="B361" s="136"/>
      <c r="C361" s="137"/>
      <c r="D361" s="138"/>
      <c r="E361" s="139"/>
      <c r="F361" s="136"/>
    </row>
    <row r="362" spans="1:6" ht="14.25" x14ac:dyDescent="0.45">
      <c r="A362" s="136"/>
      <c r="B362" s="136"/>
      <c r="C362" s="137"/>
      <c r="D362" s="138"/>
      <c r="E362" s="139"/>
      <c r="F362" s="136"/>
    </row>
    <row r="363" spans="1:6" ht="14.25" x14ac:dyDescent="0.45">
      <c r="A363" s="136"/>
      <c r="B363" s="136"/>
      <c r="C363" s="137"/>
      <c r="D363" s="138"/>
      <c r="E363" s="139"/>
      <c r="F363" s="136"/>
    </row>
    <row r="364" spans="1:6" ht="14.25" x14ac:dyDescent="0.45">
      <c r="A364" s="136"/>
      <c r="B364" s="136"/>
      <c r="C364" s="137"/>
      <c r="D364" s="138"/>
      <c r="E364" s="139"/>
      <c r="F364" s="136"/>
    </row>
    <row r="365" spans="1:6" ht="14.25" x14ac:dyDescent="0.45">
      <c r="A365" s="136"/>
      <c r="B365" s="136"/>
      <c r="C365" s="137"/>
      <c r="D365" s="138"/>
      <c r="E365" s="139"/>
      <c r="F365" s="136"/>
    </row>
    <row r="366" spans="1:6" ht="14.25" x14ac:dyDescent="0.45">
      <c r="A366" s="136"/>
      <c r="B366" s="136"/>
      <c r="C366" s="137"/>
      <c r="D366" s="138"/>
      <c r="E366" s="139"/>
      <c r="F366" s="136"/>
    </row>
    <row r="367" spans="1:6" ht="14.25" x14ac:dyDescent="0.45">
      <c r="A367" s="136"/>
      <c r="B367" s="136"/>
      <c r="C367" s="137"/>
      <c r="D367" s="138"/>
      <c r="E367" s="139"/>
      <c r="F367" s="136"/>
    </row>
    <row r="368" spans="1:6" ht="14.25" x14ac:dyDescent="0.45">
      <c r="A368" s="136"/>
      <c r="B368" s="136"/>
      <c r="C368" s="137"/>
      <c r="D368" s="138"/>
      <c r="E368" s="139"/>
      <c r="F368" s="136"/>
    </row>
    <row r="369" spans="1:6" ht="14.25" x14ac:dyDescent="0.45">
      <c r="A369" s="136"/>
      <c r="B369" s="136"/>
      <c r="C369" s="137"/>
      <c r="D369" s="138"/>
      <c r="E369" s="139"/>
      <c r="F369" s="136"/>
    </row>
    <row r="370" spans="1:6" ht="14.25" x14ac:dyDescent="0.45">
      <c r="A370" s="136"/>
      <c r="B370" s="136"/>
      <c r="C370" s="137"/>
      <c r="D370" s="138"/>
      <c r="E370" s="139"/>
      <c r="F370" s="136"/>
    </row>
    <row r="371" spans="1:6" ht="14.25" x14ac:dyDescent="0.45">
      <c r="A371" s="136"/>
      <c r="B371" s="136"/>
      <c r="C371" s="137"/>
      <c r="D371" s="138"/>
      <c r="E371" s="139"/>
      <c r="F371" s="136"/>
    </row>
    <row r="372" spans="1:6" ht="14.25" x14ac:dyDescent="0.45">
      <c r="A372" s="136"/>
      <c r="B372" s="136"/>
      <c r="C372" s="137"/>
      <c r="D372" s="138"/>
      <c r="E372" s="139"/>
      <c r="F372" s="136"/>
    </row>
    <row r="373" spans="1:6" ht="14.25" x14ac:dyDescent="0.45">
      <c r="A373" s="136"/>
      <c r="B373" s="136"/>
      <c r="C373" s="137"/>
      <c r="D373" s="138"/>
      <c r="E373" s="139"/>
      <c r="F373" s="136"/>
    </row>
    <row r="374" spans="1:6" ht="14.25" x14ac:dyDescent="0.45">
      <c r="A374" s="136"/>
      <c r="B374" s="136"/>
      <c r="C374" s="137"/>
      <c r="D374" s="138"/>
      <c r="E374" s="139"/>
      <c r="F374" s="136"/>
    </row>
    <row r="375" spans="1:6" ht="14.25" x14ac:dyDescent="0.45">
      <c r="A375" s="136"/>
      <c r="B375" s="136"/>
      <c r="C375" s="137"/>
      <c r="D375" s="138"/>
      <c r="E375" s="139"/>
      <c r="F375" s="136"/>
    </row>
    <row r="376" spans="1:6" ht="14.25" x14ac:dyDescent="0.45">
      <c r="A376" s="136"/>
      <c r="B376" s="136"/>
      <c r="C376" s="137"/>
      <c r="D376" s="138"/>
      <c r="E376" s="139"/>
      <c r="F376" s="136"/>
    </row>
    <row r="377" spans="1:6" ht="14.25" x14ac:dyDescent="0.45">
      <c r="A377" s="136"/>
      <c r="B377" s="136"/>
      <c r="C377" s="137"/>
      <c r="D377" s="138"/>
      <c r="E377" s="139"/>
      <c r="F377" s="136"/>
    </row>
    <row r="378" spans="1:6" ht="14.25" x14ac:dyDescent="0.45">
      <c r="A378" s="136"/>
      <c r="B378" s="136"/>
      <c r="C378" s="137"/>
      <c r="D378" s="138"/>
      <c r="E378" s="139"/>
      <c r="F378" s="136"/>
    </row>
    <row r="379" spans="1:6" ht="14.25" x14ac:dyDescent="0.45">
      <c r="A379" s="136"/>
      <c r="B379" s="136"/>
      <c r="C379" s="137"/>
      <c r="D379" s="138"/>
      <c r="E379" s="139"/>
      <c r="F379" s="136"/>
    </row>
    <row r="380" spans="1:6" ht="14.25" x14ac:dyDescent="0.45">
      <c r="A380" s="136"/>
      <c r="B380" s="136"/>
      <c r="C380" s="137"/>
      <c r="D380" s="138"/>
      <c r="E380" s="139"/>
      <c r="F380" s="136"/>
    </row>
    <row r="381" spans="1:6" ht="14.25" x14ac:dyDescent="0.45">
      <c r="A381" s="136"/>
      <c r="B381" s="136"/>
      <c r="C381" s="137"/>
      <c r="D381" s="138"/>
      <c r="E381" s="139"/>
      <c r="F381" s="136"/>
    </row>
    <row r="382" spans="1:6" ht="14.25" x14ac:dyDescent="0.45">
      <c r="A382" s="136"/>
      <c r="B382" s="136"/>
      <c r="C382" s="137"/>
      <c r="D382" s="138"/>
      <c r="E382" s="139"/>
      <c r="F382" s="136"/>
    </row>
    <row r="383" spans="1:6" ht="14.25" x14ac:dyDescent="0.45">
      <c r="A383" s="136"/>
      <c r="B383" s="136"/>
      <c r="C383" s="137"/>
      <c r="D383" s="138"/>
      <c r="E383" s="139"/>
      <c r="F383" s="136"/>
    </row>
    <row r="384" spans="1:6" ht="14.25" x14ac:dyDescent="0.45">
      <c r="A384" s="136"/>
      <c r="B384" s="136"/>
      <c r="C384" s="137"/>
      <c r="D384" s="138"/>
      <c r="E384" s="139"/>
      <c r="F384" s="136"/>
    </row>
    <row r="385" spans="1:6" ht="14.25" x14ac:dyDescent="0.45">
      <c r="A385" s="136"/>
      <c r="B385" s="136"/>
      <c r="C385" s="137"/>
      <c r="D385" s="138"/>
      <c r="E385" s="139"/>
      <c r="F385" s="136"/>
    </row>
    <row r="386" spans="1:6" ht="14.25" x14ac:dyDescent="0.45">
      <c r="A386" s="136"/>
      <c r="B386" s="136"/>
      <c r="C386" s="137"/>
      <c r="D386" s="138"/>
      <c r="E386" s="139"/>
      <c r="F386" s="136"/>
    </row>
    <row r="387" spans="1:6" ht="14.25" x14ac:dyDescent="0.45">
      <c r="A387" s="136"/>
      <c r="B387" s="136"/>
      <c r="C387" s="137"/>
      <c r="D387" s="138"/>
      <c r="E387" s="139"/>
      <c r="F387" s="136"/>
    </row>
    <row r="388" spans="1:6" ht="14.25" x14ac:dyDescent="0.45">
      <c r="A388" s="136"/>
      <c r="B388" s="136"/>
      <c r="C388" s="137"/>
      <c r="D388" s="138"/>
      <c r="E388" s="139"/>
      <c r="F388" s="136"/>
    </row>
    <row r="389" spans="1:6" ht="14.25" x14ac:dyDescent="0.45">
      <c r="A389" s="136"/>
      <c r="B389" s="136"/>
      <c r="C389" s="137"/>
      <c r="D389" s="138"/>
      <c r="E389" s="139"/>
      <c r="F389" s="136"/>
    </row>
    <row r="390" spans="1:6" ht="14.25" x14ac:dyDescent="0.45">
      <c r="A390" s="136"/>
      <c r="B390" s="136"/>
      <c r="C390" s="137"/>
      <c r="D390" s="138"/>
      <c r="E390" s="139"/>
      <c r="F390" s="136"/>
    </row>
    <row r="391" spans="1:6" ht="14.25" x14ac:dyDescent="0.45">
      <c r="A391" s="136"/>
      <c r="B391" s="136"/>
      <c r="C391" s="137"/>
      <c r="D391" s="138"/>
      <c r="E391" s="139"/>
      <c r="F391" s="136"/>
    </row>
    <row r="392" spans="1:6" ht="14.25" x14ac:dyDescent="0.45">
      <c r="A392" s="136"/>
      <c r="B392" s="136"/>
      <c r="C392" s="137"/>
      <c r="D392" s="138"/>
      <c r="E392" s="139"/>
      <c r="F392" s="136"/>
    </row>
    <row r="393" spans="1:6" ht="14.25" x14ac:dyDescent="0.45">
      <c r="A393" s="136"/>
      <c r="B393" s="136"/>
      <c r="C393" s="137"/>
      <c r="D393" s="138"/>
      <c r="E393" s="139"/>
      <c r="F393" s="136"/>
    </row>
    <row r="394" spans="1:6" ht="14.25" x14ac:dyDescent="0.45">
      <c r="A394" s="136"/>
      <c r="B394" s="136"/>
      <c r="C394" s="137"/>
      <c r="D394" s="138"/>
      <c r="E394" s="139"/>
      <c r="F394" s="136"/>
    </row>
    <row r="395" spans="1:6" ht="14.25" x14ac:dyDescent="0.45">
      <c r="A395" s="136"/>
      <c r="B395" s="136"/>
      <c r="C395" s="137"/>
      <c r="D395" s="138"/>
      <c r="E395" s="139"/>
      <c r="F395" s="136"/>
    </row>
    <row r="396" spans="1:6" ht="14.25" x14ac:dyDescent="0.45">
      <c r="A396" s="136"/>
      <c r="B396" s="136"/>
      <c r="C396" s="137"/>
      <c r="D396" s="138"/>
      <c r="E396" s="139"/>
      <c r="F396" s="136"/>
    </row>
    <row r="397" spans="1:6" ht="14.25" x14ac:dyDescent="0.45">
      <c r="A397" s="136"/>
      <c r="B397" s="136"/>
      <c r="C397" s="137"/>
      <c r="D397" s="138"/>
      <c r="E397" s="139"/>
      <c r="F397" s="136"/>
    </row>
    <row r="398" spans="1:6" ht="14.25" x14ac:dyDescent="0.45">
      <c r="A398" s="136"/>
      <c r="B398" s="136"/>
      <c r="C398" s="137"/>
      <c r="D398" s="138"/>
      <c r="E398" s="139"/>
      <c r="F398" s="136"/>
    </row>
    <row r="399" spans="1:6" ht="14.25" x14ac:dyDescent="0.45">
      <c r="A399" s="136"/>
      <c r="B399" s="136"/>
      <c r="C399" s="137"/>
      <c r="D399" s="138"/>
      <c r="E399" s="139"/>
      <c r="F399" s="136"/>
    </row>
    <row r="400" spans="1:6" ht="14.25" x14ac:dyDescent="0.45">
      <c r="A400" s="136"/>
      <c r="B400" s="136"/>
      <c r="C400" s="137"/>
      <c r="D400" s="138"/>
      <c r="E400" s="139"/>
      <c r="F400" s="136"/>
    </row>
    <row r="401" spans="1:6" ht="14.25" x14ac:dyDescent="0.45">
      <c r="A401" s="136"/>
      <c r="B401" s="136"/>
      <c r="C401" s="137"/>
      <c r="D401" s="138"/>
      <c r="E401" s="139"/>
      <c r="F401" s="136"/>
    </row>
    <row r="402" spans="1:6" ht="14.25" x14ac:dyDescent="0.45">
      <c r="A402" s="136"/>
      <c r="B402" s="136"/>
      <c r="C402" s="137"/>
      <c r="D402" s="138"/>
      <c r="E402" s="139"/>
      <c r="F402" s="136"/>
    </row>
    <row r="403" spans="1:6" ht="14.25" x14ac:dyDescent="0.45">
      <c r="A403" s="136"/>
      <c r="B403" s="136"/>
      <c r="C403" s="137"/>
      <c r="D403" s="138"/>
      <c r="E403" s="139"/>
      <c r="F403" s="136"/>
    </row>
    <row r="404" spans="1:6" ht="14.25" x14ac:dyDescent="0.45">
      <c r="A404" s="136"/>
      <c r="B404" s="136"/>
      <c r="C404" s="137"/>
      <c r="D404" s="138"/>
      <c r="E404" s="139"/>
      <c r="F404" s="136"/>
    </row>
    <row r="405" spans="1:6" ht="14.25" x14ac:dyDescent="0.45">
      <c r="A405" s="136"/>
      <c r="B405" s="136"/>
      <c r="C405" s="137"/>
      <c r="D405" s="138"/>
      <c r="E405" s="139"/>
      <c r="F405" s="136"/>
    </row>
    <row r="406" spans="1:6" ht="14.25" x14ac:dyDescent="0.45">
      <c r="A406" s="136"/>
      <c r="B406" s="136"/>
      <c r="C406" s="137"/>
      <c r="D406" s="138"/>
      <c r="E406" s="139"/>
      <c r="F406" s="136"/>
    </row>
    <row r="407" spans="1:6" ht="14.25" x14ac:dyDescent="0.45">
      <c r="A407" s="136"/>
      <c r="B407" s="136"/>
      <c r="C407" s="137"/>
      <c r="D407" s="138"/>
      <c r="E407" s="139"/>
      <c r="F407" s="136"/>
    </row>
    <row r="408" spans="1:6" ht="14.25" x14ac:dyDescent="0.45">
      <c r="A408" s="136"/>
      <c r="B408" s="136"/>
      <c r="C408" s="137"/>
      <c r="D408" s="138"/>
      <c r="E408" s="139"/>
      <c r="F408" s="136"/>
    </row>
    <row r="409" spans="1:6" ht="14.25" x14ac:dyDescent="0.45">
      <c r="A409" s="136"/>
      <c r="B409" s="136"/>
      <c r="C409" s="137"/>
      <c r="D409" s="138"/>
      <c r="E409" s="139"/>
      <c r="F409" s="136"/>
    </row>
    <row r="410" spans="1:6" ht="14.25" x14ac:dyDescent="0.45">
      <c r="A410" s="136"/>
      <c r="B410" s="136"/>
      <c r="C410" s="137"/>
      <c r="D410" s="138"/>
      <c r="E410" s="139"/>
      <c r="F410" s="136"/>
    </row>
    <row r="411" spans="1:6" ht="14.25" x14ac:dyDescent="0.45">
      <c r="A411" s="136"/>
      <c r="B411" s="136"/>
      <c r="C411" s="137"/>
      <c r="D411" s="138"/>
      <c r="E411" s="139"/>
      <c r="F411" s="136"/>
    </row>
    <row r="412" spans="1:6" ht="14.25" x14ac:dyDescent="0.45">
      <c r="A412" s="136"/>
      <c r="B412" s="136"/>
      <c r="C412" s="137"/>
      <c r="D412" s="138"/>
      <c r="E412" s="139"/>
      <c r="F412" s="136"/>
    </row>
    <row r="413" spans="1:6" ht="14.25" x14ac:dyDescent="0.45">
      <c r="A413" s="136"/>
      <c r="B413" s="136"/>
      <c r="C413" s="137"/>
      <c r="D413" s="138"/>
      <c r="E413" s="139"/>
      <c r="F413" s="136"/>
    </row>
    <row r="414" spans="1:6" ht="14.25" x14ac:dyDescent="0.45">
      <c r="A414" s="136"/>
      <c r="B414" s="136"/>
      <c r="C414" s="137"/>
      <c r="D414" s="138"/>
      <c r="E414" s="139"/>
      <c r="F414" s="136"/>
    </row>
    <row r="415" spans="1:6" ht="14.25" x14ac:dyDescent="0.45">
      <c r="A415" s="136"/>
      <c r="B415" s="136"/>
      <c r="C415" s="137"/>
      <c r="D415" s="138"/>
      <c r="E415" s="139"/>
      <c r="F415" s="136"/>
    </row>
    <row r="416" spans="1:6" ht="14.25" x14ac:dyDescent="0.45">
      <c r="A416" s="136"/>
      <c r="B416" s="136"/>
      <c r="C416" s="137"/>
      <c r="D416" s="138"/>
      <c r="E416" s="139"/>
      <c r="F416" s="136"/>
    </row>
    <row r="417" spans="1:6" ht="14.25" x14ac:dyDescent="0.45">
      <c r="A417" s="136"/>
      <c r="B417" s="136"/>
      <c r="C417" s="137"/>
      <c r="D417" s="138"/>
      <c r="E417" s="139"/>
      <c r="F417" s="136"/>
    </row>
    <row r="418" spans="1:6" ht="14.25" x14ac:dyDescent="0.45">
      <c r="A418" s="136"/>
      <c r="B418" s="136"/>
      <c r="C418" s="137"/>
      <c r="D418" s="138"/>
      <c r="E418" s="139"/>
      <c r="F418" s="136"/>
    </row>
    <row r="419" spans="1:6" ht="14.25" x14ac:dyDescent="0.45">
      <c r="A419" s="136"/>
      <c r="B419" s="136"/>
      <c r="C419" s="137"/>
      <c r="D419" s="138"/>
      <c r="E419" s="139"/>
      <c r="F419" s="136"/>
    </row>
    <row r="420" spans="1:6" ht="14.25" x14ac:dyDescent="0.45">
      <c r="A420" s="136"/>
      <c r="B420" s="136"/>
      <c r="C420" s="137"/>
      <c r="D420" s="138"/>
      <c r="E420" s="139"/>
      <c r="F420" s="136"/>
    </row>
    <row r="421" spans="1:6" ht="14.25" x14ac:dyDescent="0.45">
      <c r="A421" s="136"/>
      <c r="B421" s="136"/>
      <c r="C421" s="137"/>
      <c r="D421" s="138"/>
      <c r="E421" s="139"/>
      <c r="F421" s="136"/>
    </row>
    <row r="422" spans="1:6" ht="14.25" x14ac:dyDescent="0.45">
      <c r="A422" s="136"/>
      <c r="B422" s="136"/>
      <c r="C422" s="137"/>
      <c r="D422" s="138"/>
      <c r="E422" s="139"/>
      <c r="F422" s="136"/>
    </row>
    <row r="423" spans="1:6" ht="14.25" x14ac:dyDescent="0.45">
      <c r="A423" s="136"/>
      <c r="B423" s="136"/>
      <c r="C423" s="137"/>
      <c r="D423" s="138"/>
      <c r="E423" s="139"/>
      <c r="F423" s="136"/>
    </row>
    <row r="424" spans="1:6" ht="14.25" x14ac:dyDescent="0.45">
      <c r="A424" s="136"/>
      <c r="B424" s="136"/>
      <c r="C424" s="137"/>
      <c r="D424" s="138"/>
      <c r="E424" s="139"/>
      <c r="F424" s="136"/>
    </row>
    <row r="425" spans="1:6" ht="14.25" x14ac:dyDescent="0.45">
      <c r="A425" s="136"/>
      <c r="B425" s="136"/>
      <c r="C425" s="137"/>
      <c r="D425" s="138"/>
      <c r="E425" s="139"/>
      <c r="F425" s="136"/>
    </row>
    <row r="426" spans="1:6" ht="14.25" x14ac:dyDescent="0.45">
      <c r="A426" s="136"/>
      <c r="B426" s="136"/>
      <c r="C426" s="137"/>
      <c r="D426" s="138"/>
      <c r="E426" s="139"/>
      <c r="F426" s="136"/>
    </row>
    <row r="427" spans="1:6" ht="14.25" x14ac:dyDescent="0.45">
      <c r="A427" s="136"/>
      <c r="B427" s="136"/>
      <c r="C427" s="137"/>
      <c r="D427" s="138"/>
      <c r="E427" s="139"/>
      <c r="F427" s="136"/>
    </row>
    <row r="428" spans="1:6" ht="14.25" x14ac:dyDescent="0.45">
      <c r="A428" s="136"/>
      <c r="B428" s="136"/>
      <c r="C428" s="137"/>
      <c r="D428" s="138"/>
      <c r="E428" s="139"/>
      <c r="F428" s="136"/>
    </row>
    <row r="429" spans="1:6" ht="14.25" x14ac:dyDescent="0.45">
      <c r="A429" s="136"/>
      <c r="B429" s="136"/>
      <c r="C429" s="137"/>
      <c r="D429" s="138"/>
      <c r="E429" s="139"/>
      <c r="F429" s="136"/>
    </row>
    <row r="430" spans="1:6" ht="14.25" x14ac:dyDescent="0.45">
      <c r="A430" s="136"/>
      <c r="B430" s="136"/>
      <c r="C430" s="137"/>
      <c r="D430" s="138"/>
      <c r="E430" s="139"/>
      <c r="F430" s="136"/>
    </row>
    <row r="431" spans="1:6" ht="14.25" x14ac:dyDescent="0.45">
      <c r="A431" s="136"/>
      <c r="B431" s="136"/>
      <c r="C431" s="137"/>
      <c r="D431" s="138"/>
      <c r="E431" s="139"/>
      <c r="F431" s="136"/>
    </row>
    <row r="432" spans="1:6" ht="14.25" x14ac:dyDescent="0.45">
      <c r="A432" s="136"/>
      <c r="B432" s="136"/>
      <c r="C432" s="137"/>
      <c r="D432" s="138"/>
      <c r="E432" s="139"/>
      <c r="F432" s="136"/>
    </row>
    <row r="433" spans="1:6" ht="14.25" x14ac:dyDescent="0.45">
      <c r="A433" s="136"/>
      <c r="B433" s="136"/>
      <c r="C433" s="137"/>
      <c r="D433" s="138"/>
      <c r="E433" s="139"/>
      <c r="F433" s="136"/>
    </row>
    <row r="434" spans="1:6" ht="14.25" x14ac:dyDescent="0.45">
      <c r="A434" s="136"/>
      <c r="B434" s="136"/>
      <c r="C434" s="137"/>
      <c r="D434" s="138"/>
      <c r="E434" s="139"/>
      <c r="F434" s="136"/>
    </row>
    <row r="435" spans="1:6" ht="14.25" x14ac:dyDescent="0.45">
      <c r="A435" s="136"/>
      <c r="B435" s="136"/>
      <c r="C435" s="137"/>
      <c r="D435" s="138"/>
      <c r="E435" s="139"/>
      <c r="F435" s="136"/>
    </row>
    <row r="436" spans="1:6" ht="14.25" x14ac:dyDescent="0.45">
      <c r="A436" s="136"/>
      <c r="B436" s="136"/>
      <c r="C436" s="137"/>
      <c r="D436" s="138"/>
      <c r="E436" s="139"/>
      <c r="F436" s="136"/>
    </row>
    <row r="437" spans="1:6" ht="14.25" x14ac:dyDescent="0.45">
      <c r="A437" s="136"/>
      <c r="B437" s="136"/>
      <c r="C437" s="137"/>
      <c r="D437" s="138"/>
      <c r="E437" s="139"/>
      <c r="F437" s="136"/>
    </row>
    <row r="438" spans="1:6" ht="14.25" x14ac:dyDescent="0.45">
      <c r="A438" s="136"/>
      <c r="B438" s="136"/>
      <c r="C438" s="137"/>
      <c r="D438" s="138"/>
      <c r="E438" s="139"/>
      <c r="F438" s="136"/>
    </row>
    <row r="439" spans="1:6" ht="14.25" x14ac:dyDescent="0.45">
      <c r="A439" s="136"/>
      <c r="B439" s="136"/>
      <c r="C439" s="137"/>
      <c r="D439" s="138"/>
      <c r="E439" s="139"/>
      <c r="F439" s="136"/>
    </row>
    <row r="440" spans="1:6" ht="14.25" x14ac:dyDescent="0.45">
      <c r="A440" s="136"/>
      <c r="B440" s="136"/>
      <c r="C440" s="137"/>
      <c r="D440" s="138"/>
      <c r="E440" s="139"/>
      <c r="F440" s="136"/>
    </row>
    <row r="441" spans="1:6" ht="14.25" x14ac:dyDescent="0.45">
      <c r="A441" s="136"/>
      <c r="B441" s="136"/>
      <c r="C441" s="137"/>
      <c r="D441" s="138"/>
      <c r="E441" s="139"/>
      <c r="F441" s="136"/>
    </row>
    <row r="442" spans="1:6" ht="14.25" x14ac:dyDescent="0.45">
      <c r="A442" s="136"/>
      <c r="B442" s="136"/>
      <c r="C442" s="137"/>
      <c r="D442" s="138"/>
      <c r="E442" s="139"/>
      <c r="F442" s="136"/>
    </row>
    <row r="443" spans="1:6" ht="14.25" x14ac:dyDescent="0.45">
      <c r="A443" s="136"/>
      <c r="B443" s="136"/>
      <c r="C443" s="137"/>
      <c r="D443" s="138"/>
      <c r="E443" s="139"/>
      <c r="F443" s="136"/>
    </row>
    <row r="444" spans="1:6" ht="14.25" x14ac:dyDescent="0.45">
      <c r="A444" s="136"/>
      <c r="B444" s="136"/>
      <c r="C444" s="137"/>
      <c r="D444" s="138"/>
      <c r="E444" s="139"/>
      <c r="F444" s="136"/>
    </row>
    <row r="445" spans="1:6" ht="14.25" x14ac:dyDescent="0.45">
      <c r="A445" s="136"/>
      <c r="B445" s="136"/>
      <c r="C445" s="137"/>
      <c r="D445" s="138"/>
      <c r="E445" s="139"/>
      <c r="F445" s="136"/>
    </row>
    <row r="446" spans="1:6" ht="14.25" x14ac:dyDescent="0.45">
      <c r="A446" s="136"/>
      <c r="B446" s="136"/>
      <c r="C446" s="137"/>
      <c r="D446" s="138"/>
      <c r="E446" s="139"/>
      <c r="F446" s="136"/>
    </row>
    <row r="447" spans="1:6" ht="14.25" x14ac:dyDescent="0.45">
      <c r="A447" s="136"/>
      <c r="B447" s="136"/>
      <c r="C447" s="137"/>
      <c r="D447" s="138"/>
      <c r="E447" s="139"/>
      <c r="F447" s="136"/>
    </row>
    <row r="448" spans="1:6" ht="14.25" x14ac:dyDescent="0.45">
      <c r="A448" s="136"/>
      <c r="B448" s="136"/>
      <c r="C448" s="137"/>
      <c r="D448" s="138"/>
      <c r="E448" s="139"/>
      <c r="F448" s="136"/>
    </row>
    <row r="449" spans="1:6" ht="14.25" x14ac:dyDescent="0.45">
      <c r="A449" s="136"/>
      <c r="B449" s="136"/>
      <c r="C449" s="137"/>
      <c r="D449" s="138"/>
      <c r="E449" s="139"/>
      <c r="F449" s="136"/>
    </row>
    <row r="450" spans="1:6" ht="14.25" x14ac:dyDescent="0.45">
      <c r="A450" s="136"/>
      <c r="B450" s="136"/>
      <c r="C450" s="137"/>
      <c r="D450" s="138"/>
      <c r="E450" s="139"/>
      <c r="F450" s="136"/>
    </row>
    <row r="451" spans="1:6" ht="14.25" x14ac:dyDescent="0.45">
      <c r="A451" s="136"/>
      <c r="B451" s="136"/>
      <c r="C451" s="137"/>
      <c r="D451" s="138"/>
      <c r="E451" s="139"/>
      <c r="F451" s="136"/>
    </row>
    <row r="452" spans="1:6" ht="14.25" x14ac:dyDescent="0.45">
      <c r="A452" s="136"/>
      <c r="B452" s="136"/>
      <c r="C452" s="137"/>
      <c r="D452" s="138"/>
      <c r="E452" s="139"/>
      <c r="F452" s="136"/>
    </row>
    <row r="453" spans="1:6" ht="14.25" x14ac:dyDescent="0.45">
      <c r="A453" s="136"/>
      <c r="B453" s="136"/>
      <c r="C453" s="137"/>
      <c r="D453" s="138"/>
      <c r="E453" s="139"/>
      <c r="F453" s="136"/>
    </row>
    <row r="454" spans="1:6" ht="14.25" x14ac:dyDescent="0.45">
      <c r="A454" s="136"/>
      <c r="B454" s="136"/>
      <c r="C454" s="137"/>
      <c r="D454" s="138"/>
      <c r="E454" s="139"/>
      <c r="F454" s="136"/>
    </row>
    <row r="455" spans="1:6" ht="14.25" x14ac:dyDescent="0.45">
      <c r="A455" s="136"/>
      <c r="B455" s="136"/>
      <c r="C455" s="137"/>
      <c r="D455" s="138"/>
      <c r="E455" s="139"/>
      <c r="F455" s="136"/>
    </row>
    <row r="456" spans="1:6" ht="14.25" x14ac:dyDescent="0.45">
      <c r="A456" s="136"/>
      <c r="B456" s="136"/>
      <c r="C456" s="137"/>
      <c r="D456" s="138"/>
      <c r="E456" s="139"/>
      <c r="F456" s="136"/>
    </row>
    <row r="457" spans="1:6" ht="14.25" x14ac:dyDescent="0.45">
      <c r="A457" s="136"/>
      <c r="B457" s="136"/>
      <c r="C457" s="137"/>
      <c r="D457" s="138"/>
      <c r="E457" s="139"/>
      <c r="F457" s="136"/>
    </row>
    <row r="458" spans="1:6" ht="14.25" x14ac:dyDescent="0.45">
      <c r="A458" s="136"/>
      <c r="B458" s="136"/>
      <c r="C458" s="137"/>
      <c r="D458" s="138"/>
      <c r="E458" s="139"/>
      <c r="F458" s="136"/>
    </row>
    <row r="459" spans="1:6" ht="14.25" x14ac:dyDescent="0.45">
      <c r="A459" s="136"/>
      <c r="B459" s="136"/>
      <c r="C459" s="137"/>
      <c r="D459" s="138"/>
      <c r="E459" s="139"/>
      <c r="F459" s="136"/>
    </row>
    <row r="460" spans="1:6" ht="14.25" x14ac:dyDescent="0.45">
      <c r="A460" s="136"/>
      <c r="B460" s="136"/>
      <c r="C460" s="137"/>
      <c r="D460" s="138"/>
      <c r="E460" s="139"/>
      <c r="F460" s="136"/>
    </row>
    <row r="461" spans="1:6" ht="14.25" x14ac:dyDescent="0.45">
      <c r="A461" s="136"/>
      <c r="B461" s="136"/>
      <c r="C461" s="137"/>
      <c r="D461" s="138"/>
      <c r="E461" s="139"/>
      <c r="F461" s="136"/>
    </row>
    <row r="462" spans="1:6" ht="14.25" x14ac:dyDescent="0.45">
      <c r="A462" s="136"/>
      <c r="B462" s="136"/>
      <c r="C462" s="137"/>
      <c r="D462" s="138"/>
      <c r="E462" s="139"/>
      <c r="F462" s="136"/>
    </row>
    <row r="463" spans="1:6" ht="14.25" x14ac:dyDescent="0.45">
      <c r="A463" s="136"/>
      <c r="B463" s="136"/>
      <c r="C463" s="137"/>
      <c r="D463" s="138"/>
      <c r="E463" s="139"/>
      <c r="F463" s="136"/>
    </row>
    <row r="464" spans="1:6" ht="14.25" x14ac:dyDescent="0.45">
      <c r="A464" s="136"/>
      <c r="B464" s="136"/>
      <c r="C464" s="137"/>
      <c r="D464" s="138"/>
      <c r="E464" s="139"/>
      <c r="F464" s="136"/>
    </row>
    <row r="465" spans="1:6" ht="14.25" x14ac:dyDescent="0.45">
      <c r="A465" s="136"/>
      <c r="B465" s="136"/>
      <c r="C465" s="137"/>
      <c r="D465" s="138"/>
      <c r="E465" s="139"/>
      <c r="F465" s="136"/>
    </row>
    <row r="466" spans="1:6" ht="14.25" x14ac:dyDescent="0.45">
      <c r="A466" s="136"/>
      <c r="B466" s="136"/>
      <c r="C466" s="137"/>
      <c r="D466" s="138"/>
      <c r="E466" s="139"/>
      <c r="F466" s="136"/>
    </row>
    <row r="467" spans="1:6" ht="14.25" x14ac:dyDescent="0.45">
      <c r="A467" s="136"/>
      <c r="B467" s="136"/>
      <c r="C467" s="137"/>
      <c r="D467" s="138"/>
      <c r="E467" s="139"/>
      <c r="F467" s="136"/>
    </row>
    <row r="468" spans="1:6" ht="14.25" x14ac:dyDescent="0.45">
      <c r="A468" s="136"/>
      <c r="B468" s="136"/>
      <c r="C468" s="137"/>
      <c r="D468" s="138"/>
      <c r="E468" s="139"/>
      <c r="F468" s="136"/>
    </row>
    <row r="469" spans="1:6" ht="14.25" x14ac:dyDescent="0.45">
      <c r="A469" s="136"/>
      <c r="B469" s="136"/>
      <c r="C469" s="137"/>
      <c r="D469" s="138"/>
      <c r="E469" s="139"/>
      <c r="F469" s="136"/>
    </row>
    <row r="470" spans="1:6" ht="14.25" x14ac:dyDescent="0.45">
      <c r="A470" s="136"/>
      <c r="B470" s="136"/>
      <c r="C470" s="137"/>
      <c r="D470" s="138"/>
      <c r="E470" s="139"/>
      <c r="F470" s="136"/>
    </row>
    <row r="471" spans="1:6" ht="14.25" x14ac:dyDescent="0.45">
      <c r="A471" s="136"/>
      <c r="B471" s="136"/>
      <c r="C471" s="137"/>
      <c r="D471" s="138"/>
      <c r="E471" s="139"/>
      <c r="F471" s="136"/>
    </row>
    <row r="472" spans="1:6" ht="14.25" x14ac:dyDescent="0.45">
      <c r="A472" s="136"/>
      <c r="B472" s="136"/>
      <c r="C472" s="137"/>
      <c r="D472" s="138"/>
      <c r="E472" s="139"/>
      <c r="F472" s="136"/>
    </row>
    <row r="473" spans="1:6" ht="14.25" x14ac:dyDescent="0.45">
      <c r="A473" s="136"/>
      <c r="B473" s="136"/>
      <c r="C473" s="137"/>
      <c r="D473" s="138"/>
      <c r="E473" s="139"/>
      <c r="F473" s="136"/>
    </row>
    <row r="474" spans="1:6" ht="14.25" x14ac:dyDescent="0.45">
      <c r="A474" s="136"/>
      <c r="B474" s="136"/>
      <c r="C474" s="137"/>
      <c r="D474" s="138"/>
      <c r="E474" s="139"/>
      <c r="F474" s="136"/>
    </row>
    <row r="475" spans="1:6" ht="14.25" x14ac:dyDescent="0.45">
      <c r="A475" s="136"/>
      <c r="B475" s="136"/>
      <c r="C475" s="137"/>
      <c r="D475" s="138"/>
      <c r="E475" s="139"/>
      <c r="F475" s="136"/>
    </row>
    <row r="476" spans="1:6" ht="14.25" x14ac:dyDescent="0.45">
      <c r="A476" s="136"/>
      <c r="B476" s="136"/>
      <c r="C476" s="137"/>
      <c r="D476" s="138"/>
      <c r="E476" s="139"/>
      <c r="F476" s="136"/>
    </row>
    <row r="477" spans="1:6" ht="14.25" x14ac:dyDescent="0.45">
      <c r="A477" s="136"/>
      <c r="B477" s="136"/>
      <c r="C477" s="137"/>
      <c r="D477" s="138"/>
      <c r="E477" s="139"/>
      <c r="F477" s="136"/>
    </row>
    <row r="478" spans="1:6" ht="14.25" x14ac:dyDescent="0.45">
      <c r="A478" s="136"/>
      <c r="B478" s="136"/>
      <c r="C478" s="137"/>
      <c r="D478" s="138"/>
      <c r="E478" s="139"/>
      <c r="F478" s="136"/>
    </row>
    <row r="479" spans="1:6" ht="14.25" x14ac:dyDescent="0.45">
      <c r="A479" s="136"/>
      <c r="B479" s="136"/>
      <c r="C479" s="137"/>
      <c r="D479" s="138"/>
      <c r="E479" s="139"/>
      <c r="F479" s="136"/>
    </row>
    <row r="480" spans="1:6" ht="14.25" x14ac:dyDescent="0.45">
      <c r="A480" s="136"/>
      <c r="B480" s="136"/>
      <c r="C480" s="137"/>
      <c r="D480" s="138"/>
      <c r="E480" s="139"/>
      <c r="F480" s="136"/>
    </row>
    <row r="481" spans="1:6" ht="14.25" x14ac:dyDescent="0.45">
      <c r="A481" s="136"/>
      <c r="B481" s="136"/>
      <c r="C481" s="137"/>
      <c r="D481" s="138"/>
      <c r="E481" s="139"/>
      <c r="F481" s="136"/>
    </row>
    <row r="482" spans="1:6" ht="14.25" x14ac:dyDescent="0.45">
      <c r="A482" s="136"/>
      <c r="B482" s="136"/>
      <c r="C482" s="137"/>
      <c r="D482" s="138"/>
      <c r="E482" s="139"/>
      <c r="F482" s="136"/>
    </row>
    <row r="483" spans="1:6" ht="14.25" x14ac:dyDescent="0.45">
      <c r="A483" s="136"/>
      <c r="B483" s="136"/>
      <c r="C483" s="137"/>
      <c r="D483" s="138"/>
      <c r="E483" s="139"/>
      <c r="F483" s="136"/>
    </row>
    <row r="484" spans="1:6" ht="14.25" x14ac:dyDescent="0.45">
      <c r="A484" s="136"/>
      <c r="B484" s="136"/>
      <c r="C484" s="137"/>
      <c r="D484" s="138"/>
      <c r="E484" s="139"/>
      <c r="F484" s="136"/>
    </row>
    <row r="485" spans="1:6" ht="14.25" x14ac:dyDescent="0.45">
      <c r="A485" s="136"/>
      <c r="B485" s="136"/>
      <c r="C485" s="137"/>
      <c r="D485" s="138"/>
      <c r="E485" s="139"/>
      <c r="F485" s="136"/>
    </row>
    <row r="486" spans="1:6" ht="14.25" x14ac:dyDescent="0.45">
      <c r="A486" s="136"/>
      <c r="B486" s="136"/>
      <c r="C486" s="137"/>
      <c r="D486" s="138"/>
      <c r="E486" s="139"/>
      <c r="F486" s="136"/>
    </row>
    <row r="487" spans="1:6" ht="14.25" x14ac:dyDescent="0.45">
      <c r="A487" s="136"/>
      <c r="B487" s="136"/>
      <c r="C487" s="137"/>
      <c r="D487" s="138"/>
      <c r="E487" s="139"/>
      <c r="F487" s="136"/>
    </row>
    <row r="488" spans="1:6" ht="14.25" x14ac:dyDescent="0.45">
      <c r="A488" s="136"/>
      <c r="B488" s="136"/>
      <c r="C488" s="137"/>
      <c r="D488" s="138"/>
      <c r="E488" s="139"/>
      <c r="F488" s="136"/>
    </row>
    <row r="489" spans="1:6" ht="14.25" x14ac:dyDescent="0.45">
      <c r="A489" s="136"/>
      <c r="B489" s="136"/>
      <c r="C489" s="137"/>
      <c r="D489" s="138"/>
      <c r="E489" s="139"/>
      <c r="F489" s="136"/>
    </row>
    <row r="490" spans="1:6" ht="14.25" x14ac:dyDescent="0.45">
      <c r="A490" s="136"/>
      <c r="B490" s="136"/>
      <c r="C490" s="137"/>
      <c r="D490" s="138"/>
      <c r="E490" s="139"/>
      <c r="F490" s="136"/>
    </row>
    <row r="491" spans="1:6" ht="14.25" x14ac:dyDescent="0.45">
      <c r="A491" s="136"/>
      <c r="B491" s="136"/>
      <c r="C491" s="137"/>
      <c r="D491" s="138"/>
      <c r="E491" s="139"/>
      <c r="F491" s="136"/>
    </row>
    <row r="492" spans="1:6" ht="14.25" x14ac:dyDescent="0.45">
      <c r="A492" s="136"/>
      <c r="B492" s="136"/>
      <c r="C492" s="137"/>
      <c r="D492" s="138"/>
      <c r="E492" s="139"/>
      <c r="F492" s="136"/>
    </row>
    <row r="493" spans="1:6" ht="14.25" x14ac:dyDescent="0.45">
      <c r="A493" s="136"/>
      <c r="B493" s="136"/>
      <c r="C493" s="137"/>
      <c r="D493" s="138"/>
      <c r="E493" s="139"/>
      <c r="F493" s="136"/>
    </row>
    <row r="494" spans="1:6" ht="14.25" x14ac:dyDescent="0.45">
      <c r="A494" s="136"/>
      <c r="B494" s="136"/>
      <c r="C494" s="137"/>
      <c r="D494" s="138"/>
      <c r="E494" s="139"/>
      <c r="F494" s="136"/>
    </row>
    <row r="495" spans="1:6" ht="14.25" x14ac:dyDescent="0.45">
      <c r="A495" s="136"/>
      <c r="B495" s="136"/>
      <c r="C495" s="137"/>
      <c r="D495" s="138"/>
      <c r="E495" s="139"/>
      <c r="F495" s="136"/>
    </row>
    <row r="496" spans="1:6" ht="14.25" x14ac:dyDescent="0.45">
      <c r="A496" s="136"/>
      <c r="B496" s="136"/>
      <c r="C496" s="137"/>
      <c r="D496" s="138"/>
      <c r="E496" s="139"/>
      <c r="F496" s="136"/>
    </row>
    <row r="497" spans="1:6" ht="14.25" x14ac:dyDescent="0.45">
      <c r="A497" s="136"/>
      <c r="B497" s="136"/>
      <c r="C497" s="137"/>
      <c r="D497" s="138"/>
      <c r="E497" s="139"/>
      <c r="F497" s="136"/>
    </row>
    <row r="498" spans="1:6" ht="14.25" x14ac:dyDescent="0.45">
      <c r="A498" s="136"/>
      <c r="B498" s="136"/>
      <c r="C498" s="137"/>
      <c r="D498" s="138"/>
      <c r="E498" s="139"/>
      <c r="F498" s="136"/>
    </row>
    <row r="499" spans="1:6" ht="14.25" x14ac:dyDescent="0.45">
      <c r="A499" s="136"/>
      <c r="B499" s="136"/>
      <c r="C499" s="137"/>
      <c r="D499" s="138"/>
      <c r="E499" s="139"/>
      <c r="F499" s="136"/>
    </row>
    <row r="500" spans="1:6" ht="14.25" x14ac:dyDescent="0.45">
      <c r="A500" s="136"/>
      <c r="B500" s="136"/>
      <c r="C500" s="137"/>
      <c r="D500" s="138"/>
      <c r="E500" s="139"/>
      <c r="F500" s="136"/>
    </row>
    <row r="501" spans="1:6" ht="14.25" x14ac:dyDescent="0.45">
      <c r="A501" s="136"/>
      <c r="B501" s="136"/>
      <c r="C501" s="137"/>
      <c r="D501" s="138"/>
      <c r="E501" s="139"/>
      <c r="F501" s="136"/>
    </row>
    <row r="502" spans="1:6" ht="14.25" x14ac:dyDescent="0.45">
      <c r="A502" s="136"/>
      <c r="B502" s="136"/>
      <c r="C502" s="137"/>
      <c r="D502" s="138"/>
      <c r="E502" s="139"/>
      <c r="F502" s="136"/>
    </row>
    <row r="503" spans="1:6" ht="14.25" x14ac:dyDescent="0.45">
      <c r="A503" s="136"/>
      <c r="B503" s="136"/>
      <c r="C503" s="137"/>
      <c r="D503" s="138"/>
      <c r="E503" s="139"/>
      <c r="F503" s="136"/>
    </row>
    <row r="504" spans="1:6" ht="14.25" x14ac:dyDescent="0.45">
      <c r="A504" s="136"/>
      <c r="B504" s="136"/>
      <c r="C504" s="137"/>
      <c r="D504" s="138"/>
      <c r="E504" s="139"/>
      <c r="F504" s="136"/>
    </row>
    <row r="505" spans="1:6" ht="14.25" x14ac:dyDescent="0.45">
      <c r="A505" s="136"/>
      <c r="B505" s="136"/>
      <c r="C505" s="137"/>
      <c r="D505" s="138"/>
      <c r="E505" s="139"/>
      <c r="F505" s="136"/>
    </row>
    <row r="506" spans="1:6" ht="14.25" x14ac:dyDescent="0.45">
      <c r="A506" s="136"/>
      <c r="B506" s="136"/>
      <c r="C506" s="137"/>
      <c r="D506" s="138"/>
      <c r="E506" s="139"/>
      <c r="F506" s="136"/>
    </row>
    <row r="507" spans="1:6" ht="14.25" x14ac:dyDescent="0.45">
      <c r="A507" s="136"/>
      <c r="B507" s="136"/>
      <c r="C507" s="137"/>
      <c r="D507" s="138"/>
      <c r="E507" s="139"/>
      <c r="F507" s="136"/>
    </row>
    <row r="508" spans="1:6" ht="14.25" x14ac:dyDescent="0.45">
      <c r="A508" s="136"/>
      <c r="B508" s="136"/>
      <c r="C508" s="137"/>
      <c r="D508" s="138"/>
      <c r="E508" s="139"/>
      <c r="F508" s="136"/>
    </row>
    <row r="509" spans="1:6" ht="14.25" x14ac:dyDescent="0.45">
      <c r="A509" s="136"/>
      <c r="B509" s="136"/>
      <c r="C509" s="137"/>
      <c r="D509" s="138"/>
      <c r="E509" s="139"/>
      <c r="F509" s="136"/>
    </row>
    <row r="510" spans="1:6" ht="14.25" x14ac:dyDescent="0.45">
      <c r="A510" s="136"/>
      <c r="B510" s="136"/>
      <c r="C510" s="137"/>
      <c r="D510" s="138"/>
      <c r="E510" s="139"/>
      <c r="F510" s="136"/>
    </row>
    <row r="511" spans="1:6" ht="14.25" x14ac:dyDescent="0.45">
      <c r="A511" s="136"/>
      <c r="B511" s="136"/>
      <c r="C511" s="137"/>
      <c r="D511" s="138"/>
      <c r="E511" s="139"/>
      <c r="F511" s="136"/>
    </row>
    <row r="512" spans="1:6" ht="14.25" x14ac:dyDescent="0.45">
      <c r="A512" s="136"/>
      <c r="B512" s="136"/>
      <c r="C512" s="137"/>
      <c r="D512" s="138"/>
      <c r="E512" s="139"/>
      <c r="F512" s="136"/>
    </row>
    <row r="513" spans="1:6" ht="14.25" x14ac:dyDescent="0.45">
      <c r="A513" s="136"/>
      <c r="B513" s="136"/>
      <c r="C513" s="137"/>
      <c r="D513" s="138"/>
      <c r="E513" s="139"/>
      <c r="F513" s="136"/>
    </row>
    <row r="514" spans="1:6" ht="14.25" x14ac:dyDescent="0.45">
      <c r="A514" s="136"/>
      <c r="B514" s="136"/>
      <c r="C514" s="137"/>
      <c r="D514" s="138"/>
      <c r="E514" s="139"/>
      <c r="F514" s="136"/>
    </row>
    <row r="515" spans="1:6" ht="14.25" x14ac:dyDescent="0.45">
      <c r="A515" s="136"/>
      <c r="B515" s="136"/>
      <c r="C515" s="137"/>
      <c r="D515" s="138"/>
      <c r="E515" s="139"/>
      <c r="F515" s="136"/>
    </row>
    <row r="516" spans="1:6" ht="14.25" x14ac:dyDescent="0.45">
      <c r="A516" s="136"/>
      <c r="B516" s="136"/>
      <c r="C516" s="137"/>
      <c r="D516" s="138"/>
      <c r="E516" s="139"/>
      <c r="F516" s="136"/>
    </row>
    <row r="517" spans="1:6" ht="14.25" x14ac:dyDescent="0.45">
      <c r="A517" s="136"/>
      <c r="B517" s="136"/>
      <c r="C517" s="137"/>
      <c r="D517" s="138"/>
      <c r="E517" s="139"/>
      <c r="F517" s="136"/>
    </row>
    <row r="518" spans="1:6" ht="14.25" x14ac:dyDescent="0.45">
      <c r="A518" s="136"/>
      <c r="B518" s="136"/>
      <c r="C518" s="137"/>
      <c r="D518" s="138"/>
      <c r="E518" s="139"/>
      <c r="F518" s="136"/>
    </row>
    <row r="519" spans="1:6" ht="14.25" x14ac:dyDescent="0.45">
      <c r="A519" s="136"/>
      <c r="B519" s="136"/>
      <c r="C519" s="137"/>
      <c r="D519" s="138"/>
      <c r="E519" s="139"/>
      <c r="F519" s="136"/>
    </row>
    <row r="520" spans="1:6" ht="14.25" x14ac:dyDescent="0.45">
      <c r="A520" s="136"/>
      <c r="B520" s="136"/>
      <c r="C520" s="137"/>
      <c r="D520" s="138"/>
      <c r="E520" s="139"/>
      <c r="F520" s="136"/>
    </row>
    <row r="521" spans="1:6" ht="14.25" x14ac:dyDescent="0.45">
      <c r="A521" s="136"/>
      <c r="B521" s="136"/>
      <c r="C521" s="137"/>
      <c r="D521" s="138"/>
      <c r="E521" s="139"/>
      <c r="F521" s="136"/>
    </row>
    <row r="522" spans="1:6" ht="14.25" x14ac:dyDescent="0.45">
      <c r="A522" s="136"/>
      <c r="B522" s="136"/>
      <c r="C522" s="137"/>
      <c r="D522" s="138"/>
      <c r="E522" s="139"/>
      <c r="F522" s="136"/>
    </row>
    <row r="523" spans="1:6" ht="14.25" x14ac:dyDescent="0.45">
      <c r="A523" s="136"/>
      <c r="B523" s="136"/>
      <c r="C523" s="137"/>
      <c r="D523" s="138"/>
      <c r="E523" s="139"/>
      <c r="F523" s="136"/>
    </row>
    <row r="524" spans="1:6" ht="14.25" x14ac:dyDescent="0.45">
      <c r="A524" s="136"/>
      <c r="B524" s="136"/>
      <c r="C524" s="137"/>
      <c r="D524" s="138"/>
      <c r="E524" s="139"/>
      <c r="F524" s="136"/>
    </row>
    <row r="525" spans="1:6" ht="14.25" x14ac:dyDescent="0.45">
      <c r="A525" s="136"/>
      <c r="B525" s="136"/>
      <c r="C525" s="137"/>
      <c r="D525" s="138"/>
      <c r="E525" s="139"/>
      <c r="F525" s="136"/>
    </row>
    <row r="526" spans="1:6" ht="14.25" x14ac:dyDescent="0.45">
      <c r="A526" s="136"/>
      <c r="B526" s="136"/>
      <c r="C526" s="137"/>
      <c r="D526" s="138"/>
      <c r="E526" s="139"/>
      <c r="F526" s="136"/>
    </row>
    <row r="527" spans="1:6" ht="14.25" x14ac:dyDescent="0.45">
      <c r="A527" s="136"/>
      <c r="B527" s="136"/>
      <c r="C527" s="137"/>
      <c r="D527" s="138"/>
      <c r="E527" s="139"/>
      <c r="F527" s="136"/>
    </row>
    <row r="528" spans="1:6" ht="14.25" x14ac:dyDescent="0.45">
      <c r="A528" s="136"/>
      <c r="B528" s="136"/>
      <c r="C528" s="137"/>
      <c r="D528" s="138"/>
      <c r="E528" s="139"/>
      <c r="F528" s="136"/>
    </row>
    <row r="529" spans="1:6" ht="14.25" x14ac:dyDescent="0.45">
      <c r="A529" s="136"/>
      <c r="B529" s="136"/>
      <c r="C529" s="137"/>
      <c r="D529" s="138"/>
      <c r="E529" s="139"/>
      <c r="F529" s="136"/>
    </row>
    <row r="530" spans="1:6" ht="14.25" x14ac:dyDescent="0.45">
      <c r="A530" s="136"/>
      <c r="B530" s="136"/>
      <c r="C530" s="137"/>
      <c r="D530" s="138"/>
      <c r="E530" s="139"/>
      <c r="F530" s="136"/>
    </row>
    <row r="531" spans="1:6" ht="14.25" x14ac:dyDescent="0.45">
      <c r="A531" s="136"/>
      <c r="B531" s="136"/>
      <c r="C531" s="137"/>
      <c r="D531" s="138"/>
      <c r="E531" s="139"/>
      <c r="F531" s="136"/>
    </row>
    <row r="532" spans="1:6" ht="14.25" x14ac:dyDescent="0.45">
      <c r="A532" s="136"/>
      <c r="B532" s="136"/>
      <c r="C532" s="137"/>
      <c r="D532" s="138"/>
      <c r="E532" s="139"/>
      <c r="F532" s="136"/>
    </row>
    <row r="533" spans="1:6" ht="14.25" x14ac:dyDescent="0.45">
      <c r="A533" s="136"/>
      <c r="B533" s="136"/>
      <c r="C533" s="137"/>
      <c r="D533" s="138"/>
      <c r="E533" s="139"/>
      <c r="F533" s="136"/>
    </row>
    <row r="534" spans="1:6" ht="14.25" x14ac:dyDescent="0.45">
      <c r="A534" s="136"/>
      <c r="B534" s="136"/>
      <c r="C534" s="137"/>
      <c r="D534" s="138"/>
      <c r="E534" s="139"/>
      <c r="F534" s="136"/>
    </row>
    <row r="535" spans="1:6" ht="14.25" x14ac:dyDescent="0.45">
      <c r="A535" s="136"/>
      <c r="B535" s="136"/>
      <c r="C535" s="137"/>
      <c r="D535" s="138"/>
      <c r="E535" s="139"/>
      <c r="F535" s="136"/>
    </row>
    <row r="536" spans="1:6" ht="14.25" x14ac:dyDescent="0.45">
      <c r="A536" s="136"/>
      <c r="B536" s="136"/>
      <c r="C536" s="137"/>
      <c r="D536" s="138"/>
      <c r="E536" s="139"/>
      <c r="F536" s="136"/>
    </row>
    <row r="537" spans="1:6" ht="14.25" x14ac:dyDescent="0.45">
      <c r="A537" s="136"/>
      <c r="B537" s="136"/>
      <c r="C537" s="137"/>
      <c r="D537" s="138"/>
      <c r="E537" s="139"/>
      <c r="F537" s="136"/>
    </row>
    <row r="538" spans="1:6" ht="14.25" x14ac:dyDescent="0.45">
      <c r="A538" s="136"/>
      <c r="B538" s="136"/>
      <c r="C538" s="137"/>
      <c r="D538" s="138"/>
      <c r="E538" s="139"/>
      <c r="F538" s="136"/>
    </row>
    <row r="539" spans="1:6" ht="14.25" x14ac:dyDescent="0.45">
      <c r="A539" s="136"/>
      <c r="B539" s="136"/>
      <c r="C539" s="137"/>
      <c r="D539" s="138"/>
      <c r="E539" s="139"/>
      <c r="F539" s="136"/>
    </row>
    <row r="540" spans="1:6" ht="14.25" x14ac:dyDescent="0.45">
      <c r="A540" s="136"/>
      <c r="B540" s="136"/>
      <c r="C540" s="137"/>
      <c r="D540" s="138"/>
      <c r="E540" s="139"/>
      <c r="F540" s="136"/>
    </row>
    <row r="541" spans="1:6" ht="14.25" x14ac:dyDescent="0.45">
      <c r="A541" s="136"/>
      <c r="B541" s="136"/>
      <c r="C541" s="137"/>
      <c r="D541" s="138"/>
      <c r="E541" s="139"/>
      <c r="F541" s="136"/>
    </row>
    <row r="542" spans="1:6" ht="14.25" x14ac:dyDescent="0.45">
      <c r="A542" s="136"/>
      <c r="B542" s="136"/>
      <c r="C542" s="137"/>
      <c r="D542" s="138"/>
      <c r="E542" s="139"/>
      <c r="F542" s="136"/>
    </row>
    <row r="543" spans="1:6" ht="14.25" x14ac:dyDescent="0.45">
      <c r="A543" s="136"/>
      <c r="B543" s="136"/>
      <c r="C543" s="137"/>
      <c r="D543" s="138"/>
      <c r="E543" s="139"/>
      <c r="F543" s="136"/>
    </row>
    <row r="544" spans="1:6" ht="14.25" x14ac:dyDescent="0.45">
      <c r="A544" s="136"/>
      <c r="B544" s="136"/>
      <c r="C544" s="137"/>
      <c r="D544" s="138"/>
      <c r="E544" s="139"/>
      <c r="F544" s="136"/>
    </row>
    <row r="545" spans="1:6" ht="14.25" x14ac:dyDescent="0.45">
      <c r="A545" s="136"/>
      <c r="B545" s="136"/>
      <c r="C545" s="137"/>
      <c r="D545" s="138"/>
      <c r="E545" s="139"/>
      <c r="F545" s="136"/>
    </row>
    <row r="546" spans="1:6" ht="14.25" x14ac:dyDescent="0.45">
      <c r="A546" s="136"/>
      <c r="B546" s="136"/>
      <c r="C546" s="137"/>
      <c r="D546" s="138"/>
      <c r="E546" s="139"/>
      <c r="F546" s="136"/>
    </row>
    <row r="547" spans="1:6" ht="14.25" x14ac:dyDescent="0.45">
      <c r="A547" s="136"/>
      <c r="B547" s="136"/>
      <c r="C547" s="137"/>
      <c r="D547" s="138"/>
      <c r="E547" s="139"/>
      <c r="F547" s="136"/>
    </row>
    <row r="548" spans="1:6" ht="14.25" x14ac:dyDescent="0.45">
      <c r="A548" s="136"/>
      <c r="B548" s="136"/>
      <c r="C548" s="137"/>
      <c r="D548" s="138"/>
      <c r="E548" s="139"/>
      <c r="F548" s="136"/>
    </row>
    <row r="549" spans="1:6" ht="14.25" x14ac:dyDescent="0.45">
      <c r="A549" s="136"/>
      <c r="B549" s="136"/>
      <c r="C549" s="137"/>
      <c r="D549" s="138"/>
      <c r="E549" s="139"/>
      <c r="F549" s="136"/>
    </row>
    <row r="550" spans="1:6" ht="14.25" x14ac:dyDescent="0.45">
      <c r="A550" s="136"/>
      <c r="B550" s="136"/>
      <c r="C550" s="137"/>
      <c r="D550" s="138"/>
      <c r="E550" s="139"/>
      <c r="F550" s="136"/>
    </row>
    <row r="551" spans="1:6" ht="14.25" x14ac:dyDescent="0.45">
      <c r="A551" s="136"/>
      <c r="B551" s="136"/>
      <c r="C551" s="137"/>
      <c r="D551" s="138"/>
      <c r="E551" s="139"/>
      <c r="F551" s="136"/>
    </row>
    <row r="552" spans="1:6" ht="14.25" x14ac:dyDescent="0.45">
      <c r="A552" s="136"/>
      <c r="B552" s="136"/>
      <c r="C552" s="137"/>
      <c r="D552" s="138"/>
      <c r="E552" s="139"/>
      <c r="F552" s="136"/>
    </row>
    <row r="553" spans="1:6" ht="14.25" x14ac:dyDescent="0.45">
      <c r="A553" s="136"/>
      <c r="B553" s="136"/>
      <c r="C553" s="137"/>
      <c r="D553" s="138"/>
      <c r="E553" s="139"/>
      <c r="F553" s="136"/>
    </row>
    <row r="554" spans="1:6" ht="14.25" x14ac:dyDescent="0.45">
      <c r="A554" s="136"/>
      <c r="B554" s="136"/>
      <c r="C554" s="137"/>
      <c r="D554" s="138"/>
      <c r="E554" s="139"/>
      <c r="F554" s="136"/>
    </row>
    <row r="555" spans="1:6" ht="14.25" x14ac:dyDescent="0.45">
      <c r="A555" s="136"/>
      <c r="B555" s="136"/>
      <c r="C555" s="137"/>
      <c r="D555" s="138"/>
      <c r="E555" s="139"/>
      <c r="F555" s="136"/>
    </row>
    <row r="556" spans="1:6" ht="14.25" x14ac:dyDescent="0.45">
      <c r="A556" s="136"/>
      <c r="B556" s="136"/>
      <c r="C556" s="137"/>
      <c r="D556" s="138"/>
      <c r="E556" s="139"/>
      <c r="F556" s="136"/>
    </row>
    <row r="557" spans="1:6" ht="14.25" x14ac:dyDescent="0.45">
      <c r="A557" s="136"/>
      <c r="B557" s="136"/>
      <c r="C557" s="137"/>
      <c r="D557" s="138"/>
      <c r="E557" s="139"/>
      <c r="F557" s="136"/>
    </row>
    <row r="558" spans="1:6" ht="14.25" x14ac:dyDescent="0.45">
      <c r="A558" s="136"/>
      <c r="B558" s="136"/>
      <c r="C558" s="137"/>
      <c r="D558" s="138"/>
      <c r="E558" s="139"/>
      <c r="F558" s="136"/>
    </row>
    <row r="559" spans="1:6" ht="14.25" x14ac:dyDescent="0.45">
      <c r="A559" s="136"/>
      <c r="B559" s="136"/>
      <c r="C559" s="137"/>
      <c r="D559" s="138"/>
      <c r="E559" s="139"/>
      <c r="F559" s="136"/>
    </row>
    <row r="560" spans="1:6" ht="14.25" x14ac:dyDescent="0.45">
      <c r="A560" s="136"/>
      <c r="B560" s="136"/>
      <c r="C560" s="137"/>
      <c r="D560" s="138"/>
      <c r="E560" s="139"/>
      <c r="F560" s="136"/>
    </row>
    <row r="561" spans="1:6" ht="14.25" x14ac:dyDescent="0.45">
      <c r="A561" s="136"/>
      <c r="B561" s="136"/>
      <c r="C561" s="137"/>
      <c r="D561" s="138"/>
      <c r="E561" s="139"/>
      <c r="F561" s="136"/>
    </row>
    <row r="562" spans="1:6" ht="14.25" x14ac:dyDescent="0.45">
      <c r="A562" s="136"/>
      <c r="B562" s="136"/>
      <c r="C562" s="137"/>
      <c r="D562" s="138"/>
      <c r="E562" s="139"/>
      <c r="F562" s="136"/>
    </row>
    <row r="563" spans="1:6" ht="14.25" x14ac:dyDescent="0.45">
      <c r="A563" s="136"/>
      <c r="B563" s="136"/>
      <c r="C563" s="137"/>
      <c r="D563" s="138"/>
      <c r="E563" s="139"/>
      <c r="F563" s="136"/>
    </row>
    <row r="564" spans="1:6" ht="14.25" x14ac:dyDescent="0.45">
      <c r="A564" s="136"/>
      <c r="B564" s="136"/>
      <c r="C564" s="137"/>
      <c r="D564" s="138"/>
      <c r="E564" s="139"/>
      <c r="F564" s="136"/>
    </row>
    <row r="565" spans="1:6" ht="14.25" x14ac:dyDescent="0.45">
      <c r="A565" s="136"/>
      <c r="B565" s="136"/>
      <c r="C565" s="137"/>
      <c r="D565" s="138"/>
      <c r="E565" s="139"/>
      <c r="F565" s="136"/>
    </row>
    <row r="566" spans="1:6" ht="14.25" x14ac:dyDescent="0.45">
      <c r="A566" s="136"/>
      <c r="B566" s="136"/>
      <c r="C566" s="137"/>
      <c r="D566" s="138"/>
      <c r="E566" s="139"/>
      <c r="F566" s="136"/>
    </row>
    <row r="567" spans="1:6" ht="14.25" x14ac:dyDescent="0.45">
      <c r="A567" s="136"/>
      <c r="B567" s="136"/>
      <c r="C567" s="137"/>
      <c r="D567" s="138"/>
      <c r="E567" s="139"/>
      <c r="F567" s="136"/>
    </row>
    <row r="568" spans="1:6" ht="14.25" x14ac:dyDescent="0.45">
      <c r="A568" s="136"/>
      <c r="B568" s="136"/>
      <c r="C568" s="137"/>
      <c r="D568" s="138"/>
      <c r="E568" s="139"/>
      <c r="F568" s="136"/>
    </row>
    <row r="569" spans="1:6" ht="14.25" x14ac:dyDescent="0.45">
      <c r="A569" s="136"/>
      <c r="B569" s="136"/>
      <c r="C569" s="137"/>
      <c r="D569" s="138"/>
      <c r="E569" s="139"/>
      <c r="F569" s="136"/>
    </row>
    <row r="570" spans="1:6" ht="14.25" x14ac:dyDescent="0.45">
      <c r="A570" s="136"/>
      <c r="B570" s="136"/>
      <c r="C570" s="137"/>
      <c r="D570" s="138"/>
      <c r="E570" s="139"/>
      <c r="F570" s="136"/>
    </row>
    <row r="571" spans="1:6" ht="14.25" x14ac:dyDescent="0.45">
      <c r="A571" s="136"/>
      <c r="B571" s="136"/>
      <c r="C571" s="137"/>
      <c r="D571" s="138"/>
      <c r="E571" s="139"/>
      <c r="F571" s="136"/>
    </row>
    <row r="572" spans="1:6" ht="14.25" x14ac:dyDescent="0.45">
      <c r="A572" s="136"/>
      <c r="B572" s="136"/>
      <c r="C572" s="137"/>
      <c r="D572" s="138"/>
      <c r="E572" s="139"/>
      <c r="F572" s="136"/>
    </row>
    <row r="573" spans="1:6" ht="14.25" x14ac:dyDescent="0.45">
      <c r="A573" s="136"/>
      <c r="B573" s="136"/>
      <c r="C573" s="137"/>
      <c r="D573" s="138"/>
      <c r="E573" s="139"/>
      <c r="F573" s="136"/>
    </row>
    <row r="574" spans="1:6" ht="14.25" x14ac:dyDescent="0.45">
      <c r="A574" s="136"/>
      <c r="B574" s="136"/>
      <c r="C574" s="137"/>
      <c r="D574" s="138"/>
      <c r="E574" s="139"/>
      <c r="F574" s="136"/>
    </row>
    <row r="575" spans="1:6" ht="14.25" x14ac:dyDescent="0.45">
      <c r="A575" s="136"/>
      <c r="B575" s="136"/>
      <c r="C575" s="137"/>
      <c r="D575" s="138"/>
      <c r="E575" s="139"/>
      <c r="F575" s="136"/>
    </row>
    <row r="576" spans="1:6" ht="14.25" x14ac:dyDescent="0.45">
      <c r="A576" s="136"/>
      <c r="B576" s="136"/>
      <c r="C576" s="137"/>
      <c r="D576" s="138"/>
      <c r="E576" s="139"/>
      <c r="F576" s="136"/>
    </row>
    <row r="577" spans="1:6" ht="14.25" x14ac:dyDescent="0.45">
      <c r="A577" s="136"/>
      <c r="B577" s="136"/>
      <c r="C577" s="137"/>
      <c r="D577" s="138"/>
      <c r="E577" s="139"/>
      <c r="F577" s="136"/>
    </row>
    <row r="578" spans="1:6" ht="14.25" x14ac:dyDescent="0.45">
      <c r="A578" s="136"/>
      <c r="B578" s="136"/>
      <c r="C578" s="137"/>
      <c r="D578" s="138"/>
      <c r="E578" s="139"/>
      <c r="F578" s="136"/>
    </row>
    <row r="579" spans="1:6" ht="14.25" x14ac:dyDescent="0.45">
      <c r="A579" s="136"/>
      <c r="B579" s="136"/>
      <c r="C579" s="137"/>
      <c r="D579" s="138"/>
      <c r="E579" s="139"/>
      <c r="F579" s="136"/>
    </row>
    <row r="580" spans="1:6" ht="14.25" x14ac:dyDescent="0.45">
      <c r="A580" s="136"/>
      <c r="B580" s="136"/>
      <c r="C580" s="137"/>
      <c r="D580" s="138"/>
      <c r="E580" s="139"/>
      <c r="F580" s="136"/>
    </row>
    <row r="581" spans="1:6" ht="14.25" x14ac:dyDescent="0.45">
      <c r="A581" s="136"/>
      <c r="B581" s="136"/>
      <c r="C581" s="137"/>
      <c r="D581" s="138"/>
      <c r="E581" s="139"/>
      <c r="F581" s="136"/>
    </row>
    <row r="582" spans="1:6" ht="14.25" x14ac:dyDescent="0.45">
      <c r="A582" s="136"/>
      <c r="B582" s="136"/>
      <c r="C582" s="137"/>
      <c r="D582" s="138"/>
      <c r="E582" s="139"/>
      <c r="F582" s="136"/>
    </row>
    <row r="583" spans="1:6" ht="14.25" x14ac:dyDescent="0.45">
      <c r="A583" s="136"/>
      <c r="B583" s="136"/>
      <c r="C583" s="137"/>
      <c r="D583" s="138"/>
      <c r="E583" s="139"/>
      <c r="F583" s="136"/>
    </row>
    <row r="584" spans="1:6" ht="14.25" x14ac:dyDescent="0.45">
      <c r="A584" s="136"/>
      <c r="B584" s="136"/>
      <c r="C584" s="137"/>
      <c r="D584" s="138"/>
      <c r="E584" s="139"/>
      <c r="F584" s="136"/>
    </row>
    <row r="585" spans="1:6" ht="14.25" x14ac:dyDescent="0.45">
      <c r="A585" s="136"/>
      <c r="B585" s="136"/>
      <c r="C585" s="137"/>
      <c r="D585" s="138"/>
      <c r="E585" s="139"/>
      <c r="F585" s="136"/>
    </row>
    <row r="586" spans="1:6" ht="14.25" x14ac:dyDescent="0.45">
      <c r="A586" s="136"/>
      <c r="B586" s="136"/>
      <c r="C586" s="137"/>
      <c r="D586" s="138"/>
      <c r="E586" s="139"/>
      <c r="F586" s="136"/>
    </row>
    <row r="587" spans="1:6" ht="14.25" x14ac:dyDescent="0.45">
      <c r="A587" s="136"/>
      <c r="B587" s="136"/>
      <c r="C587" s="137"/>
      <c r="D587" s="138"/>
      <c r="E587" s="139"/>
      <c r="F587" s="136"/>
    </row>
    <row r="588" spans="1:6" ht="14.25" x14ac:dyDescent="0.45">
      <c r="A588" s="136"/>
      <c r="B588" s="136"/>
      <c r="C588" s="137"/>
      <c r="D588" s="138"/>
      <c r="E588" s="139"/>
      <c r="F588" s="136"/>
    </row>
    <row r="589" spans="1:6" ht="14.25" x14ac:dyDescent="0.45">
      <c r="A589" s="136"/>
      <c r="B589" s="136"/>
      <c r="C589" s="137"/>
      <c r="D589" s="138"/>
      <c r="E589" s="139"/>
      <c r="F589" s="136"/>
    </row>
    <row r="590" spans="1:6" ht="14.25" x14ac:dyDescent="0.45">
      <c r="A590" s="136"/>
      <c r="B590" s="136"/>
      <c r="C590" s="137"/>
      <c r="D590" s="138"/>
      <c r="E590" s="139"/>
      <c r="F590" s="136"/>
    </row>
    <row r="591" spans="1:6" ht="14.25" x14ac:dyDescent="0.45">
      <c r="A591" s="136"/>
      <c r="B591" s="136"/>
      <c r="C591" s="137"/>
      <c r="D591" s="138"/>
      <c r="E591" s="139"/>
      <c r="F591" s="136"/>
    </row>
    <row r="592" spans="1:6" ht="14.25" x14ac:dyDescent="0.45">
      <c r="A592" s="136"/>
      <c r="B592" s="136"/>
      <c r="C592" s="137"/>
      <c r="D592" s="138"/>
      <c r="E592" s="139"/>
      <c r="F592" s="136"/>
    </row>
    <row r="593" spans="1:6" ht="14.25" x14ac:dyDescent="0.45">
      <c r="A593" s="136"/>
      <c r="B593" s="136"/>
      <c r="C593" s="137"/>
      <c r="D593" s="138"/>
      <c r="E593" s="139"/>
      <c r="F593" s="136"/>
    </row>
    <row r="594" spans="1:6" ht="14.25" x14ac:dyDescent="0.45">
      <c r="A594" s="136"/>
      <c r="B594" s="136"/>
      <c r="C594" s="137"/>
      <c r="D594" s="138"/>
      <c r="E594" s="139"/>
      <c r="F594" s="136"/>
    </row>
    <row r="595" spans="1:6" ht="14.25" x14ac:dyDescent="0.45">
      <c r="A595" s="136"/>
      <c r="B595" s="136"/>
      <c r="C595" s="137"/>
      <c r="D595" s="138"/>
      <c r="E595" s="139"/>
      <c r="F595" s="136"/>
    </row>
    <row r="596" spans="1:6" ht="14.25" x14ac:dyDescent="0.45">
      <c r="A596" s="136"/>
      <c r="B596" s="136"/>
      <c r="C596" s="137"/>
      <c r="D596" s="138"/>
      <c r="E596" s="139"/>
      <c r="F596" s="136"/>
    </row>
    <row r="597" spans="1:6" ht="14.25" x14ac:dyDescent="0.45">
      <c r="A597" s="136"/>
      <c r="B597" s="136"/>
      <c r="C597" s="137"/>
      <c r="D597" s="138"/>
      <c r="E597" s="139"/>
      <c r="F597" s="136"/>
    </row>
    <row r="598" spans="1:6" ht="14.25" x14ac:dyDescent="0.45">
      <c r="A598" s="136"/>
      <c r="B598" s="136"/>
      <c r="C598" s="137"/>
      <c r="D598" s="138"/>
      <c r="E598" s="139"/>
      <c r="F598" s="136"/>
    </row>
    <row r="599" spans="1:6" ht="14.25" x14ac:dyDescent="0.45">
      <c r="A599" s="136"/>
      <c r="B599" s="136"/>
      <c r="C599" s="137"/>
      <c r="D599" s="138"/>
      <c r="E599" s="139"/>
      <c r="F599" s="136"/>
    </row>
    <row r="600" spans="1:6" ht="14.25" x14ac:dyDescent="0.45">
      <c r="A600" s="136"/>
      <c r="B600" s="136"/>
      <c r="C600" s="137"/>
      <c r="D600" s="138"/>
      <c r="E600" s="139"/>
      <c r="F600" s="136"/>
    </row>
    <row r="601" spans="1:6" ht="14.25" x14ac:dyDescent="0.45">
      <c r="A601" s="136"/>
      <c r="B601" s="136"/>
      <c r="C601" s="137"/>
      <c r="D601" s="138"/>
      <c r="E601" s="139"/>
      <c r="F601" s="136"/>
    </row>
    <row r="602" spans="1:6" ht="14.25" x14ac:dyDescent="0.45">
      <c r="A602" s="136"/>
      <c r="B602" s="136"/>
      <c r="C602" s="137"/>
      <c r="D602" s="138"/>
      <c r="E602" s="139"/>
      <c r="F602" s="136"/>
    </row>
    <row r="603" spans="1:6" ht="14.25" x14ac:dyDescent="0.45">
      <c r="A603" s="136"/>
      <c r="B603" s="136"/>
      <c r="C603" s="137"/>
      <c r="D603" s="138"/>
      <c r="E603" s="139"/>
      <c r="F603" s="136"/>
    </row>
    <row r="604" spans="1:6" ht="14.25" x14ac:dyDescent="0.45">
      <c r="A604" s="136"/>
      <c r="B604" s="136"/>
      <c r="C604" s="137"/>
      <c r="D604" s="138"/>
      <c r="E604" s="139"/>
      <c r="F604" s="136"/>
    </row>
    <row r="605" spans="1:6" ht="14.25" x14ac:dyDescent="0.45">
      <c r="A605" s="136"/>
      <c r="B605" s="136"/>
      <c r="C605" s="137"/>
      <c r="D605" s="138"/>
      <c r="E605" s="139"/>
      <c r="F605" s="136"/>
    </row>
    <row r="606" spans="1:6" ht="14.25" x14ac:dyDescent="0.45">
      <c r="A606" s="136"/>
      <c r="B606" s="136"/>
      <c r="C606" s="137"/>
      <c r="D606" s="138"/>
      <c r="E606" s="139"/>
      <c r="F606" s="136"/>
    </row>
    <row r="607" spans="1:6" ht="14.25" x14ac:dyDescent="0.45">
      <c r="A607" s="136"/>
      <c r="B607" s="136"/>
      <c r="C607" s="137"/>
      <c r="D607" s="138"/>
      <c r="E607" s="139"/>
      <c r="F607" s="136"/>
    </row>
    <row r="608" spans="1:6" ht="14.25" x14ac:dyDescent="0.45">
      <c r="A608" s="136"/>
      <c r="B608" s="136"/>
      <c r="C608" s="137"/>
      <c r="D608" s="138"/>
      <c r="E608" s="139"/>
      <c r="F608" s="136"/>
    </row>
    <row r="609" spans="1:6" ht="14.25" x14ac:dyDescent="0.45">
      <c r="A609" s="136"/>
      <c r="B609" s="136"/>
      <c r="C609" s="137"/>
      <c r="D609" s="138"/>
      <c r="E609" s="139"/>
      <c r="F609" s="136"/>
    </row>
    <row r="610" spans="1:6" ht="14.25" x14ac:dyDescent="0.45">
      <c r="A610" s="136"/>
      <c r="B610" s="136"/>
      <c r="C610" s="137"/>
      <c r="D610" s="138"/>
      <c r="E610" s="139"/>
      <c r="F610" s="136"/>
    </row>
    <row r="611" spans="1:6" ht="14.25" x14ac:dyDescent="0.45">
      <c r="A611" s="136"/>
      <c r="B611" s="136"/>
      <c r="C611" s="137"/>
      <c r="D611" s="138"/>
      <c r="E611" s="139"/>
      <c r="F611" s="136"/>
    </row>
    <row r="612" spans="1:6" ht="14.25" x14ac:dyDescent="0.45">
      <c r="A612" s="136"/>
      <c r="B612" s="136"/>
      <c r="C612" s="137"/>
      <c r="D612" s="138"/>
      <c r="E612" s="139"/>
      <c r="F612" s="136"/>
    </row>
    <row r="613" spans="1:6" ht="14.25" x14ac:dyDescent="0.45">
      <c r="A613" s="136"/>
      <c r="B613" s="136"/>
      <c r="C613" s="137"/>
      <c r="D613" s="138"/>
      <c r="E613" s="139"/>
      <c r="F613" s="136"/>
    </row>
    <row r="614" spans="1:6" ht="14.25" x14ac:dyDescent="0.45">
      <c r="A614" s="136"/>
      <c r="B614" s="136"/>
      <c r="C614" s="137"/>
      <c r="D614" s="138"/>
      <c r="E614" s="139"/>
      <c r="F614" s="136"/>
    </row>
    <row r="615" spans="1:6" ht="14.25" x14ac:dyDescent="0.45">
      <c r="A615" s="136"/>
      <c r="B615" s="136"/>
      <c r="C615" s="137"/>
      <c r="D615" s="138"/>
      <c r="E615" s="139"/>
      <c r="F615" s="136"/>
    </row>
    <row r="616" spans="1:6" ht="14.25" x14ac:dyDescent="0.45">
      <c r="A616" s="136"/>
      <c r="B616" s="136"/>
      <c r="C616" s="137"/>
      <c r="D616" s="138"/>
      <c r="E616" s="139"/>
      <c r="F616" s="136"/>
    </row>
    <row r="617" spans="1:6" ht="14.25" x14ac:dyDescent="0.45">
      <c r="A617" s="136"/>
      <c r="B617" s="136"/>
      <c r="C617" s="137"/>
      <c r="D617" s="138"/>
      <c r="E617" s="139"/>
      <c r="F617" s="136"/>
    </row>
    <row r="618" spans="1:6" ht="14.25" x14ac:dyDescent="0.45">
      <c r="A618" s="136"/>
      <c r="B618" s="136"/>
      <c r="C618" s="137"/>
      <c r="D618" s="138"/>
      <c r="E618" s="139"/>
      <c r="F618" s="136"/>
    </row>
    <row r="619" spans="1:6" ht="14.25" x14ac:dyDescent="0.45">
      <c r="A619" s="136"/>
      <c r="B619" s="136"/>
      <c r="C619" s="137"/>
      <c r="D619" s="138"/>
      <c r="E619" s="139"/>
      <c r="F619" s="136"/>
    </row>
    <row r="620" spans="1:6" ht="14.25" x14ac:dyDescent="0.45">
      <c r="A620" s="136"/>
      <c r="B620" s="136"/>
      <c r="C620" s="137"/>
      <c r="D620" s="138"/>
      <c r="E620" s="139"/>
      <c r="F620" s="136"/>
    </row>
    <row r="621" spans="1:6" ht="14.25" x14ac:dyDescent="0.45">
      <c r="A621" s="136"/>
      <c r="B621" s="136"/>
      <c r="C621" s="137"/>
      <c r="D621" s="138"/>
      <c r="E621" s="139"/>
      <c r="F621" s="136"/>
    </row>
    <row r="622" spans="1:6" ht="14.25" x14ac:dyDescent="0.45">
      <c r="A622" s="136"/>
      <c r="B622" s="136"/>
      <c r="C622" s="137"/>
      <c r="D622" s="138"/>
      <c r="E622" s="139"/>
      <c r="F622" s="136"/>
    </row>
    <row r="623" spans="1:6" ht="14.25" x14ac:dyDescent="0.45">
      <c r="A623" s="136"/>
      <c r="B623" s="136"/>
      <c r="C623" s="137"/>
      <c r="D623" s="138"/>
      <c r="E623" s="139"/>
      <c r="F623" s="136"/>
    </row>
    <row r="624" spans="1:6" ht="14.25" x14ac:dyDescent="0.45">
      <c r="A624" s="136"/>
      <c r="B624" s="136"/>
      <c r="C624" s="137"/>
      <c r="D624" s="138"/>
      <c r="E624" s="139"/>
      <c r="F624" s="136"/>
    </row>
    <row r="625" spans="1:6" ht="14.25" x14ac:dyDescent="0.45">
      <c r="A625" s="136"/>
      <c r="B625" s="136"/>
      <c r="C625" s="137"/>
      <c r="D625" s="138"/>
      <c r="E625" s="139"/>
      <c r="F625" s="136"/>
    </row>
    <row r="626" spans="1:6" ht="14.25" x14ac:dyDescent="0.45">
      <c r="A626" s="136"/>
      <c r="B626" s="136"/>
      <c r="C626" s="137"/>
      <c r="D626" s="138"/>
      <c r="E626" s="139"/>
      <c r="F626" s="136"/>
    </row>
    <row r="627" spans="1:6" ht="14.25" x14ac:dyDescent="0.45">
      <c r="A627" s="136"/>
      <c r="B627" s="136"/>
      <c r="C627" s="137"/>
      <c r="D627" s="138"/>
      <c r="E627" s="139"/>
      <c r="F627" s="136"/>
    </row>
    <row r="628" spans="1:6" ht="14.25" x14ac:dyDescent="0.45">
      <c r="A628" s="136"/>
      <c r="B628" s="136"/>
      <c r="C628" s="137"/>
      <c r="D628" s="138"/>
      <c r="E628" s="139"/>
      <c r="F628" s="136"/>
    </row>
    <row r="629" spans="1:6" ht="14.25" x14ac:dyDescent="0.45">
      <c r="A629" s="136"/>
      <c r="B629" s="136"/>
      <c r="C629" s="137"/>
      <c r="D629" s="138"/>
      <c r="E629" s="139"/>
      <c r="F629" s="136"/>
    </row>
    <row r="630" spans="1:6" ht="14.25" x14ac:dyDescent="0.45">
      <c r="A630" s="136"/>
      <c r="B630" s="136"/>
      <c r="C630" s="137"/>
      <c r="D630" s="138"/>
      <c r="E630" s="139"/>
      <c r="F630" s="136"/>
    </row>
    <row r="631" spans="1:6" ht="14.25" x14ac:dyDescent="0.45">
      <c r="A631" s="136"/>
      <c r="B631" s="136"/>
      <c r="C631" s="137"/>
      <c r="D631" s="138"/>
      <c r="E631" s="139"/>
      <c r="F631" s="136"/>
    </row>
    <row r="632" spans="1:6" ht="14.25" x14ac:dyDescent="0.45">
      <c r="A632" s="136"/>
      <c r="B632" s="136"/>
      <c r="C632" s="137"/>
      <c r="D632" s="138"/>
      <c r="E632" s="139"/>
      <c r="F632" s="136"/>
    </row>
    <row r="633" spans="1:6" ht="14.25" x14ac:dyDescent="0.45">
      <c r="A633" s="136"/>
      <c r="B633" s="136"/>
      <c r="C633" s="137"/>
      <c r="D633" s="138"/>
      <c r="E633" s="139"/>
      <c r="F633" s="136"/>
    </row>
    <row r="634" spans="1:6" ht="14.25" x14ac:dyDescent="0.45">
      <c r="A634" s="136"/>
      <c r="B634" s="136"/>
      <c r="C634" s="137"/>
      <c r="D634" s="138"/>
      <c r="E634" s="139"/>
      <c r="F634" s="136"/>
    </row>
    <row r="635" spans="1:6" ht="14.25" x14ac:dyDescent="0.45">
      <c r="A635" s="136"/>
      <c r="B635" s="136"/>
      <c r="C635" s="137"/>
      <c r="D635" s="138"/>
      <c r="E635" s="139"/>
      <c r="F635" s="136"/>
    </row>
    <row r="636" spans="1:6" ht="14.25" x14ac:dyDescent="0.45">
      <c r="A636" s="136"/>
      <c r="B636" s="136"/>
      <c r="C636" s="137"/>
      <c r="D636" s="138"/>
      <c r="E636" s="139"/>
      <c r="F636" s="136"/>
    </row>
    <row r="637" spans="1:6" ht="14.25" x14ac:dyDescent="0.45">
      <c r="A637" s="136"/>
      <c r="B637" s="136"/>
      <c r="C637" s="137"/>
      <c r="D637" s="138"/>
      <c r="E637" s="139"/>
      <c r="F637" s="136"/>
    </row>
    <row r="638" spans="1:6" ht="14.25" x14ac:dyDescent="0.45">
      <c r="A638" s="136"/>
      <c r="B638" s="136"/>
      <c r="C638" s="137"/>
      <c r="D638" s="138"/>
      <c r="E638" s="139"/>
      <c r="F638" s="136"/>
    </row>
    <row r="639" spans="1:6" ht="14.25" x14ac:dyDescent="0.45">
      <c r="A639" s="136"/>
      <c r="B639" s="136"/>
      <c r="C639" s="137"/>
      <c r="D639" s="138"/>
      <c r="E639" s="139"/>
      <c r="F639" s="136"/>
    </row>
    <row r="640" spans="1:6" ht="14.25" x14ac:dyDescent="0.45">
      <c r="A640" s="136"/>
      <c r="B640" s="136"/>
      <c r="C640" s="137"/>
      <c r="D640" s="138"/>
      <c r="E640" s="139"/>
      <c r="F640" s="136"/>
    </row>
    <row r="641" spans="1:6" ht="14.25" x14ac:dyDescent="0.45">
      <c r="A641" s="136"/>
      <c r="B641" s="136"/>
      <c r="C641" s="137"/>
      <c r="D641" s="138"/>
      <c r="E641" s="139"/>
      <c r="F641" s="136"/>
    </row>
    <row r="642" spans="1:6" ht="14.25" x14ac:dyDescent="0.45">
      <c r="A642" s="136"/>
      <c r="B642" s="136"/>
      <c r="C642" s="137"/>
      <c r="D642" s="138"/>
      <c r="E642" s="139"/>
      <c r="F642" s="136"/>
    </row>
    <row r="643" spans="1:6" ht="14.25" x14ac:dyDescent="0.45">
      <c r="A643" s="136"/>
      <c r="B643" s="136"/>
      <c r="C643" s="137"/>
      <c r="D643" s="138"/>
      <c r="E643" s="139"/>
      <c r="F643" s="136"/>
    </row>
    <row r="644" spans="1:6" ht="14.25" x14ac:dyDescent="0.45">
      <c r="A644" s="136"/>
      <c r="B644" s="136"/>
      <c r="C644" s="137"/>
      <c r="D644" s="138"/>
      <c r="E644" s="139"/>
      <c r="F644" s="136"/>
    </row>
    <row r="645" spans="1:6" ht="14.25" x14ac:dyDescent="0.45">
      <c r="A645" s="136"/>
      <c r="B645" s="136"/>
      <c r="C645" s="137"/>
      <c r="D645" s="138"/>
      <c r="E645" s="139"/>
      <c r="F645" s="136"/>
    </row>
    <row r="646" spans="1:6" ht="14.25" x14ac:dyDescent="0.45">
      <c r="A646" s="136"/>
      <c r="B646" s="136"/>
      <c r="C646" s="137"/>
      <c r="D646" s="138"/>
      <c r="E646" s="139"/>
      <c r="F646" s="136"/>
    </row>
    <row r="647" spans="1:6" ht="14.25" x14ac:dyDescent="0.45">
      <c r="A647" s="136"/>
      <c r="B647" s="136"/>
      <c r="C647" s="137"/>
      <c r="D647" s="138"/>
      <c r="E647" s="139"/>
      <c r="F647" s="136"/>
    </row>
    <row r="648" spans="1:6" ht="14.25" x14ac:dyDescent="0.45">
      <c r="A648" s="136"/>
      <c r="B648" s="136"/>
      <c r="C648" s="137"/>
      <c r="D648" s="138"/>
      <c r="E648" s="139"/>
      <c r="F648" s="136"/>
    </row>
    <row r="649" spans="1:6" ht="14.25" x14ac:dyDescent="0.45">
      <c r="A649" s="136"/>
      <c r="B649" s="136"/>
      <c r="C649" s="137"/>
      <c r="D649" s="138"/>
      <c r="E649" s="139"/>
      <c r="F649" s="136"/>
    </row>
    <row r="650" spans="1:6" ht="14.25" x14ac:dyDescent="0.45">
      <c r="A650" s="136"/>
      <c r="B650" s="136"/>
      <c r="C650" s="137"/>
      <c r="D650" s="138"/>
      <c r="E650" s="139"/>
      <c r="F650" s="136"/>
    </row>
    <row r="651" spans="1:6" ht="14.25" x14ac:dyDescent="0.45">
      <c r="A651" s="136"/>
      <c r="B651" s="136"/>
      <c r="C651" s="137"/>
      <c r="D651" s="138"/>
      <c r="E651" s="139"/>
      <c r="F651" s="136"/>
    </row>
    <row r="652" spans="1:6" ht="14.25" x14ac:dyDescent="0.45">
      <c r="A652" s="136"/>
      <c r="B652" s="136"/>
      <c r="C652" s="137"/>
      <c r="D652" s="138"/>
      <c r="E652" s="139"/>
      <c r="F652" s="136"/>
    </row>
    <row r="653" spans="1:6" ht="14.25" x14ac:dyDescent="0.45">
      <c r="A653" s="136"/>
      <c r="B653" s="136"/>
      <c r="C653" s="137"/>
      <c r="D653" s="138"/>
      <c r="E653" s="139"/>
      <c r="F653" s="136"/>
    </row>
    <row r="654" spans="1:6" ht="14.25" x14ac:dyDescent="0.45">
      <c r="A654" s="136"/>
      <c r="B654" s="136"/>
      <c r="C654" s="137"/>
      <c r="D654" s="138"/>
      <c r="E654" s="139"/>
      <c r="F654" s="136"/>
    </row>
    <row r="655" spans="1:6" ht="14.25" x14ac:dyDescent="0.45">
      <c r="A655" s="136"/>
      <c r="B655" s="136"/>
      <c r="C655" s="137"/>
      <c r="D655" s="138"/>
      <c r="E655" s="139"/>
      <c r="F655" s="136"/>
    </row>
    <row r="656" spans="1:6" ht="14.25" x14ac:dyDescent="0.45">
      <c r="A656" s="136"/>
      <c r="B656" s="136"/>
      <c r="C656" s="137"/>
      <c r="D656" s="138"/>
      <c r="E656" s="139"/>
      <c r="F656" s="136"/>
    </row>
    <row r="657" spans="1:6" ht="14.25" x14ac:dyDescent="0.45">
      <c r="A657" s="136"/>
      <c r="B657" s="136"/>
      <c r="C657" s="137"/>
      <c r="D657" s="138"/>
      <c r="E657" s="139"/>
      <c r="F657" s="136"/>
    </row>
    <row r="658" spans="1:6" ht="14.25" x14ac:dyDescent="0.45">
      <c r="A658" s="136"/>
      <c r="B658" s="136"/>
      <c r="C658" s="137"/>
      <c r="D658" s="138"/>
      <c r="E658" s="139"/>
      <c r="F658" s="136"/>
    </row>
    <row r="659" spans="1:6" ht="14.25" x14ac:dyDescent="0.45">
      <c r="A659" s="136"/>
      <c r="B659" s="136"/>
      <c r="C659" s="137"/>
      <c r="D659" s="138"/>
      <c r="E659" s="139"/>
      <c r="F659" s="136"/>
    </row>
    <row r="660" spans="1:6" ht="14.25" x14ac:dyDescent="0.45">
      <c r="A660" s="136"/>
      <c r="B660" s="136"/>
      <c r="C660" s="137"/>
      <c r="D660" s="138"/>
      <c r="E660" s="139"/>
      <c r="F660" s="136"/>
    </row>
    <row r="661" spans="1:6" ht="14.25" x14ac:dyDescent="0.45">
      <c r="A661" s="136"/>
      <c r="B661" s="136"/>
      <c r="C661" s="137"/>
      <c r="D661" s="138"/>
      <c r="E661" s="139"/>
      <c r="F661" s="136"/>
    </row>
    <row r="662" spans="1:6" ht="14.25" x14ac:dyDescent="0.45">
      <c r="A662" s="136"/>
      <c r="B662" s="136"/>
      <c r="C662" s="137"/>
      <c r="D662" s="138"/>
      <c r="E662" s="139"/>
      <c r="F662" s="136"/>
    </row>
    <row r="663" spans="1:6" ht="14.25" x14ac:dyDescent="0.45">
      <c r="A663" s="136"/>
      <c r="B663" s="136"/>
      <c r="C663" s="137"/>
      <c r="D663" s="138"/>
      <c r="E663" s="139"/>
      <c r="F663" s="136"/>
    </row>
    <row r="664" spans="1:6" ht="14.25" x14ac:dyDescent="0.45">
      <c r="A664" s="136"/>
      <c r="B664" s="136"/>
      <c r="C664" s="137"/>
      <c r="D664" s="138"/>
      <c r="E664" s="139"/>
      <c r="F664" s="136"/>
    </row>
    <row r="665" spans="1:6" ht="14.25" x14ac:dyDescent="0.45">
      <c r="A665" s="136"/>
      <c r="B665" s="136"/>
      <c r="C665" s="137"/>
      <c r="D665" s="138"/>
      <c r="E665" s="139"/>
      <c r="F665" s="136"/>
    </row>
    <row r="666" spans="1:6" ht="14.25" x14ac:dyDescent="0.45">
      <c r="A666" s="136"/>
      <c r="B666" s="136"/>
      <c r="C666" s="137"/>
      <c r="D666" s="138"/>
      <c r="E666" s="139"/>
      <c r="F666" s="136"/>
    </row>
    <row r="667" spans="1:6" ht="14.25" x14ac:dyDescent="0.45">
      <c r="A667" s="136"/>
      <c r="B667" s="136"/>
      <c r="C667" s="137"/>
      <c r="D667" s="138"/>
      <c r="E667" s="139"/>
      <c r="F667" s="136"/>
    </row>
    <row r="668" spans="1:6" ht="14.25" x14ac:dyDescent="0.45">
      <c r="A668" s="136"/>
      <c r="B668" s="136"/>
      <c r="C668" s="137"/>
      <c r="D668" s="138"/>
      <c r="E668" s="139"/>
      <c r="F668" s="136"/>
    </row>
    <row r="669" spans="1:6" ht="14.25" x14ac:dyDescent="0.45">
      <c r="A669" s="136"/>
      <c r="B669" s="136"/>
      <c r="C669" s="137"/>
      <c r="D669" s="138"/>
      <c r="E669" s="139"/>
      <c r="F669" s="136"/>
    </row>
    <row r="670" spans="1:6" ht="14.25" x14ac:dyDescent="0.45">
      <c r="A670" s="136"/>
      <c r="B670" s="136"/>
      <c r="C670" s="137"/>
      <c r="D670" s="138"/>
      <c r="E670" s="139"/>
      <c r="F670" s="136"/>
    </row>
    <row r="671" spans="1:6" ht="14.25" x14ac:dyDescent="0.45">
      <c r="A671" s="136"/>
      <c r="B671" s="136"/>
      <c r="C671" s="137"/>
      <c r="D671" s="138"/>
      <c r="E671" s="139"/>
      <c r="F671" s="136"/>
    </row>
    <row r="672" spans="1:6" ht="14.25" x14ac:dyDescent="0.45">
      <c r="A672" s="136"/>
      <c r="B672" s="136"/>
      <c r="C672" s="137"/>
      <c r="D672" s="138"/>
      <c r="E672" s="139"/>
      <c r="F672" s="136"/>
    </row>
    <row r="673" spans="1:6" ht="14.25" x14ac:dyDescent="0.45">
      <c r="A673" s="136"/>
      <c r="B673" s="136"/>
      <c r="C673" s="137"/>
      <c r="D673" s="138"/>
      <c r="E673" s="139"/>
      <c r="F673" s="136"/>
    </row>
    <row r="674" spans="1:6" ht="14.25" x14ac:dyDescent="0.45">
      <c r="A674" s="136"/>
      <c r="B674" s="136"/>
      <c r="C674" s="137"/>
      <c r="D674" s="138"/>
      <c r="E674" s="139"/>
      <c r="F674" s="136"/>
    </row>
    <row r="675" spans="1:6" ht="14.25" x14ac:dyDescent="0.45">
      <c r="A675" s="136"/>
      <c r="B675" s="136"/>
      <c r="C675" s="137"/>
      <c r="D675" s="138"/>
      <c r="E675" s="139"/>
      <c r="F675" s="136"/>
    </row>
    <row r="676" spans="1:6" ht="14.25" x14ac:dyDescent="0.45">
      <c r="A676" s="136"/>
      <c r="B676" s="136"/>
      <c r="C676" s="137"/>
      <c r="D676" s="138"/>
      <c r="E676" s="139"/>
      <c r="F676" s="136"/>
    </row>
    <row r="677" spans="1:6" ht="14.25" x14ac:dyDescent="0.45">
      <c r="A677" s="136"/>
      <c r="B677" s="136"/>
      <c r="C677" s="137"/>
      <c r="D677" s="138"/>
      <c r="E677" s="139"/>
      <c r="F677" s="136"/>
    </row>
    <row r="678" spans="1:6" ht="14.25" x14ac:dyDescent="0.45">
      <c r="A678" s="136"/>
      <c r="B678" s="136"/>
      <c r="C678" s="137"/>
      <c r="D678" s="138"/>
      <c r="E678" s="139"/>
      <c r="F678" s="136"/>
    </row>
    <row r="679" spans="1:6" ht="14.25" x14ac:dyDescent="0.45">
      <c r="A679" s="136"/>
      <c r="B679" s="136"/>
      <c r="C679" s="137"/>
      <c r="D679" s="138"/>
      <c r="E679" s="139"/>
      <c r="F679" s="136"/>
    </row>
    <row r="680" spans="1:6" ht="14.25" x14ac:dyDescent="0.45">
      <c r="A680" s="136"/>
      <c r="B680" s="136"/>
      <c r="C680" s="137"/>
      <c r="D680" s="138"/>
      <c r="E680" s="139"/>
      <c r="F680" s="136"/>
    </row>
    <row r="681" spans="1:6" ht="14.25" x14ac:dyDescent="0.45">
      <c r="A681" s="136"/>
      <c r="B681" s="136"/>
      <c r="C681" s="137"/>
      <c r="D681" s="138"/>
      <c r="E681" s="139"/>
      <c r="F681" s="136"/>
    </row>
    <row r="682" spans="1:6" ht="14.25" x14ac:dyDescent="0.45">
      <c r="A682" s="136"/>
      <c r="B682" s="136"/>
      <c r="C682" s="137"/>
      <c r="D682" s="138"/>
      <c r="E682" s="139"/>
      <c r="F682" s="136"/>
    </row>
    <row r="683" spans="1:6" ht="14.25" x14ac:dyDescent="0.45">
      <c r="A683" s="136"/>
      <c r="B683" s="136"/>
      <c r="C683" s="137"/>
      <c r="D683" s="138"/>
      <c r="E683" s="139"/>
      <c r="F683" s="136"/>
    </row>
    <row r="684" spans="1:6" ht="14.25" x14ac:dyDescent="0.45">
      <c r="A684" s="136"/>
      <c r="B684" s="136"/>
      <c r="C684" s="137"/>
      <c r="D684" s="138"/>
      <c r="E684" s="139"/>
      <c r="F684" s="136"/>
    </row>
    <row r="685" spans="1:6" ht="14.25" x14ac:dyDescent="0.45">
      <c r="A685" s="136"/>
      <c r="B685" s="136"/>
      <c r="C685" s="137"/>
      <c r="D685" s="138"/>
      <c r="E685" s="139"/>
      <c r="F685" s="136"/>
    </row>
    <row r="686" spans="1:6" ht="14.25" x14ac:dyDescent="0.45">
      <c r="A686" s="136"/>
      <c r="B686" s="136"/>
      <c r="C686" s="137"/>
      <c r="D686" s="138"/>
      <c r="E686" s="139"/>
      <c r="F686" s="136"/>
    </row>
    <row r="687" spans="1:6" ht="14.25" x14ac:dyDescent="0.45">
      <c r="A687" s="136"/>
      <c r="B687" s="136"/>
      <c r="C687" s="137"/>
      <c r="D687" s="138"/>
      <c r="E687" s="139"/>
      <c r="F687" s="136"/>
    </row>
    <row r="688" spans="1:6" ht="14.25" x14ac:dyDescent="0.45">
      <c r="A688" s="136"/>
      <c r="B688" s="136"/>
      <c r="C688" s="137"/>
      <c r="D688" s="138"/>
      <c r="E688" s="139"/>
      <c r="F688" s="136"/>
    </row>
    <row r="689" spans="1:6" ht="14.25" x14ac:dyDescent="0.45">
      <c r="A689" s="136"/>
      <c r="B689" s="136"/>
      <c r="C689" s="137"/>
      <c r="D689" s="138"/>
      <c r="E689" s="139"/>
      <c r="F689" s="136"/>
    </row>
    <row r="690" spans="1:6" ht="14.25" x14ac:dyDescent="0.45">
      <c r="A690" s="136"/>
      <c r="B690" s="136"/>
      <c r="C690" s="137"/>
      <c r="D690" s="138"/>
      <c r="E690" s="139"/>
      <c r="F690" s="136"/>
    </row>
    <row r="691" spans="1:6" ht="14.25" x14ac:dyDescent="0.45">
      <c r="A691" s="136"/>
      <c r="B691" s="136"/>
      <c r="C691" s="137"/>
      <c r="D691" s="138"/>
      <c r="E691" s="139"/>
      <c r="F691" s="136"/>
    </row>
    <row r="692" spans="1:6" ht="14.25" x14ac:dyDescent="0.45">
      <c r="A692" s="136"/>
      <c r="B692" s="136"/>
      <c r="C692" s="137"/>
      <c r="D692" s="138"/>
      <c r="E692" s="139"/>
      <c r="F692" s="136"/>
    </row>
    <row r="693" spans="1:6" ht="14.25" x14ac:dyDescent="0.45">
      <c r="A693" s="136"/>
      <c r="B693" s="136"/>
      <c r="C693" s="137"/>
      <c r="D693" s="138"/>
      <c r="E693" s="139"/>
      <c r="F693" s="136"/>
    </row>
    <row r="694" spans="1:6" ht="14.25" x14ac:dyDescent="0.45">
      <c r="A694" s="136"/>
      <c r="B694" s="136"/>
      <c r="C694" s="137"/>
      <c r="D694" s="138"/>
      <c r="E694" s="139"/>
      <c r="F694" s="136"/>
    </row>
    <row r="695" spans="1:6" ht="14.25" x14ac:dyDescent="0.45">
      <c r="A695" s="136"/>
      <c r="B695" s="136"/>
      <c r="C695" s="137"/>
      <c r="D695" s="138"/>
      <c r="E695" s="139"/>
      <c r="F695" s="136"/>
    </row>
    <row r="696" spans="1:6" ht="14.25" x14ac:dyDescent="0.45">
      <c r="A696" s="136"/>
      <c r="B696" s="136"/>
      <c r="C696" s="137"/>
      <c r="D696" s="138"/>
      <c r="E696" s="139"/>
      <c r="F696" s="136"/>
    </row>
    <row r="697" spans="1:6" ht="14.25" x14ac:dyDescent="0.45">
      <c r="A697" s="136"/>
      <c r="B697" s="136"/>
      <c r="C697" s="137"/>
      <c r="D697" s="138"/>
      <c r="E697" s="139"/>
      <c r="F697" s="136"/>
    </row>
    <row r="698" spans="1:6" ht="14.25" x14ac:dyDescent="0.45">
      <c r="A698" s="136"/>
      <c r="B698" s="136"/>
      <c r="C698" s="137"/>
      <c r="D698" s="138"/>
      <c r="E698" s="139"/>
      <c r="F698" s="136"/>
    </row>
    <row r="699" spans="1:6" ht="14.25" x14ac:dyDescent="0.45">
      <c r="A699" s="136"/>
      <c r="B699" s="136"/>
      <c r="C699" s="137"/>
      <c r="D699" s="138"/>
      <c r="E699" s="139"/>
      <c r="F699" s="136"/>
    </row>
    <row r="700" spans="1:6" ht="14.25" x14ac:dyDescent="0.45">
      <c r="A700" s="136"/>
      <c r="B700" s="136"/>
      <c r="C700" s="137"/>
      <c r="D700" s="138"/>
      <c r="E700" s="139"/>
      <c r="F700" s="136"/>
    </row>
    <row r="701" spans="1:6" ht="14.25" x14ac:dyDescent="0.45">
      <c r="A701" s="136"/>
      <c r="B701" s="136"/>
      <c r="C701" s="137"/>
      <c r="D701" s="138"/>
      <c r="E701" s="139"/>
      <c r="F701" s="136"/>
    </row>
    <row r="702" spans="1:6" ht="14.25" x14ac:dyDescent="0.45">
      <c r="A702" s="136"/>
      <c r="B702" s="136"/>
      <c r="C702" s="137"/>
      <c r="D702" s="138"/>
      <c r="E702" s="139"/>
      <c r="F702" s="136"/>
    </row>
    <row r="703" spans="1:6" ht="14.25" x14ac:dyDescent="0.45">
      <c r="A703" s="136"/>
      <c r="B703" s="136"/>
      <c r="C703" s="137"/>
      <c r="D703" s="138"/>
      <c r="E703" s="139"/>
      <c r="F703" s="136"/>
    </row>
    <row r="704" spans="1:6" ht="14.25" x14ac:dyDescent="0.45">
      <c r="A704" s="136"/>
      <c r="B704" s="136"/>
      <c r="C704" s="137"/>
      <c r="D704" s="138"/>
      <c r="E704" s="139"/>
      <c r="F704" s="136"/>
    </row>
    <row r="705" spans="1:6" ht="14.25" x14ac:dyDescent="0.45">
      <c r="A705" s="136"/>
      <c r="B705" s="136"/>
      <c r="C705" s="137"/>
      <c r="D705" s="138"/>
      <c r="E705" s="139"/>
      <c r="F705" s="136"/>
    </row>
    <row r="706" spans="1:6" ht="14.25" x14ac:dyDescent="0.45">
      <c r="A706" s="136"/>
      <c r="B706" s="136"/>
      <c r="C706" s="137"/>
      <c r="D706" s="138"/>
      <c r="E706" s="139"/>
      <c r="F706" s="136"/>
    </row>
    <row r="707" spans="1:6" ht="14.25" x14ac:dyDescent="0.45">
      <c r="A707" s="136"/>
      <c r="B707" s="136"/>
      <c r="C707" s="137"/>
      <c r="D707" s="138"/>
      <c r="E707" s="139"/>
      <c r="F707" s="136"/>
    </row>
    <row r="708" spans="1:6" ht="14.25" x14ac:dyDescent="0.45">
      <c r="A708" s="136"/>
      <c r="B708" s="136"/>
      <c r="C708" s="137"/>
      <c r="D708" s="138"/>
      <c r="E708" s="139"/>
      <c r="F708" s="136"/>
    </row>
    <row r="709" spans="1:6" ht="14.25" x14ac:dyDescent="0.45">
      <c r="A709" s="136"/>
      <c r="B709" s="136"/>
      <c r="C709" s="137"/>
      <c r="D709" s="138"/>
      <c r="E709" s="139"/>
      <c r="F709" s="136"/>
    </row>
    <row r="710" spans="1:6" ht="14.25" x14ac:dyDescent="0.45">
      <c r="A710" s="136"/>
      <c r="B710" s="136"/>
      <c r="C710" s="137"/>
      <c r="D710" s="138"/>
      <c r="E710" s="139"/>
      <c r="F710" s="136"/>
    </row>
    <row r="711" spans="1:6" ht="14.25" x14ac:dyDescent="0.45">
      <c r="A711" s="136"/>
      <c r="B711" s="136"/>
      <c r="C711" s="137"/>
      <c r="D711" s="138"/>
      <c r="E711" s="139"/>
      <c r="F711" s="136"/>
    </row>
    <row r="712" spans="1:6" ht="14.25" x14ac:dyDescent="0.45">
      <c r="A712" s="136"/>
      <c r="B712" s="136"/>
      <c r="C712" s="137"/>
      <c r="D712" s="138"/>
      <c r="E712" s="139"/>
      <c r="F712" s="136"/>
    </row>
    <row r="713" spans="1:6" ht="14.25" x14ac:dyDescent="0.45">
      <c r="A713" s="136"/>
      <c r="B713" s="136"/>
      <c r="C713" s="137"/>
      <c r="D713" s="138"/>
      <c r="E713" s="139"/>
      <c r="F713" s="136"/>
    </row>
    <row r="714" spans="1:6" ht="14.25" x14ac:dyDescent="0.45">
      <c r="A714" s="136"/>
      <c r="B714" s="136"/>
      <c r="C714" s="137"/>
      <c r="D714" s="138"/>
      <c r="E714" s="139"/>
      <c r="F714" s="136"/>
    </row>
    <row r="715" spans="1:6" ht="14.25" x14ac:dyDescent="0.45">
      <c r="A715" s="136"/>
      <c r="B715" s="136"/>
      <c r="C715" s="137"/>
      <c r="D715" s="138"/>
      <c r="E715" s="139"/>
      <c r="F715" s="136"/>
    </row>
    <row r="716" spans="1:6" ht="14.25" x14ac:dyDescent="0.45">
      <c r="A716" s="136"/>
      <c r="B716" s="136"/>
      <c r="C716" s="137"/>
      <c r="D716" s="138"/>
      <c r="E716" s="139"/>
      <c r="F716" s="136"/>
    </row>
    <row r="717" spans="1:6" ht="14.25" x14ac:dyDescent="0.45">
      <c r="A717" s="136"/>
      <c r="B717" s="136"/>
      <c r="C717" s="137"/>
      <c r="D717" s="138"/>
      <c r="E717" s="139"/>
      <c r="F717" s="136"/>
    </row>
    <row r="718" spans="1:6" ht="14.25" x14ac:dyDescent="0.45">
      <c r="A718" s="136"/>
      <c r="B718" s="136"/>
      <c r="C718" s="137"/>
      <c r="D718" s="138"/>
      <c r="E718" s="139"/>
      <c r="F718" s="136"/>
    </row>
    <row r="719" spans="1:6" ht="14.25" x14ac:dyDescent="0.45">
      <c r="A719" s="136"/>
      <c r="B719" s="136"/>
      <c r="C719" s="137"/>
      <c r="D719" s="138"/>
      <c r="E719" s="139"/>
      <c r="F719" s="136"/>
    </row>
    <row r="720" spans="1:6" ht="14.25" x14ac:dyDescent="0.45">
      <c r="A720" s="136"/>
      <c r="B720" s="136"/>
      <c r="C720" s="137"/>
      <c r="D720" s="138"/>
      <c r="E720" s="139"/>
      <c r="F720" s="136"/>
    </row>
    <row r="721" spans="1:6" ht="14.25" x14ac:dyDescent="0.45">
      <c r="A721" s="136"/>
      <c r="B721" s="136"/>
      <c r="C721" s="137"/>
      <c r="D721" s="138"/>
      <c r="E721" s="139"/>
      <c r="F721" s="136"/>
    </row>
    <row r="722" spans="1:6" ht="14.25" x14ac:dyDescent="0.45">
      <c r="A722" s="136"/>
      <c r="B722" s="136"/>
      <c r="C722" s="137"/>
      <c r="D722" s="138"/>
      <c r="E722" s="139"/>
      <c r="F722" s="136"/>
    </row>
    <row r="723" spans="1:6" ht="14.25" x14ac:dyDescent="0.45">
      <c r="A723" s="136"/>
      <c r="B723" s="136"/>
      <c r="C723" s="137"/>
      <c r="D723" s="138"/>
      <c r="E723" s="139"/>
      <c r="F723" s="136"/>
    </row>
    <row r="724" spans="1:6" ht="14.25" x14ac:dyDescent="0.45">
      <c r="A724" s="136"/>
      <c r="B724" s="136"/>
      <c r="C724" s="137"/>
      <c r="D724" s="138"/>
      <c r="E724" s="139"/>
      <c r="F724" s="136"/>
    </row>
    <row r="725" spans="1:6" ht="14.25" x14ac:dyDescent="0.45">
      <c r="A725" s="136"/>
      <c r="B725" s="136"/>
      <c r="C725" s="137"/>
      <c r="D725" s="138"/>
      <c r="E725" s="139"/>
      <c r="F725" s="136"/>
    </row>
    <row r="726" spans="1:6" ht="14.25" x14ac:dyDescent="0.45">
      <c r="A726" s="136"/>
      <c r="B726" s="136"/>
      <c r="C726" s="137"/>
      <c r="D726" s="138"/>
      <c r="E726" s="139"/>
      <c r="F726" s="136"/>
    </row>
    <row r="727" spans="1:6" ht="14.25" x14ac:dyDescent="0.45">
      <c r="A727" s="136"/>
      <c r="B727" s="136"/>
      <c r="C727" s="137"/>
      <c r="D727" s="138"/>
      <c r="E727" s="139"/>
      <c r="F727" s="136"/>
    </row>
    <row r="728" spans="1:6" ht="14.25" x14ac:dyDescent="0.45">
      <c r="A728" s="136"/>
      <c r="B728" s="136"/>
      <c r="C728" s="137"/>
      <c r="D728" s="138"/>
      <c r="E728" s="139"/>
      <c r="F728" s="136"/>
    </row>
    <row r="729" spans="1:6" ht="14.25" x14ac:dyDescent="0.45">
      <c r="A729" s="136"/>
      <c r="B729" s="136"/>
      <c r="C729" s="137"/>
      <c r="D729" s="138"/>
      <c r="E729" s="139"/>
      <c r="F729" s="136"/>
    </row>
    <row r="730" spans="1:6" ht="14.25" x14ac:dyDescent="0.45">
      <c r="A730" s="136"/>
      <c r="B730" s="136"/>
      <c r="C730" s="137"/>
      <c r="D730" s="138"/>
      <c r="E730" s="139"/>
      <c r="F730" s="136"/>
    </row>
    <row r="731" spans="1:6" ht="14.25" x14ac:dyDescent="0.45">
      <c r="A731" s="136"/>
      <c r="B731" s="136"/>
      <c r="C731" s="137"/>
      <c r="D731" s="138"/>
      <c r="E731" s="139"/>
      <c r="F731" s="136"/>
    </row>
    <row r="732" spans="1:6" ht="14.25" x14ac:dyDescent="0.45">
      <c r="A732" s="136"/>
      <c r="B732" s="136"/>
      <c r="C732" s="137"/>
      <c r="D732" s="138"/>
      <c r="E732" s="139"/>
      <c r="F732" s="136"/>
    </row>
    <row r="733" spans="1:6" ht="14.25" x14ac:dyDescent="0.45">
      <c r="A733" s="136"/>
      <c r="B733" s="136"/>
      <c r="C733" s="137"/>
      <c r="D733" s="138"/>
      <c r="E733" s="139"/>
      <c r="F733" s="136"/>
    </row>
    <row r="734" spans="1:6" ht="14.25" x14ac:dyDescent="0.45">
      <c r="A734" s="136"/>
      <c r="B734" s="136"/>
      <c r="C734" s="137"/>
      <c r="D734" s="138"/>
      <c r="E734" s="139"/>
      <c r="F734" s="136"/>
    </row>
    <row r="735" spans="1:6" ht="14.25" x14ac:dyDescent="0.45">
      <c r="A735" s="136"/>
      <c r="B735" s="136"/>
      <c r="C735" s="137"/>
      <c r="D735" s="138"/>
      <c r="E735" s="139"/>
      <c r="F735" s="136"/>
    </row>
    <row r="736" spans="1:6" ht="14.25" x14ac:dyDescent="0.45">
      <c r="A736" s="136"/>
      <c r="B736" s="136"/>
      <c r="C736" s="137"/>
      <c r="D736" s="138"/>
      <c r="E736" s="139"/>
      <c r="F736" s="136"/>
    </row>
    <row r="737" spans="1:6" ht="14.25" x14ac:dyDescent="0.45">
      <c r="A737" s="136"/>
      <c r="B737" s="136"/>
      <c r="C737" s="137"/>
      <c r="D737" s="138"/>
      <c r="E737" s="139"/>
      <c r="F737" s="136"/>
    </row>
    <row r="738" spans="1:6" ht="14.25" x14ac:dyDescent="0.45">
      <c r="A738" s="136"/>
      <c r="B738" s="136"/>
      <c r="C738" s="137"/>
      <c r="D738" s="138"/>
      <c r="E738" s="139"/>
      <c r="F738" s="136"/>
    </row>
    <row r="739" spans="1:6" ht="14.25" x14ac:dyDescent="0.45">
      <c r="A739" s="136"/>
      <c r="B739" s="136"/>
      <c r="C739" s="137"/>
      <c r="D739" s="138"/>
      <c r="E739" s="139"/>
      <c r="F739" s="136"/>
    </row>
    <row r="740" spans="1:6" ht="14.25" x14ac:dyDescent="0.45">
      <c r="A740" s="136"/>
      <c r="B740" s="136"/>
      <c r="C740" s="137"/>
      <c r="D740" s="138"/>
      <c r="E740" s="139"/>
      <c r="F740" s="136"/>
    </row>
    <row r="741" spans="1:6" ht="14.25" x14ac:dyDescent="0.45">
      <c r="A741" s="136"/>
      <c r="B741" s="136"/>
      <c r="C741" s="137"/>
      <c r="D741" s="138"/>
      <c r="E741" s="139"/>
      <c r="F741" s="136"/>
    </row>
    <row r="742" spans="1:6" ht="14.25" x14ac:dyDescent="0.45">
      <c r="A742" s="136"/>
      <c r="B742" s="136"/>
      <c r="C742" s="137"/>
      <c r="D742" s="138"/>
      <c r="E742" s="139"/>
      <c r="F742" s="136"/>
    </row>
    <row r="743" spans="1:6" ht="14.25" x14ac:dyDescent="0.45">
      <c r="A743" s="136"/>
      <c r="B743" s="136"/>
      <c r="C743" s="137"/>
      <c r="D743" s="138"/>
      <c r="E743" s="139"/>
      <c r="F743" s="136"/>
    </row>
    <row r="744" spans="1:6" ht="14.25" x14ac:dyDescent="0.45">
      <c r="A744" s="136"/>
      <c r="B744" s="136"/>
      <c r="C744" s="137"/>
      <c r="D744" s="138"/>
      <c r="E744" s="139"/>
      <c r="F744" s="136"/>
    </row>
    <row r="745" spans="1:6" ht="14.25" x14ac:dyDescent="0.45">
      <c r="A745" s="136"/>
      <c r="B745" s="136"/>
      <c r="C745" s="137"/>
      <c r="D745" s="138"/>
      <c r="E745" s="139"/>
      <c r="F745" s="136"/>
    </row>
    <row r="746" spans="1:6" ht="14.25" x14ac:dyDescent="0.45">
      <c r="A746" s="136"/>
      <c r="B746" s="136"/>
      <c r="C746" s="137"/>
      <c r="D746" s="138"/>
      <c r="E746" s="139"/>
      <c r="F746" s="136"/>
    </row>
    <row r="747" spans="1:6" ht="14.25" x14ac:dyDescent="0.45">
      <c r="A747" s="136"/>
      <c r="B747" s="136"/>
      <c r="C747" s="137"/>
      <c r="D747" s="138"/>
      <c r="E747" s="139"/>
      <c r="F747" s="136"/>
    </row>
    <row r="748" spans="1:6" ht="14.25" x14ac:dyDescent="0.45">
      <c r="A748" s="136"/>
      <c r="B748" s="136"/>
      <c r="C748" s="137"/>
      <c r="D748" s="138"/>
      <c r="E748" s="139"/>
      <c r="F748" s="136"/>
    </row>
    <row r="749" spans="1:6" ht="14.25" x14ac:dyDescent="0.45">
      <c r="A749" s="136"/>
      <c r="B749" s="136"/>
      <c r="C749" s="137"/>
      <c r="D749" s="138"/>
      <c r="E749" s="139"/>
      <c r="F749" s="136"/>
    </row>
    <row r="750" spans="1:6" ht="14.25" x14ac:dyDescent="0.45">
      <c r="A750" s="136"/>
      <c r="B750" s="136"/>
      <c r="C750" s="137"/>
      <c r="D750" s="138"/>
      <c r="E750" s="139"/>
      <c r="F750" s="136"/>
    </row>
    <row r="751" spans="1:6" ht="14.25" x14ac:dyDescent="0.45">
      <c r="A751" s="136"/>
      <c r="B751" s="136"/>
      <c r="C751" s="137"/>
      <c r="D751" s="138"/>
      <c r="E751" s="139"/>
      <c r="F751" s="136"/>
    </row>
    <row r="752" spans="1:6" ht="14.25" x14ac:dyDescent="0.45">
      <c r="A752" s="136"/>
      <c r="B752" s="136"/>
      <c r="C752" s="137"/>
      <c r="D752" s="138"/>
      <c r="E752" s="139"/>
      <c r="F752" s="136"/>
    </row>
    <row r="753" spans="1:6" ht="14.25" x14ac:dyDescent="0.45">
      <c r="A753" s="136"/>
      <c r="B753" s="136"/>
      <c r="C753" s="137"/>
      <c r="D753" s="138"/>
      <c r="E753" s="139"/>
      <c r="F753" s="136"/>
    </row>
    <row r="754" spans="1:6" ht="14.25" x14ac:dyDescent="0.45">
      <c r="A754" s="136"/>
      <c r="B754" s="136"/>
      <c r="C754" s="137"/>
      <c r="D754" s="138"/>
      <c r="E754" s="139"/>
      <c r="F754" s="136"/>
    </row>
    <row r="755" spans="1:6" ht="14.25" x14ac:dyDescent="0.45">
      <c r="A755" s="136"/>
      <c r="B755" s="136"/>
      <c r="C755" s="137"/>
      <c r="D755" s="138"/>
      <c r="E755" s="139"/>
      <c r="F755" s="136"/>
    </row>
    <row r="756" spans="1:6" ht="14.25" x14ac:dyDescent="0.45">
      <c r="A756" s="136"/>
      <c r="B756" s="136"/>
      <c r="C756" s="137"/>
      <c r="D756" s="138"/>
      <c r="E756" s="139"/>
      <c r="F756" s="136"/>
    </row>
    <row r="757" spans="1:6" ht="14.25" x14ac:dyDescent="0.45">
      <c r="A757" s="136"/>
      <c r="B757" s="136"/>
      <c r="C757" s="137"/>
      <c r="D757" s="138"/>
      <c r="E757" s="139"/>
      <c r="F757" s="136"/>
    </row>
    <row r="758" spans="1:6" ht="14.25" x14ac:dyDescent="0.45">
      <c r="A758" s="136"/>
      <c r="B758" s="136"/>
      <c r="C758" s="137"/>
      <c r="D758" s="138"/>
      <c r="E758" s="139"/>
      <c r="F758" s="136"/>
    </row>
    <row r="759" spans="1:6" ht="14.25" x14ac:dyDescent="0.45">
      <c r="A759" s="136"/>
      <c r="B759" s="136"/>
      <c r="C759" s="137"/>
      <c r="D759" s="138"/>
      <c r="E759" s="139"/>
      <c r="F759" s="136"/>
    </row>
    <row r="760" spans="1:6" ht="14.25" x14ac:dyDescent="0.45">
      <c r="A760" s="136"/>
      <c r="B760" s="136"/>
      <c r="C760" s="137"/>
      <c r="D760" s="138"/>
      <c r="E760" s="139"/>
      <c r="F760" s="136"/>
    </row>
    <row r="761" spans="1:6" ht="14.25" x14ac:dyDescent="0.45">
      <c r="A761" s="136"/>
      <c r="B761" s="136"/>
      <c r="C761" s="137"/>
      <c r="D761" s="138"/>
      <c r="E761" s="139"/>
      <c r="F761" s="136"/>
    </row>
    <row r="762" spans="1:6" ht="14.25" x14ac:dyDescent="0.45">
      <c r="A762" s="136"/>
      <c r="B762" s="136"/>
      <c r="C762" s="137"/>
      <c r="D762" s="138"/>
      <c r="E762" s="139"/>
      <c r="F762" s="136"/>
    </row>
    <row r="763" spans="1:6" ht="14.25" x14ac:dyDescent="0.45">
      <c r="A763" s="136"/>
      <c r="B763" s="136"/>
      <c r="C763" s="137"/>
      <c r="D763" s="138"/>
      <c r="E763" s="139"/>
      <c r="F763" s="136"/>
    </row>
    <row r="764" spans="1:6" ht="14.25" x14ac:dyDescent="0.45">
      <c r="A764" s="136"/>
      <c r="B764" s="136"/>
      <c r="C764" s="137"/>
      <c r="D764" s="138"/>
      <c r="E764" s="139"/>
      <c r="F764" s="136"/>
    </row>
    <row r="765" spans="1:6" ht="14.25" x14ac:dyDescent="0.45">
      <c r="A765" s="136"/>
      <c r="B765" s="136"/>
      <c r="C765" s="137"/>
      <c r="D765" s="138"/>
      <c r="E765" s="139"/>
      <c r="F765" s="136"/>
    </row>
    <row r="766" spans="1:6" ht="14.25" x14ac:dyDescent="0.45">
      <c r="A766" s="136"/>
      <c r="B766" s="136"/>
      <c r="C766" s="137"/>
      <c r="D766" s="138"/>
      <c r="E766" s="139"/>
      <c r="F766" s="136"/>
    </row>
    <row r="767" spans="1:6" ht="14.25" x14ac:dyDescent="0.45">
      <c r="A767" s="136"/>
      <c r="B767" s="136"/>
      <c r="C767" s="137"/>
      <c r="D767" s="138"/>
      <c r="E767" s="139"/>
      <c r="F767" s="136"/>
    </row>
    <row r="768" spans="1:6" ht="14.25" x14ac:dyDescent="0.45">
      <c r="A768" s="136"/>
      <c r="B768" s="136"/>
      <c r="C768" s="137"/>
      <c r="D768" s="138"/>
      <c r="E768" s="139"/>
      <c r="F768" s="136"/>
    </row>
    <row r="769" spans="1:6" ht="14.25" x14ac:dyDescent="0.45">
      <c r="A769" s="136"/>
      <c r="B769" s="136"/>
      <c r="C769" s="137"/>
      <c r="D769" s="138"/>
      <c r="E769" s="139"/>
      <c r="F769" s="136"/>
    </row>
    <row r="770" spans="1:6" ht="14.25" x14ac:dyDescent="0.45">
      <c r="A770" s="136"/>
      <c r="B770" s="136"/>
      <c r="C770" s="137"/>
      <c r="D770" s="138"/>
      <c r="E770" s="139"/>
      <c r="F770" s="136"/>
    </row>
    <row r="771" spans="1:6" ht="14.25" x14ac:dyDescent="0.45">
      <c r="A771" s="136"/>
      <c r="B771" s="136"/>
      <c r="C771" s="137"/>
      <c r="D771" s="138"/>
      <c r="E771" s="139"/>
      <c r="F771" s="136"/>
    </row>
    <row r="772" spans="1:6" ht="14.25" x14ac:dyDescent="0.45">
      <c r="A772" s="136"/>
      <c r="B772" s="136"/>
      <c r="C772" s="137"/>
      <c r="D772" s="138"/>
      <c r="E772" s="139"/>
      <c r="F772" s="136"/>
    </row>
    <row r="773" spans="1:6" ht="14.25" x14ac:dyDescent="0.45">
      <c r="A773" s="136"/>
      <c r="B773" s="136"/>
      <c r="C773" s="137"/>
      <c r="D773" s="138"/>
      <c r="E773" s="139"/>
      <c r="F773" s="136"/>
    </row>
    <row r="774" spans="1:6" ht="14.25" x14ac:dyDescent="0.45">
      <c r="A774" s="136"/>
      <c r="B774" s="136"/>
      <c r="C774" s="137"/>
      <c r="D774" s="138"/>
      <c r="E774" s="139"/>
      <c r="F774" s="136"/>
    </row>
    <row r="775" spans="1:6" ht="14.25" x14ac:dyDescent="0.45">
      <c r="A775" s="136"/>
      <c r="B775" s="136"/>
      <c r="C775" s="137"/>
      <c r="D775" s="138"/>
      <c r="E775" s="139"/>
      <c r="F775" s="136"/>
    </row>
    <row r="776" spans="1:6" ht="14.25" x14ac:dyDescent="0.45">
      <c r="A776" s="136"/>
      <c r="B776" s="136"/>
      <c r="C776" s="137"/>
      <c r="D776" s="138"/>
      <c r="E776" s="139"/>
      <c r="F776" s="136"/>
    </row>
    <row r="777" spans="1:6" ht="14.25" x14ac:dyDescent="0.45">
      <c r="A777" s="136"/>
      <c r="B777" s="136"/>
      <c r="C777" s="137"/>
      <c r="D777" s="138"/>
      <c r="E777" s="139"/>
      <c r="F777" s="136"/>
    </row>
    <row r="778" spans="1:6" ht="14.25" x14ac:dyDescent="0.45">
      <c r="A778" s="136"/>
      <c r="B778" s="136"/>
      <c r="C778" s="137"/>
      <c r="D778" s="138"/>
      <c r="E778" s="139"/>
      <c r="F778" s="136"/>
    </row>
    <row r="779" spans="1:6" ht="14.25" x14ac:dyDescent="0.45">
      <c r="A779" s="136"/>
      <c r="B779" s="136"/>
      <c r="C779" s="137"/>
      <c r="D779" s="138"/>
      <c r="E779" s="139"/>
      <c r="F779" s="136"/>
    </row>
    <row r="780" spans="1:6" ht="14.25" x14ac:dyDescent="0.45">
      <c r="A780" s="136"/>
      <c r="B780" s="136"/>
      <c r="C780" s="137"/>
      <c r="D780" s="138"/>
      <c r="E780" s="139"/>
      <c r="F780" s="136"/>
    </row>
    <row r="781" spans="1:6" ht="14.25" x14ac:dyDescent="0.45">
      <c r="A781" s="136"/>
      <c r="B781" s="136"/>
      <c r="C781" s="137"/>
      <c r="D781" s="138"/>
      <c r="E781" s="139"/>
      <c r="F781" s="136"/>
    </row>
    <row r="782" spans="1:6" ht="14.25" x14ac:dyDescent="0.45">
      <c r="A782" s="136"/>
      <c r="B782" s="136"/>
      <c r="C782" s="137"/>
      <c r="D782" s="138"/>
      <c r="E782" s="139"/>
      <c r="F782" s="136"/>
    </row>
    <row r="783" spans="1:6" ht="14.25" x14ac:dyDescent="0.45">
      <c r="A783" s="136"/>
      <c r="B783" s="136"/>
      <c r="C783" s="137"/>
      <c r="D783" s="138"/>
      <c r="E783" s="139"/>
      <c r="F783" s="136"/>
    </row>
    <row r="784" spans="1:6" ht="14.25" x14ac:dyDescent="0.45">
      <c r="A784" s="136"/>
      <c r="B784" s="136"/>
      <c r="C784" s="137"/>
      <c r="D784" s="138"/>
      <c r="E784" s="139"/>
      <c r="F784" s="136"/>
    </row>
    <row r="785" spans="1:6" ht="14.25" x14ac:dyDescent="0.45">
      <c r="A785" s="136"/>
      <c r="B785" s="136"/>
      <c r="C785" s="137"/>
      <c r="D785" s="138"/>
      <c r="E785" s="139"/>
      <c r="F785" s="136"/>
    </row>
    <row r="786" spans="1:6" ht="14.25" x14ac:dyDescent="0.45">
      <c r="A786" s="136"/>
      <c r="B786" s="136"/>
      <c r="C786" s="137"/>
      <c r="D786" s="138"/>
      <c r="E786" s="139"/>
      <c r="F786" s="136"/>
    </row>
    <row r="787" spans="1:6" ht="14.25" x14ac:dyDescent="0.45">
      <c r="A787" s="136"/>
      <c r="B787" s="136"/>
      <c r="C787" s="137"/>
      <c r="D787" s="138"/>
      <c r="E787" s="139"/>
      <c r="F787" s="136"/>
    </row>
    <row r="788" spans="1:6" ht="14.25" x14ac:dyDescent="0.45">
      <c r="A788" s="136"/>
      <c r="B788" s="136"/>
      <c r="C788" s="137"/>
      <c r="D788" s="138"/>
      <c r="E788" s="139"/>
      <c r="F788" s="136"/>
    </row>
    <row r="789" spans="1:6" ht="14.25" x14ac:dyDescent="0.45">
      <c r="A789" s="136"/>
      <c r="B789" s="136"/>
      <c r="C789" s="137"/>
      <c r="D789" s="138"/>
      <c r="E789" s="139"/>
      <c r="F789" s="136"/>
    </row>
    <row r="790" spans="1:6" ht="14.25" x14ac:dyDescent="0.45">
      <c r="A790" s="136"/>
      <c r="B790" s="136"/>
      <c r="C790" s="137"/>
      <c r="D790" s="138"/>
      <c r="E790" s="139"/>
      <c r="F790" s="136"/>
    </row>
    <row r="791" spans="1:6" ht="14.25" x14ac:dyDescent="0.45">
      <c r="A791" s="136"/>
      <c r="B791" s="136"/>
      <c r="C791" s="137"/>
      <c r="D791" s="138"/>
      <c r="E791" s="139"/>
      <c r="F791" s="136"/>
    </row>
    <row r="792" spans="1:6" ht="14.25" x14ac:dyDescent="0.45">
      <c r="A792" s="136"/>
      <c r="B792" s="136"/>
      <c r="C792" s="137"/>
      <c r="D792" s="138"/>
      <c r="E792" s="139"/>
      <c r="F792" s="136"/>
    </row>
    <row r="793" spans="1:6" ht="14.25" x14ac:dyDescent="0.45">
      <c r="A793" s="136"/>
      <c r="B793" s="136"/>
      <c r="C793" s="137"/>
      <c r="D793" s="138"/>
      <c r="E793" s="139"/>
      <c r="F793" s="136"/>
    </row>
    <row r="794" spans="1:6" ht="14.25" x14ac:dyDescent="0.45">
      <c r="A794" s="136"/>
      <c r="B794" s="136"/>
      <c r="C794" s="137"/>
      <c r="D794" s="138"/>
      <c r="E794" s="139"/>
      <c r="F794" s="136"/>
    </row>
    <row r="795" spans="1:6" ht="14.25" x14ac:dyDescent="0.45">
      <c r="A795" s="136"/>
      <c r="B795" s="136"/>
      <c r="C795" s="137"/>
      <c r="D795" s="138"/>
      <c r="E795" s="139"/>
      <c r="F795" s="136"/>
    </row>
    <row r="796" spans="1:6" ht="14.25" x14ac:dyDescent="0.45">
      <c r="A796" s="136"/>
      <c r="B796" s="136"/>
      <c r="C796" s="137"/>
      <c r="D796" s="138"/>
      <c r="E796" s="139"/>
      <c r="F796" s="136"/>
    </row>
    <row r="797" spans="1:6" ht="14.25" x14ac:dyDescent="0.45">
      <c r="A797" s="136"/>
      <c r="B797" s="136"/>
      <c r="C797" s="137"/>
      <c r="D797" s="138"/>
      <c r="E797" s="139"/>
      <c r="F797" s="136"/>
    </row>
    <row r="798" spans="1:6" ht="14.25" x14ac:dyDescent="0.45">
      <c r="A798" s="136"/>
      <c r="B798" s="136"/>
      <c r="C798" s="137"/>
      <c r="D798" s="138"/>
      <c r="E798" s="139"/>
      <c r="F798" s="136"/>
    </row>
    <row r="799" spans="1:6" ht="14.25" x14ac:dyDescent="0.45">
      <c r="A799" s="136"/>
      <c r="B799" s="136"/>
      <c r="C799" s="137"/>
      <c r="D799" s="138"/>
      <c r="E799" s="139"/>
      <c r="F799" s="136"/>
    </row>
    <row r="800" spans="1:6" ht="14.25" x14ac:dyDescent="0.45">
      <c r="A800" s="136"/>
      <c r="B800" s="136"/>
      <c r="C800" s="137"/>
      <c r="D800" s="138"/>
      <c r="E800" s="139"/>
      <c r="F800" s="136"/>
    </row>
    <row r="801" spans="1:6" ht="14.25" x14ac:dyDescent="0.45">
      <c r="A801" s="136"/>
      <c r="B801" s="136"/>
      <c r="C801" s="137"/>
      <c r="D801" s="138"/>
      <c r="E801" s="139"/>
      <c r="F801" s="136"/>
    </row>
    <row r="802" spans="1:6" ht="14.25" x14ac:dyDescent="0.45">
      <c r="A802" s="136"/>
      <c r="B802" s="136"/>
      <c r="C802" s="137"/>
      <c r="D802" s="138"/>
      <c r="E802" s="139"/>
      <c r="F802" s="136"/>
    </row>
    <row r="803" spans="1:6" ht="14.25" x14ac:dyDescent="0.45">
      <c r="A803" s="136"/>
      <c r="B803" s="136"/>
      <c r="C803" s="137"/>
      <c r="D803" s="138"/>
      <c r="E803" s="139"/>
      <c r="F803" s="136"/>
    </row>
    <row r="804" spans="1:6" ht="14.25" x14ac:dyDescent="0.45">
      <c r="A804" s="136"/>
      <c r="B804" s="136"/>
      <c r="C804" s="137"/>
      <c r="D804" s="138"/>
      <c r="E804" s="139"/>
      <c r="F804" s="136"/>
    </row>
    <row r="805" spans="1:6" ht="14.25" x14ac:dyDescent="0.45">
      <c r="A805" s="136"/>
      <c r="B805" s="136"/>
      <c r="C805" s="137"/>
      <c r="D805" s="138"/>
      <c r="E805" s="139"/>
      <c r="F805" s="136"/>
    </row>
    <row r="806" spans="1:6" ht="14.25" x14ac:dyDescent="0.45">
      <c r="A806" s="136"/>
      <c r="B806" s="136"/>
      <c r="C806" s="137"/>
      <c r="D806" s="138"/>
      <c r="E806" s="139"/>
      <c r="F806" s="136"/>
    </row>
    <row r="807" spans="1:6" ht="14.25" x14ac:dyDescent="0.45">
      <c r="A807" s="136"/>
      <c r="B807" s="136"/>
      <c r="C807" s="137"/>
      <c r="D807" s="138"/>
      <c r="E807" s="139"/>
      <c r="F807" s="136"/>
    </row>
    <row r="808" spans="1:6" ht="14.25" x14ac:dyDescent="0.45">
      <c r="A808" s="136"/>
      <c r="B808" s="136"/>
      <c r="C808" s="137"/>
      <c r="D808" s="138"/>
      <c r="E808" s="139"/>
      <c r="F808" s="136"/>
    </row>
    <row r="809" spans="1:6" ht="14.25" x14ac:dyDescent="0.45">
      <c r="A809" s="136"/>
      <c r="B809" s="136"/>
      <c r="C809" s="137"/>
      <c r="D809" s="138"/>
      <c r="E809" s="139"/>
      <c r="F809" s="136"/>
    </row>
    <row r="810" spans="1:6" ht="14.25" x14ac:dyDescent="0.45">
      <c r="A810" s="136"/>
      <c r="B810" s="136"/>
      <c r="C810" s="137"/>
      <c r="D810" s="138"/>
      <c r="E810" s="139"/>
      <c r="F810" s="136"/>
    </row>
    <row r="811" spans="1:6" ht="14.25" x14ac:dyDescent="0.45">
      <c r="A811" s="136"/>
      <c r="B811" s="136"/>
      <c r="C811" s="137"/>
      <c r="D811" s="138"/>
      <c r="E811" s="139"/>
      <c r="F811" s="136"/>
    </row>
    <row r="812" spans="1:6" ht="14.25" x14ac:dyDescent="0.45">
      <c r="A812" s="136"/>
      <c r="B812" s="136"/>
      <c r="C812" s="137"/>
      <c r="D812" s="138"/>
      <c r="E812" s="139"/>
      <c r="F812" s="136"/>
    </row>
    <row r="813" spans="1:6" ht="14.25" x14ac:dyDescent="0.45">
      <c r="A813" s="136"/>
      <c r="B813" s="136"/>
      <c r="C813" s="137"/>
      <c r="D813" s="138"/>
      <c r="E813" s="139"/>
      <c r="F813" s="136"/>
    </row>
    <row r="814" spans="1:6" ht="14.25" x14ac:dyDescent="0.45">
      <c r="A814" s="136"/>
      <c r="B814" s="136"/>
      <c r="C814" s="137"/>
      <c r="D814" s="138"/>
      <c r="E814" s="139"/>
      <c r="F814" s="136"/>
    </row>
    <row r="815" spans="1:6" ht="14.25" x14ac:dyDescent="0.45">
      <c r="A815" s="136"/>
      <c r="B815" s="136"/>
      <c r="C815" s="137"/>
      <c r="D815" s="138"/>
      <c r="E815" s="139"/>
      <c r="F815" s="136"/>
    </row>
    <row r="816" spans="1:6" ht="14.25" x14ac:dyDescent="0.45">
      <c r="A816" s="136"/>
      <c r="B816" s="136"/>
      <c r="C816" s="137"/>
      <c r="D816" s="138"/>
      <c r="E816" s="139"/>
      <c r="F816" s="136"/>
    </row>
    <row r="817" spans="1:6" ht="14.25" x14ac:dyDescent="0.45">
      <c r="A817" s="136"/>
      <c r="B817" s="136"/>
      <c r="C817" s="137"/>
      <c r="D817" s="138"/>
      <c r="E817" s="139"/>
      <c r="F817" s="136"/>
    </row>
    <row r="818" spans="1:6" ht="14.25" x14ac:dyDescent="0.45">
      <c r="A818" s="136"/>
      <c r="B818" s="136"/>
      <c r="C818" s="137"/>
      <c r="D818" s="138"/>
      <c r="E818" s="139"/>
      <c r="F818" s="136"/>
    </row>
    <row r="819" spans="1:6" ht="14.25" x14ac:dyDescent="0.45">
      <c r="A819" s="136"/>
      <c r="B819" s="136"/>
      <c r="C819" s="137"/>
      <c r="D819" s="138"/>
      <c r="E819" s="139"/>
      <c r="F819" s="136"/>
    </row>
    <row r="820" spans="1:6" ht="14.25" x14ac:dyDescent="0.45">
      <c r="A820" s="136"/>
      <c r="B820" s="136"/>
      <c r="C820" s="137"/>
      <c r="D820" s="138"/>
      <c r="E820" s="139"/>
      <c r="F820" s="136"/>
    </row>
    <row r="821" spans="1:6" ht="14.25" x14ac:dyDescent="0.45">
      <c r="A821" s="136"/>
      <c r="B821" s="136"/>
      <c r="C821" s="137"/>
      <c r="D821" s="138"/>
      <c r="E821" s="139"/>
      <c r="F821" s="136"/>
    </row>
    <row r="822" spans="1:6" ht="14.25" x14ac:dyDescent="0.45">
      <c r="A822" s="136"/>
      <c r="B822" s="136"/>
      <c r="C822" s="137"/>
      <c r="D822" s="138"/>
      <c r="E822" s="139"/>
      <c r="F822" s="136"/>
    </row>
    <row r="823" spans="1:6" ht="14.25" x14ac:dyDescent="0.45">
      <c r="A823" s="136"/>
      <c r="B823" s="136"/>
      <c r="C823" s="137"/>
      <c r="D823" s="138"/>
      <c r="E823" s="139"/>
      <c r="F823" s="136"/>
    </row>
    <row r="824" spans="1:6" ht="14.25" x14ac:dyDescent="0.45">
      <c r="A824" s="136"/>
      <c r="B824" s="136"/>
      <c r="C824" s="137"/>
      <c r="D824" s="138"/>
      <c r="E824" s="139"/>
      <c r="F824" s="136"/>
    </row>
    <row r="825" spans="1:6" ht="14.25" x14ac:dyDescent="0.45">
      <c r="A825" s="136"/>
      <c r="B825" s="136"/>
      <c r="C825" s="137"/>
      <c r="D825" s="138"/>
      <c r="E825" s="139"/>
      <c r="F825" s="136"/>
    </row>
    <row r="826" spans="1:6" ht="14.25" x14ac:dyDescent="0.45">
      <c r="A826" s="136"/>
      <c r="B826" s="136"/>
      <c r="C826" s="137"/>
      <c r="D826" s="138"/>
      <c r="E826" s="139"/>
      <c r="F826" s="136"/>
    </row>
    <row r="827" spans="1:6" ht="14.25" x14ac:dyDescent="0.45">
      <c r="A827" s="136"/>
      <c r="B827" s="136"/>
      <c r="C827" s="137"/>
      <c r="D827" s="138"/>
      <c r="E827" s="139"/>
      <c r="F827" s="136"/>
    </row>
    <row r="828" spans="1:6" ht="14.25" x14ac:dyDescent="0.45">
      <c r="A828" s="136"/>
      <c r="B828" s="136"/>
      <c r="C828" s="137"/>
      <c r="D828" s="138"/>
      <c r="E828" s="139"/>
      <c r="F828" s="136"/>
    </row>
    <row r="829" spans="1:6" ht="14.25" x14ac:dyDescent="0.45">
      <c r="A829" s="136"/>
      <c r="B829" s="136"/>
      <c r="C829" s="137"/>
      <c r="D829" s="138"/>
      <c r="E829" s="139"/>
      <c r="F829" s="136"/>
    </row>
    <row r="830" spans="1:6" ht="14.25" x14ac:dyDescent="0.45">
      <c r="A830" s="136"/>
      <c r="B830" s="136"/>
      <c r="C830" s="137"/>
      <c r="D830" s="138"/>
      <c r="E830" s="139"/>
      <c r="F830" s="136"/>
    </row>
    <row r="831" spans="1:6" ht="14.25" x14ac:dyDescent="0.45">
      <c r="A831" s="136"/>
      <c r="B831" s="136"/>
      <c r="C831" s="137"/>
      <c r="D831" s="138"/>
      <c r="E831" s="139"/>
      <c r="F831" s="136"/>
    </row>
    <row r="832" spans="1:6" ht="14.25" x14ac:dyDescent="0.45">
      <c r="A832" s="136"/>
      <c r="B832" s="136"/>
      <c r="C832" s="137"/>
      <c r="D832" s="138"/>
      <c r="E832" s="139"/>
      <c r="F832" s="136"/>
    </row>
    <row r="833" spans="1:6" ht="14.25" x14ac:dyDescent="0.45">
      <c r="A833" s="136"/>
      <c r="B833" s="136"/>
      <c r="C833" s="137"/>
      <c r="D833" s="138"/>
      <c r="E833" s="139"/>
      <c r="F833" s="136"/>
    </row>
    <row r="834" spans="1:6" ht="14.25" x14ac:dyDescent="0.45">
      <c r="A834" s="136"/>
      <c r="B834" s="136"/>
      <c r="C834" s="137"/>
      <c r="D834" s="138"/>
      <c r="E834" s="139"/>
      <c r="F834" s="136"/>
    </row>
    <row r="835" spans="1:6" ht="14.25" x14ac:dyDescent="0.45">
      <c r="A835" s="136"/>
      <c r="B835" s="136"/>
      <c r="C835" s="137"/>
      <c r="D835" s="138"/>
      <c r="E835" s="139"/>
      <c r="F835" s="136"/>
    </row>
    <row r="836" spans="1:6" ht="14.25" x14ac:dyDescent="0.45">
      <c r="A836" s="136"/>
      <c r="B836" s="136"/>
      <c r="C836" s="137"/>
      <c r="D836" s="138"/>
      <c r="E836" s="139"/>
      <c r="F836" s="136"/>
    </row>
    <row r="837" spans="1:6" ht="14.25" x14ac:dyDescent="0.45">
      <c r="A837" s="136"/>
      <c r="B837" s="136"/>
      <c r="C837" s="137"/>
      <c r="D837" s="138"/>
      <c r="E837" s="139"/>
      <c r="F837" s="136"/>
    </row>
    <row r="838" spans="1:6" ht="14.25" x14ac:dyDescent="0.45">
      <c r="A838" s="136"/>
      <c r="B838" s="136"/>
      <c r="C838" s="137"/>
      <c r="D838" s="138"/>
      <c r="E838" s="139"/>
      <c r="F838" s="136"/>
    </row>
    <row r="839" spans="1:6" ht="14.25" x14ac:dyDescent="0.45">
      <c r="A839" s="136"/>
      <c r="B839" s="136"/>
      <c r="C839" s="137"/>
      <c r="D839" s="138"/>
      <c r="E839" s="139"/>
      <c r="F839" s="136"/>
    </row>
    <row r="840" spans="1:6" ht="14.25" x14ac:dyDescent="0.45">
      <c r="A840" s="136"/>
      <c r="B840" s="136"/>
      <c r="C840" s="137"/>
      <c r="D840" s="138"/>
      <c r="E840" s="139"/>
      <c r="F840" s="136"/>
    </row>
    <row r="841" spans="1:6" ht="14.25" x14ac:dyDescent="0.45">
      <c r="A841" s="136"/>
      <c r="B841" s="136"/>
      <c r="C841" s="137"/>
      <c r="D841" s="138"/>
      <c r="E841" s="139"/>
      <c r="F841" s="136"/>
    </row>
    <row r="842" spans="1:6" ht="14.25" x14ac:dyDescent="0.45">
      <c r="A842" s="136"/>
      <c r="B842" s="136"/>
      <c r="C842" s="137"/>
      <c r="D842" s="138"/>
      <c r="E842" s="139"/>
      <c r="F842" s="136"/>
    </row>
    <row r="843" spans="1:6" ht="14.25" x14ac:dyDescent="0.45">
      <c r="A843" s="136"/>
      <c r="B843" s="136"/>
      <c r="C843" s="137"/>
      <c r="D843" s="138"/>
      <c r="E843" s="139"/>
      <c r="F843" s="136"/>
    </row>
    <row r="844" spans="1:6" ht="14.25" x14ac:dyDescent="0.45">
      <c r="A844" s="136"/>
      <c r="B844" s="136"/>
      <c r="C844" s="137"/>
      <c r="D844" s="138"/>
      <c r="E844" s="139"/>
      <c r="F844" s="136"/>
    </row>
    <row r="845" spans="1:6" ht="14.25" x14ac:dyDescent="0.45">
      <c r="A845" s="136"/>
      <c r="B845" s="136"/>
      <c r="C845" s="137"/>
      <c r="D845" s="138"/>
      <c r="E845" s="139"/>
      <c r="F845" s="136"/>
    </row>
    <row r="846" spans="1:6" ht="14.25" x14ac:dyDescent="0.45">
      <c r="A846" s="136"/>
      <c r="B846" s="136"/>
      <c r="C846" s="137"/>
      <c r="D846" s="138"/>
      <c r="E846" s="139"/>
      <c r="F846" s="136"/>
    </row>
    <row r="847" spans="1:6" ht="14.25" x14ac:dyDescent="0.45">
      <c r="A847" s="136"/>
      <c r="B847" s="136"/>
      <c r="C847" s="137"/>
      <c r="D847" s="138"/>
      <c r="E847" s="139"/>
      <c r="F847" s="136"/>
    </row>
    <row r="848" spans="1:6" ht="14.25" x14ac:dyDescent="0.45">
      <c r="A848" s="136"/>
      <c r="B848" s="136"/>
      <c r="C848" s="137"/>
      <c r="D848" s="138"/>
      <c r="E848" s="139"/>
      <c r="F848" s="136"/>
    </row>
    <row r="849" spans="1:6" ht="14.25" x14ac:dyDescent="0.45">
      <c r="A849" s="136"/>
      <c r="B849" s="136"/>
      <c r="C849" s="137"/>
      <c r="D849" s="138"/>
      <c r="E849" s="139"/>
      <c r="F849" s="136"/>
    </row>
    <row r="850" spans="1:6" ht="14.25" x14ac:dyDescent="0.45">
      <c r="A850" s="136"/>
      <c r="B850" s="136"/>
      <c r="C850" s="137"/>
      <c r="D850" s="138"/>
      <c r="E850" s="139"/>
      <c r="F850" s="136"/>
    </row>
    <row r="851" spans="1:6" ht="14.25" x14ac:dyDescent="0.45">
      <c r="A851" s="136"/>
      <c r="B851" s="136"/>
      <c r="C851" s="137"/>
      <c r="D851" s="138"/>
      <c r="E851" s="139"/>
      <c r="F851" s="136"/>
    </row>
    <row r="852" spans="1:6" ht="14.25" x14ac:dyDescent="0.45">
      <c r="A852" s="136"/>
      <c r="B852" s="136"/>
      <c r="C852" s="137"/>
      <c r="D852" s="138"/>
      <c r="E852" s="139"/>
      <c r="F852" s="136"/>
    </row>
    <row r="853" spans="1:6" ht="14.25" x14ac:dyDescent="0.45">
      <c r="A853" s="136"/>
      <c r="B853" s="136"/>
      <c r="C853" s="137"/>
      <c r="D853" s="138"/>
      <c r="E853" s="139"/>
      <c r="F853" s="136"/>
    </row>
    <row r="854" spans="1:6" ht="14.25" x14ac:dyDescent="0.45">
      <c r="A854" s="136"/>
      <c r="B854" s="136"/>
      <c r="C854" s="137"/>
      <c r="D854" s="138"/>
      <c r="E854" s="139"/>
      <c r="F854" s="136"/>
    </row>
    <row r="855" spans="1:6" ht="14.25" x14ac:dyDescent="0.45">
      <c r="A855" s="136"/>
      <c r="B855" s="136"/>
      <c r="C855" s="137"/>
      <c r="D855" s="138"/>
      <c r="E855" s="139"/>
      <c r="F855" s="136"/>
    </row>
    <row r="856" spans="1:6" ht="14.25" x14ac:dyDescent="0.45">
      <c r="A856" s="136"/>
      <c r="B856" s="136"/>
      <c r="C856" s="137"/>
      <c r="D856" s="138"/>
      <c r="E856" s="139"/>
      <c r="F856" s="136"/>
    </row>
    <row r="857" spans="1:6" ht="14.25" x14ac:dyDescent="0.45">
      <c r="A857" s="136"/>
      <c r="B857" s="136"/>
      <c r="C857" s="137"/>
      <c r="D857" s="138"/>
      <c r="E857" s="139"/>
      <c r="F857" s="136"/>
    </row>
    <row r="858" spans="1:6" ht="14.25" x14ac:dyDescent="0.45">
      <c r="A858" s="136"/>
      <c r="B858" s="136"/>
      <c r="C858" s="137"/>
      <c r="D858" s="138"/>
      <c r="E858" s="139"/>
      <c r="F858" s="136"/>
    </row>
    <row r="859" spans="1:6" ht="14.25" x14ac:dyDescent="0.45">
      <c r="A859" s="136"/>
      <c r="B859" s="136"/>
      <c r="C859" s="137"/>
      <c r="D859" s="138"/>
      <c r="E859" s="139"/>
      <c r="F859" s="136"/>
    </row>
    <row r="860" spans="1:6" ht="14.25" x14ac:dyDescent="0.45">
      <c r="A860" s="136"/>
      <c r="B860" s="136"/>
      <c r="C860" s="137"/>
      <c r="D860" s="138"/>
      <c r="E860" s="139"/>
      <c r="F860" s="136"/>
    </row>
    <row r="861" spans="1:6" ht="14.25" x14ac:dyDescent="0.45">
      <c r="A861" s="136"/>
      <c r="B861" s="136"/>
      <c r="C861" s="137"/>
      <c r="D861" s="138"/>
      <c r="E861" s="139"/>
      <c r="F861" s="136"/>
    </row>
    <row r="862" spans="1:6" ht="14.25" x14ac:dyDescent="0.45">
      <c r="A862" s="136"/>
      <c r="B862" s="136"/>
      <c r="C862" s="137"/>
      <c r="D862" s="138"/>
      <c r="E862" s="139"/>
      <c r="F862" s="136"/>
    </row>
    <row r="863" spans="1:6" ht="14.25" x14ac:dyDescent="0.45">
      <c r="A863" s="136"/>
      <c r="B863" s="136"/>
      <c r="C863" s="137"/>
      <c r="D863" s="138"/>
      <c r="E863" s="139"/>
      <c r="F863" s="136"/>
    </row>
    <row r="864" spans="1:6" ht="14.25" x14ac:dyDescent="0.45">
      <c r="A864" s="136"/>
      <c r="B864" s="136"/>
      <c r="C864" s="137"/>
      <c r="D864" s="138"/>
      <c r="E864" s="139"/>
      <c r="F864" s="136"/>
    </row>
    <row r="865" spans="1:6" ht="14.25" x14ac:dyDescent="0.45">
      <c r="A865" s="136"/>
      <c r="B865" s="136"/>
      <c r="C865" s="137"/>
      <c r="D865" s="138"/>
      <c r="E865" s="139"/>
      <c r="F865" s="136"/>
    </row>
    <row r="866" spans="1:6" ht="14.25" x14ac:dyDescent="0.45">
      <c r="A866" s="136"/>
      <c r="B866" s="136"/>
      <c r="C866" s="137"/>
      <c r="D866" s="138"/>
      <c r="E866" s="139"/>
      <c r="F866" s="136"/>
    </row>
    <row r="867" spans="1:6" ht="14.25" x14ac:dyDescent="0.45">
      <c r="A867" s="136"/>
      <c r="B867" s="136"/>
      <c r="C867" s="137"/>
      <c r="D867" s="138"/>
      <c r="E867" s="139"/>
      <c r="F867" s="136"/>
    </row>
    <row r="868" spans="1:6" ht="14.25" x14ac:dyDescent="0.45">
      <c r="A868" s="136"/>
      <c r="B868" s="136"/>
      <c r="C868" s="137"/>
      <c r="D868" s="138"/>
      <c r="E868" s="139"/>
      <c r="F868" s="136"/>
    </row>
    <row r="869" spans="1:6" ht="14.25" x14ac:dyDescent="0.45">
      <c r="A869" s="136"/>
      <c r="B869" s="136"/>
      <c r="C869" s="137"/>
      <c r="D869" s="138"/>
      <c r="E869" s="139"/>
      <c r="F869" s="136"/>
    </row>
    <row r="870" spans="1:6" ht="14.25" x14ac:dyDescent="0.45">
      <c r="A870" s="136"/>
      <c r="B870" s="136"/>
      <c r="C870" s="137"/>
      <c r="D870" s="138"/>
      <c r="E870" s="139"/>
      <c r="F870" s="136"/>
    </row>
    <row r="871" spans="1:6" ht="14.25" x14ac:dyDescent="0.45">
      <c r="A871" s="136"/>
      <c r="B871" s="136"/>
      <c r="C871" s="137"/>
      <c r="D871" s="138"/>
      <c r="E871" s="139"/>
      <c r="F871" s="136"/>
    </row>
    <row r="872" spans="1:6" ht="14.25" x14ac:dyDescent="0.45">
      <c r="A872" s="136"/>
      <c r="B872" s="136"/>
      <c r="C872" s="137"/>
      <c r="D872" s="138"/>
      <c r="E872" s="139"/>
      <c r="F872" s="136"/>
    </row>
    <row r="873" spans="1:6" ht="14.25" x14ac:dyDescent="0.45">
      <c r="A873" s="136"/>
      <c r="B873" s="136"/>
      <c r="C873" s="137"/>
      <c r="D873" s="138"/>
      <c r="E873" s="139"/>
      <c r="F873" s="136"/>
    </row>
    <row r="874" spans="1:6" ht="14.25" x14ac:dyDescent="0.45">
      <c r="A874" s="136"/>
      <c r="B874" s="136"/>
      <c r="C874" s="137"/>
      <c r="D874" s="138"/>
      <c r="E874" s="139"/>
      <c r="F874" s="136"/>
    </row>
    <row r="875" spans="1:6" ht="14.25" x14ac:dyDescent="0.45">
      <c r="A875" s="136"/>
      <c r="B875" s="136"/>
      <c r="C875" s="137"/>
      <c r="D875" s="138"/>
      <c r="E875" s="139"/>
      <c r="F875" s="136"/>
    </row>
    <row r="876" spans="1:6" ht="14.25" x14ac:dyDescent="0.45">
      <c r="A876" s="136"/>
      <c r="B876" s="136"/>
      <c r="C876" s="137"/>
      <c r="D876" s="138"/>
      <c r="E876" s="139"/>
      <c r="F876" s="136"/>
    </row>
    <row r="877" spans="1:6" ht="14.25" x14ac:dyDescent="0.45">
      <c r="A877" s="136"/>
      <c r="B877" s="136"/>
      <c r="C877" s="137"/>
      <c r="D877" s="138"/>
      <c r="E877" s="139"/>
      <c r="F877" s="136"/>
    </row>
    <row r="878" spans="1:6" ht="14.25" x14ac:dyDescent="0.45">
      <c r="A878" s="136"/>
      <c r="B878" s="136"/>
      <c r="C878" s="137"/>
      <c r="D878" s="138"/>
      <c r="E878" s="139"/>
      <c r="F878" s="136"/>
    </row>
    <row r="879" spans="1:6" ht="14.25" x14ac:dyDescent="0.45">
      <c r="A879" s="136"/>
      <c r="B879" s="136"/>
      <c r="C879" s="137"/>
      <c r="D879" s="138"/>
      <c r="E879" s="139"/>
      <c r="F879" s="136"/>
    </row>
    <row r="880" spans="1:6" ht="14.25" x14ac:dyDescent="0.45">
      <c r="A880" s="136"/>
      <c r="B880" s="136"/>
      <c r="C880" s="137"/>
      <c r="D880" s="138"/>
      <c r="E880" s="139"/>
      <c r="F880" s="136"/>
    </row>
    <row r="881" spans="1:6" ht="14.25" x14ac:dyDescent="0.45">
      <c r="A881" s="136"/>
      <c r="B881" s="136"/>
      <c r="C881" s="137"/>
      <c r="D881" s="138"/>
      <c r="E881" s="139"/>
      <c r="F881" s="136"/>
    </row>
    <row r="882" spans="1:6" ht="14.25" x14ac:dyDescent="0.45">
      <c r="A882" s="136"/>
      <c r="B882" s="136"/>
      <c r="C882" s="137"/>
      <c r="D882" s="138"/>
      <c r="E882" s="139"/>
      <c r="F882" s="136"/>
    </row>
    <row r="883" spans="1:6" ht="14.25" x14ac:dyDescent="0.45">
      <c r="A883" s="136"/>
      <c r="B883" s="136"/>
      <c r="C883" s="137"/>
      <c r="D883" s="138"/>
      <c r="E883" s="139"/>
      <c r="F883" s="136"/>
    </row>
    <row r="884" spans="1:6" ht="14.25" x14ac:dyDescent="0.45">
      <c r="A884" s="136"/>
      <c r="B884" s="136"/>
      <c r="C884" s="137"/>
      <c r="D884" s="138"/>
      <c r="E884" s="139"/>
      <c r="F884" s="136"/>
    </row>
    <row r="885" spans="1:6" ht="14.25" x14ac:dyDescent="0.45">
      <c r="A885" s="136"/>
      <c r="B885" s="136"/>
      <c r="C885" s="137"/>
      <c r="D885" s="138"/>
      <c r="E885" s="139"/>
      <c r="F885" s="136"/>
    </row>
    <row r="886" spans="1:6" ht="14.25" x14ac:dyDescent="0.45">
      <c r="A886" s="136"/>
      <c r="B886" s="136"/>
      <c r="C886" s="137"/>
      <c r="D886" s="138"/>
      <c r="E886" s="139"/>
      <c r="F886" s="136"/>
    </row>
    <row r="887" spans="1:6" ht="14.25" x14ac:dyDescent="0.45">
      <c r="A887" s="136"/>
      <c r="B887" s="136"/>
      <c r="C887" s="137"/>
      <c r="D887" s="138"/>
      <c r="E887" s="139"/>
      <c r="F887" s="136"/>
    </row>
    <row r="888" spans="1:6" ht="14.25" x14ac:dyDescent="0.45">
      <c r="A888" s="136"/>
      <c r="B888" s="136"/>
      <c r="C888" s="137"/>
      <c r="D888" s="138"/>
      <c r="E888" s="139"/>
      <c r="F888" s="136"/>
    </row>
    <row r="889" spans="1:6" ht="14.25" x14ac:dyDescent="0.45">
      <c r="A889" s="136"/>
      <c r="B889" s="136"/>
      <c r="C889" s="137"/>
      <c r="D889" s="138"/>
      <c r="E889" s="139"/>
      <c r="F889" s="136"/>
    </row>
    <row r="890" spans="1:6" ht="14.25" x14ac:dyDescent="0.45">
      <c r="A890" s="136"/>
      <c r="B890" s="136"/>
      <c r="C890" s="137"/>
      <c r="D890" s="138"/>
      <c r="E890" s="139"/>
      <c r="F890" s="136"/>
    </row>
    <row r="891" spans="1:6" ht="14.25" x14ac:dyDescent="0.45">
      <c r="A891" s="136"/>
      <c r="B891" s="136"/>
      <c r="C891" s="137"/>
      <c r="D891" s="138"/>
      <c r="E891" s="139"/>
      <c r="F891" s="136"/>
    </row>
    <row r="892" spans="1:6" ht="14.25" x14ac:dyDescent="0.45">
      <c r="A892" s="136"/>
      <c r="B892" s="136"/>
      <c r="C892" s="137"/>
      <c r="D892" s="138"/>
      <c r="E892" s="139"/>
      <c r="F892" s="136"/>
    </row>
    <row r="893" spans="1:6" ht="14.25" x14ac:dyDescent="0.45">
      <c r="A893" s="136"/>
      <c r="B893" s="136"/>
      <c r="C893" s="137"/>
      <c r="D893" s="138"/>
      <c r="E893" s="139"/>
      <c r="F893" s="136"/>
    </row>
    <row r="894" spans="1:6" ht="14.25" x14ac:dyDescent="0.45">
      <c r="A894" s="136"/>
      <c r="B894" s="136"/>
      <c r="C894" s="137"/>
      <c r="D894" s="138"/>
      <c r="E894" s="139"/>
      <c r="F894" s="136"/>
    </row>
    <row r="895" spans="1:6" ht="14.25" x14ac:dyDescent="0.45">
      <c r="A895" s="136"/>
      <c r="B895" s="136"/>
      <c r="C895" s="137"/>
      <c r="D895" s="138"/>
      <c r="E895" s="139"/>
      <c r="F895" s="136"/>
    </row>
    <row r="896" spans="1:6" ht="14.25" x14ac:dyDescent="0.45">
      <c r="A896" s="136"/>
      <c r="B896" s="136"/>
      <c r="C896" s="137"/>
      <c r="D896" s="138"/>
      <c r="E896" s="139"/>
      <c r="F896" s="136"/>
    </row>
    <row r="897" spans="1:6" ht="14.25" x14ac:dyDescent="0.45">
      <c r="A897" s="136"/>
      <c r="B897" s="136"/>
      <c r="C897" s="137"/>
      <c r="D897" s="138"/>
      <c r="E897" s="139"/>
      <c r="F897" s="136"/>
    </row>
    <row r="898" spans="1:6" ht="14.25" x14ac:dyDescent="0.45">
      <c r="A898" s="136"/>
      <c r="B898" s="136"/>
      <c r="C898" s="137"/>
      <c r="D898" s="138"/>
      <c r="E898" s="139"/>
      <c r="F898" s="136"/>
    </row>
    <row r="899" spans="1:6" ht="14.25" x14ac:dyDescent="0.45">
      <c r="A899" s="136"/>
      <c r="B899" s="136"/>
      <c r="C899" s="137"/>
      <c r="D899" s="138"/>
      <c r="E899" s="139"/>
      <c r="F899" s="136"/>
    </row>
    <row r="900" spans="1:6" ht="14.25" x14ac:dyDescent="0.45">
      <c r="A900" s="136"/>
      <c r="B900" s="136"/>
      <c r="C900" s="137"/>
      <c r="D900" s="138"/>
      <c r="E900" s="139"/>
      <c r="F900" s="136"/>
    </row>
    <row r="901" spans="1:6" ht="14.25" x14ac:dyDescent="0.45">
      <c r="A901" s="136"/>
      <c r="B901" s="136"/>
      <c r="C901" s="137"/>
      <c r="D901" s="138"/>
      <c r="E901" s="139"/>
      <c r="F901" s="136"/>
    </row>
    <row r="902" spans="1:6" ht="14.25" x14ac:dyDescent="0.45">
      <c r="A902" s="136"/>
      <c r="B902" s="136"/>
      <c r="C902" s="137"/>
      <c r="D902" s="138"/>
      <c r="E902" s="139"/>
      <c r="F902" s="136"/>
    </row>
    <row r="903" spans="1:6" ht="14.25" x14ac:dyDescent="0.45">
      <c r="A903" s="136"/>
      <c r="B903" s="136"/>
      <c r="C903" s="137"/>
      <c r="D903" s="138"/>
      <c r="E903" s="139"/>
      <c r="F903" s="136"/>
    </row>
    <row r="904" spans="1:6" ht="14.25" x14ac:dyDescent="0.45">
      <c r="A904" s="136"/>
      <c r="B904" s="136"/>
      <c r="C904" s="137"/>
      <c r="D904" s="138"/>
      <c r="E904" s="139"/>
      <c r="F904" s="136"/>
    </row>
    <row r="905" spans="1:6" ht="14.25" x14ac:dyDescent="0.45">
      <c r="A905" s="136"/>
      <c r="B905" s="136"/>
      <c r="C905" s="137"/>
      <c r="D905" s="138"/>
      <c r="E905" s="139"/>
      <c r="F905" s="136"/>
    </row>
    <row r="906" spans="1:6" ht="14.25" x14ac:dyDescent="0.45">
      <c r="A906" s="136"/>
      <c r="B906" s="136"/>
      <c r="C906" s="137"/>
      <c r="D906" s="138"/>
      <c r="E906" s="139"/>
      <c r="F906" s="136"/>
    </row>
    <row r="907" spans="1:6" ht="14.25" x14ac:dyDescent="0.45">
      <c r="A907" s="136"/>
      <c r="B907" s="136"/>
      <c r="C907" s="137"/>
      <c r="D907" s="138"/>
      <c r="E907" s="139"/>
      <c r="F907" s="136"/>
    </row>
    <row r="908" spans="1:6" ht="14.25" x14ac:dyDescent="0.45">
      <c r="A908" s="136"/>
      <c r="B908" s="136"/>
      <c r="C908" s="137"/>
      <c r="D908" s="138"/>
      <c r="E908" s="139"/>
      <c r="F908" s="136"/>
    </row>
    <row r="909" spans="1:6" ht="14.25" x14ac:dyDescent="0.45">
      <c r="A909" s="136"/>
      <c r="B909" s="136"/>
      <c r="C909" s="137"/>
      <c r="D909" s="138"/>
      <c r="E909" s="139"/>
      <c r="F909" s="136"/>
    </row>
    <row r="910" spans="1:6" ht="14.25" x14ac:dyDescent="0.45">
      <c r="A910" s="136"/>
      <c r="B910" s="136"/>
      <c r="C910" s="137"/>
      <c r="D910" s="138"/>
      <c r="E910" s="139"/>
      <c r="F910" s="136"/>
    </row>
    <row r="911" spans="1:6" ht="14.25" x14ac:dyDescent="0.45">
      <c r="A911" s="136"/>
      <c r="B911" s="136"/>
      <c r="C911" s="137"/>
      <c r="D911" s="138"/>
      <c r="E911" s="139"/>
      <c r="F911" s="136"/>
    </row>
    <row r="912" spans="1:6" ht="14.25" x14ac:dyDescent="0.45">
      <c r="A912" s="136"/>
      <c r="B912" s="136"/>
      <c r="C912" s="137"/>
      <c r="D912" s="138"/>
      <c r="E912" s="139"/>
      <c r="F912" s="136"/>
    </row>
    <row r="913" spans="1:6" ht="14.25" x14ac:dyDescent="0.45">
      <c r="A913" s="136"/>
      <c r="B913" s="136"/>
      <c r="C913" s="137"/>
      <c r="D913" s="138"/>
      <c r="E913" s="139"/>
      <c r="F913" s="136"/>
    </row>
    <row r="914" spans="1:6" ht="14.25" x14ac:dyDescent="0.45">
      <c r="A914" s="136"/>
      <c r="B914" s="136"/>
      <c r="C914" s="137"/>
      <c r="D914" s="138"/>
      <c r="E914" s="139"/>
      <c r="F914" s="136"/>
    </row>
    <row r="915" spans="1:6" ht="14.25" x14ac:dyDescent="0.45">
      <c r="A915" s="136"/>
      <c r="B915" s="136"/>
      <c r="C915" s="137"/>
      <c r="D915" s="138"/>
      <c r="E915" s="139"/>
      <c r="F915" s="136"/>
    </row>
    <row r="916" spans="1:6" ht="14.25" x14ac:dyDescent="0.45">
      <c r="A916" s="136"/>
      <c r="B916" s="136"/>
      <c r="C916" s="137"/>
      <c r="D916" s="138"/>
      <c r="E916" s="139"/>
      <c r="F916" s="136"/>
    </row>
    <row r="917" spans="1:6" ht="14.25" x14ac:dyDescent="0.45">
      <c r="A917" s="136"/>
      <c r="B917" s="136"/>
      <c r="C917" s="137"/>
      <c r="D917" s="138"/>
      <c r="E917" s="139"/>
      <c r="F917" s="136"/>
    </row>
    <row r="918" spans="1:6" ht="14.25" x14ac:dyDescent="0.45">
      <c r="A918" s="136"/>
      <c r="B918" s="136"/>
      <c r="C918" s="137"/>
      <c r="D918" s="138"/>
      <c r="E918" s="139"/>
      <c r="F918" s="136"/>
    </row>
    <row r="919" spans="1:6" ht="14.25" x14ac:dyDescent="0.45">
      <c r="A919" s="136"/>
      <c r="B919" s="136"/>
      <c r="C919" s="137"/>
      <c r="D919" s="138"/>
      <c r="E919" s="139"/>
      <c r="F919" s="136"/>
    </row>
    <row r="920" spans="1:6" ht="14.25" x14ac:dyDescent="0.45">
      <c r="A920" s="136"/>
      <c r="B920" s="136"/>
      <c r="C920" s="137"/>
      <c r="D920" s="138"/>
      <c r="E920" s="139"/>
      <c r="F920" s="136"/>
    </row>
    <row r="921" spans="1:6" ht="14.25" x14ac:dyDescent="0.45">
      <c r="A921" s="136"/>
      <c r="B921" s="136"/>
      <c r="C921" s="137"/>
      <c r="D921" s="138"/>
      <c r="E921" s="139"/>
      <c r="F921" s="136"/>
    </row>
    <row r="922" spans="1:6" ht="14.25" x14ac:dyDescent="0.45">
      <c r="A922" s="136"/>
      <c r="B922" s="136"/>
      <c r="C922" s="137"/>
      <c r="D922" s="138"/>
      <c r="E922" s="139"/>
      <c r="F922" s="136"/>
    </row>
    <row r="923" spans="1:6" ht="14.25" x14ac:dyDescent="0.45">
      <c r="A923" s="136"/>
      <c r="B923" s="136"/>
      <c r="C923" s="137"/>
      <c r="D923" s="138"/>
      <c r="E923" s="139"/>
      <c r="F923" s="136"/>
    </row>
    <row r="924" spans="1:6" ht="14.25" x14ac:dyDescent="0.45">
      <c r="A924" s="136"/>
      <c r="B924" s="136"/>
      <c r="C924" s="137"/>
      <c r="D924" s="138"/>
      <c r="E924" s="139"/>
      <c r="F924" s="136"/>
    </row>
    <row r="925" spans="1:6" ht="14.25" x14ac:dyDescent="0.45">
      <c r="A925" s="136"/>
      <c r="B925" s="136"/>
      <c r="C925" s="137"/>
      <c r="D925" s="138"/>
      <c r="E925" s="139"/>
      <c r="F925" s="136"/>
    </row>
    <row r="926" spans="1:6" ht="14.25" x14ac:dyDescent="0.45">
      <c r="A926" s="136"/>
      <c r="B926" s="136"/>
      <c r="C926" s="137"/>
      <c r="D926" s="138"/>
      <c r="E926" s="139"/>
      <c r="F926" s="136"/>
    </row>
    <row r="927" spans="1:6" ht="14.25" x14ac:dyDescent="0.45">
      <c r="A927" s="136"/>
      <c r="B927" s="136"/>
      <c r="C927" s="137"/>
      <c r="D927" s="138"/>
      <c r="E927" s="139"/>
      <c r="F927" s="136"/>
    </row>
    <row r="928" spans="1:6" ht="14.25" x14ac:dyDescent="0.45">
      <c r="A928" s="136"/>
      <c r="B928" s="136"/>
      <c r="C928" s="137"/>
      <c r="D928" s="138"/>
      <c r="E928" s="139"/>
      <c r="F928" s="136"/>
    </row>
  </sheetData>
  <autoFilter ref="A1:F36" xr:uid="{00000000-0009-0000-0000-000009000000}"/>
  <pageMargins left="0.511811024" right="0.511811024" top="0.78740157499999996" bottom="0.78740157499999996" header="0" footer="0"/>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AB1077"/>
  <sheetViews>
    <sheetView showGridLines="0" zoomScale="70" zoomScaleNormal="70" workbookViewId="0">
      <pane ySplit="1" topLeftCell="A383" activePane="bottomLeft" state="frozen"/>
      <selection pane="bottomLeft" activeCell="K395" sqref="K395"/>
    </sheetView>
  </sheetViews>
  <sheetFormatPr defaultColWidth="14.42578125" defaultRowHeight="15" customHeight="1" x14ac:dyDescent="0.4"/>
  <cols>
    <col min="1" max="1" width="7.5" customWidth="1"/>
    <col min="2" max="11" width="6.140625" customWidth="1"/>
    <col min="12" max="12" width="10.7109375" style="177" customWidth="1"/>
    <col min="13" max="14" width="10.85546875" customWidth="1"/>
    <col min="15" max="15" width="38.140625" bestFit="1" customWidth="1"/>
    <col min="16" max="16" width="22.35546875" customWidth="1"/>
    <col min="17" max="18" width="10.92578125" customWidth="1"/>
    <col min="19" max="19" width="48.140625" customWidth="1"/>
    <col min="20" max="26" width="10.85546875" customWidth="1"/>
  </cols>
  <sheetData>
    <row r="1" spans="1:26" ht="41.35" customHeight="1" x14ac:dyDescent="0.4">
      <c r="A1" s="199" t="s">
        <v>321</v>
      </c>
      <c r="B1" s="198" t="s">
        <v>322</v>
      </c>
      <c r="C1" s="198" t="s">
        <v>324</v>
      </c>
      <c r="D1" s="198" t="s">
        <v>323</v>
      </c>
      <c r="E1" s="198" t="s">
        <v>2</v>
      </c>
      <c r="F1" s="198" t="s">
        <v>3</v>
      </c>
      <c r="G1" s="198" t="s">
        <v>4</v>
      </c>
      <c r="H1" s="198" t="s">
        <v>5</v>
      </c>
      <c r="I1" s="198" t="s">
        <v>6</v>
      </c>
      <c r="J1" s="198" t="s">
        <v>7</v>
      </c>
      <c r="K1" s="198" t="s">
        <v>8</v>
      </c>
      <c r="L1" s="173"/>
      <c r="M1" s="198" t="s">
        <v>325</v>
      </c>
      <c r="N1" s="200" t="s">
        <v>326</v>
      </c>
      <c r="O1" s="198" t="s">
        <v>327</v>
      </c>
      <c r="P1" s="198" t="s">
        <v>328</v>
      </c>
      <c r="Q1" s="198" t="s">
        <v>329</v>
      </c>
      <c r="R1" s="198" t="s">
        <v>330</v>
      </c>
      <c r="S1" s="198" t="s">
        <v>331</v>
      </c>
      <c r="T1" s="16"/>
      <c r="U1" s="16"/>
      <c r="V1" s="16"/>
      <c r="W1" s="16"/>
      <c r="X1" s="16"/>
      <c r="Y1" s="16"/>
      <c r="Z1" s="16"/>
    </row>
    <row r="2" spans="1:26" ht="15" customHeight="1" x14ac:dyDescent="0.4">
      <c r="A2" s="47">
        <v>1</v>
      </c>
      <c r="B2" s="48" t="s">
        <v>332</v>
      </c>
      <c r="C2" s="48" t="s">
        <v>332</v>
      </c>
      <c r="D2" s="48" t="s">
        <v>13</v>
      </c>
      <c r="E2" s="49"/>
      <c r="F2" s="48" t="s">
        <v>16</v>
      </c>
      <c r="G2" s="48" t="s">
        <v>82</v>
      </c>
      <c r="H2" s="48" t="s">
        <v>131</v>
      </c>
      <c r="I2" s="48" t="s">
        <v>113</v>
      </c>
      <c r="J2" s="47"/>
      <c r="K2" s="48" t="s">
        <v>333</v>
      </c>
      <c r="L2" s="48"/>
      <c r="M2" s="50"/>
      <c r="N2" s="47"/>
      <c r="O2" s="51" t="s">
        <v>334</v>
      </c>
      <c r="P2" s="51"/>
      <c r="Q2" s="51"/>
      <c r="R2" s="51"/>
      <c r="S2" s="50"/>
      <c r="T2" s="16"/>
      <c r="U2" s="16"/>
      <c r="V2" s="16"/>
      <c r="W2" s="16"/>
      <c r="X2" s="16"/>
      <c r="Y2" s="16"/>
      <c r="Z2" s="16"/>
    </row>
    <row r="3" spans="1:26" ht="15" customHeight="1" x14ac:dyDescent="0.4">
      <c r="A3" s="47">
        <f t="shared" ref="A3:A257" si="0">A2+1</f>
        <v>2</v>
      </c>
      <c r="B3" s="48" t="s">
        <v>335</v>
      </c>
      <c r="C3" s="48" t="s">
        <v>335</v>
      </c>
      <c r="D3" s="48" t="s">
        <v>13</v>
      </c>
      <c r="E3" s="49"/>
      <c r="F3" s="48" t="s">
        <v>16</v>
      </c>
      <c r="G3" s="48" t="s">
        <v>166</v>
      </c>
      <c r="H3" s="48" t="s">
        <v>131</v>
      </c>
      <c r="I3" s="48" t="s">
        <v>113</v>
      </c>
      <c r="J3" s="47"/>
      <c r="K3" s="48" t="s">
        <v>336</v>
      </c>
      <c r="L3" s="48"/>
      <c r="M3" s="50">
        <v>43486</v>
      </c>
      <c r="N3" s="52"/>
      <c r="O3" s="48" t="s">
        <v>337</v>
      </c>
      <c r="P3" s="48"/>
      <c r="Q3" s="48"/>
      <c r="R3" s="48"/>
      <c r="S3" s="50"/>
      <c r="T3" s="16"/>
      <c r="U3" s="16"/>
      <c r="V3" s="16"/>
      <c r="W3" s="16"/>
      <c r="X3" s="16"/>
      <c r="Y3" s="16"/>
      <c r="Z3" s="16"/>
    </row>
    <row r="4" spans="1:26" ht="15" customHeight="1" x14ac:dyDescent="0.4">
      <c r="A4" s="47">
        <f t="shared" si="0"/>
        <v>3</v>
      </c>
      <c r="B4" s="48" t="s">
        <v>338</v>
      </c>
      <c r="C4" s="48" t="s">
        <v>338</v>
      </c>
      <c r="D4" s="48" t="s">
        <v>13</v>
      </c>
      <c r="E4" s="49"/>
      <c r="F4" s="48" t="s">
        <v>16</v>
      </c>
      <c r="G4" s="48" t="s">
        <v>79</v>
      </c>
      <c r="H4" s="48" t="s">
        <v>339</v>
      </c>
      <c r="I4" s="48" t="s">
        <v>40</v>
      </c>
      <c r="J4" s="47"/>
      <c r="K4" s="48" t="s">
        <v>340</v>
      </c>
      <c r="L4" s="48"/>
      <c r="M4" s="50"/>
      <c r="N4" s="47"/>
      <c r="O4" s="48" t="s">
        <v>341</v>
      </c>
      <c r="P4" s="48"/>
      <c r="Q4" s="48"/>
      <c r="R4" s="48"/>
      <c r="S4" s="50"/>
      <c r="T4" s="16"/>
      <c r="U4" s="16"/>
      <c r="V4" s="16"/>
      <c r="W4" s="16"/>
      <c r="X4" s="16"/>
      <c r="Y4" s="16"/>
      <c r="Z4" s="16"/>
    </row>
    <row r="5" spans="1:26" ht="15" customHeight="1" x14ac:dyDescent="0.4">
      <c r="A5" s="47">
        <f t="shared" si="0"/>
        <v>4</v>
      </c>
      <c r="B5" s="48" t="s">
        <v>342</v>
      </c>
      <c r="C5" s="48" t="s">
        <v>343</v>
      </c>
      <c r="D5" s="48" t="s">
        <v>13</v>
      </c>
      <c r="E5" s="49"/>
      <c r="F5" s="48" t="s">
        <v>16</v>
      </c>
      <c r="G5" s="48" t="s">
        <v>207</v>
      </c>
      <c r="H5" s="48" t="s">
        <v>344</v>
      </c>
      <c r="I5" s="48" t="s">
        <v>199</v>
      </c>
      <c r="J5" s="47"/>
      <c r="K5" s="48"/>
      <c r="L5" s="48"/>
      <c r="M5" s="50">
        <v>43484</v>
      </c>
      <c r="N5" s="52"/>
      <c r="O5" s="48" t="s">
        <v>345</v>
      </c>
      <c r="P5" s="48"/>
      <c r="Q5" s="48"/>
      <c r="R5" s="48"/>
      <c r="S5" s="50"/>
      <c r="T5" s="16"/>
      <c r="U5" s="16"/>
      <c r="V5" s="16"/>
      <c r="W5" s="16"/>
      <c r="X5" s="16"/>
      <c r="Y5" s="16"/>
      <c r="Z5" s="16"/>
    </row>
    <row r="6" spans="1:26" ht="15" customHeight="1" x14ac:dyDescent="0.4">
      <c r="A6" s="47">
        <f t="shared" si="0"/>
        <v>5</v>
      </c>
      <c r="B6" s="48" t="s">
        <v>346</v>
      </c>
      <c r="C6" s="48" t="s">
        <v>346</v>
      </c>
      <c r="D6" s="48" t="s">
        <v>13</v>
      </c>
      <c r="E6" s="49"/>
      <c r="F6" s="48" t="s">
        <v>16</v>
      </c>
      <c r="G6" s="48" t="s">
        <v>28</v>
      </c>
      <c r="H6" s="48" t="s">
        <v>344</v>
      </c>
      <c r="I6" s="48" t="s">
        <v>199</v>
      </c>
      <c r="J6" s="47"/>
      <c r="K6" s="48" t="s">
        <v>347</v>
      </c>
      <c r="L6" s="48"/>
      <c r="M6" s="50"/>
      <c r="N6" s="47"/>
      <c r="O6" s="48" t="s">
        <v>348</v>
      </c>
      <c r="P6" s="48"/>
      <c r="Q6" s="48"/>
      <c r="R6" s="48"/>
      <c r="S6" s="50"/>
      <c r="T6" s="16"/>
      <c r="U6" s="16"/>
      <c r="V6" s="16"/>
      <c r="W6" s="16"/>
      <c r="X6" s="16"/>
      <c r="Y6" s="16"/>
      <c r="Z6" s="16"/>
    </row>
    <row r="7" spans="1:26" ht="15" customHeight="1" x14ac:dyDescent="0.4">
      <c r="A7" s="47">
        <f t="shared" si="0"/>
        <v>6</v>
      </c>
      <c r="B7" s="48" t="s">
        <v>342</v>
      </c>
      <c r="C7" s="48" t="s">
        <v>342</v>
      </c>
      <c r="D7" s="48" t="s">
        <v>13</v>
      </c>
      <c r="E7" s="49"/>
      <c r="F7" s="48" t="s">
        <v>16</v>
      </c>
      <c r="G7" s="48" t="s">
        <v>79</v>
      </c>
      <c r="H7" s="48" t="s">
        <v>216</v>
      </c>
      <c r="I7" s="48" t="s">
        <v>199</v>
      </c>
      <c r="J7" s="47"/>
      <c r="K7" s="48" t="s">
        <v>349</v>
      </c>
      <c r="L7" s="48"/>
      <c r="M7" s="50"/>
      <c r="N7" s="47"/>
      <c r="O7" s="47"/>
      <c r="P7" s="47"/>
      <c r="Q7" s="47"/>
      <c r="R7" s="47"/>
      <c r="S7" s="50"/>
      <c r="T7" s="16"/>
      <c r="U7" s="16"/>
      <c r="V7" s="16"/>
      <c r="W7" s="16"/>
      <c r="X7" s="16"/>
      <c r="Y7" s="16"/>
      <c r="Z7" s="16"/>
    </row>
    <row r="8" spans="1:26" ht="15" customHeight="1" x14ac:dyDescent="0.4">
      <c r="A8" s="47">
        <f t="shared" si="0"/>
        <v>7</v>
      </c>
      <c r="B8" s="48" t="s">
        <v>350</v>
      </c>
      <c r="C8" s="48" t="s">
        <v>351</v>
      </c>
      <c r="D8" s="48" t="s">
        <v>13</v>
      </c>
      <c r="E8" s="49"/>
      <c r="F8" s="48" t="s">
        <v>16</v>
      </c>
      <c r="G8" s="48" t="s">
        <v>352</v>
      </c>
      <c r="H8" s="48" t="s">
        <v>353</v>
      </c>
      <c r="I8" s="48" t="s">
        <v>354</v>
      </c>
      <c r="J8" s="47"/>
      <c r="K8" s="47"/>
      <c r="L8" s="47"/>
      <c r="M8" s="50"/>
      <c r="N8" s="47"/>
      <c r="O8" s="48" t="s">
        <v>355</v>
      </c>
      <c r="P8" s="48"/>
      <c r="Q8" s="48"/>
      <c r="R8" s="48"/>
      <c r="S8" s="50"/>
      <c r="T8" s="16"/>
      <c r="U8" s="16"/>
      <c r="V8" s="16"/>
      <c r="W8" s="16"/>
      <c r="X8" s="16"/>
      <c r="Y8" s="16"/>
      <c r="Z8" s="16"/>
    </row>
    <row r="9" spans="1:26" ht="15" customHeight="1" x14ac:dyDescent="0.4">
      <c r="A9" s="47">
        <f t="shared" si="0"/>
        <v>8</v>
      </c>
      <c r="B9" s="48" t="s">
        <v>356</v>
      </c>
      <c r="C9" s="48" t="s">
        <v>357</v>
      </c>
      <c r="D9" s="48" t="s">
        <v>13</v>
      </c>
      <c r="E9" s="49"/>
      <c r="F9" s="48" t="s">
        <v>14</v>
      </c>
      <c r="G9" s="48" t="s">
        <v>358</v>
      </c>
      <c r="H9" s="48" t="s">
        <v>353</v>
      </c>
      <c r="I9" s="48" t="s">
        <v>40</v>
      </c>
      <c r="J9" s="47"/>
      <c r="K9" s="47"/>
      <c r="L9" s="47"/>
      <c r="M9" s="50"/>
      <c r="N9" s="47"/>
      <c r="O9" s="47"/>
      <c r="P9" s="47"/>
      <c r="Q9" s="47"/>
      <c r="R9" s="47"/>
      <c r="S9" s="50"/>
      <c r="T9" s="16"/>
      <c r="U9" s="16"/>
      <c r="V9" s="16"/>
      <c r="W9" s="16"/>
      <c r="X9" s="16"/>
      <c r="Y9" s="16"/>
      <c r="Z9" s="16"/>
    </row>
    <row r="10" spans="1:26" ht="15" customHeight="1" x14ac:dyDescent="0.4">
      <c r="A10" s="47">
        <f t="shared" si="0"/>
        <v>9</v>
      </c>
      <c r="B10" s="48" t="s">
        <v>359</v>
      </c>
      <c r="C10" s="48" t="s">
        <v>359</v>
      </c>
      <c r="D10" s="48" t="s">
        <v>13</v>
      </c>
      <c r="E10" s="49"/>
      <c r="F10" s="48" t="s">
        <v>14</v>
      </c>
      <c r="G10" s="48" t="s">
        <v>358</v>
      </c>
      <c r="H10" s="48" t="s">
        <v>353</v>
      </c>
      <c r="I10" s="48" t="s">
        <v>40</v>
      </c>
      <c r="J10" s="47"/>
      <c r="K10" s="47"/>
      <c r="L10" s="47"/>
      <c r="M10" s="50"/>
      <c r="N10" s="47"/>
      <c r="O10" s="48" t="s">
        <v>360</v>
      </c>
      <c r="P10" s="48"/>
      <c r="Q10" s="48"/>
      <c r="R10" s="48"/>
      <c r="S10" s="50"/>
      <c r="T10" s="16"/>
      <c r="U10" s="16"/>
      <c r="V10" s="16"/>
      <c r="W10" s="16"/>
      <c r="X10" s="16"/>
      <c r="Y10" s="16"/>
      <c r="Z10" s="16"/>
    </row>
    <row r="11" spans="1:26" ht="15" customHeight="1" x14ac:dyDescent="0.4">
      <c r="A11" s="47">
        <f t="shared" si="0"/>
        <v>10</v>
      </c>
      <c r="B11" s="48" t="s">
        <v>361</v>
      </c>
      <c r="C11" s="48" t="s">
        <v>361</v>
      </c>
      <c r="D11" s="48" t="s">
        <v>13</v>
      </c>
      <c r="E11" s="49"/>
      <c r="F11" s="48" t="s">
        <v>14</v>
      </c>
      <c r="G11" s="48" t="s">
        <v>362</v>
      </c>
      <c r="H11" s="48"/>
      <c r="I11" s="48" t="s">
        <v>113</v>
      </c>
      <c r="J11" s="47"/>
      <c r="K11" s="47"/>
      <c r="L11" s="47"/>
      <c r="M11" s="50"/>
      <c r="N11" s="47"/>
      <c r="O11" s="48" t="s">
        <v>363</v>
      </c>
      <c r="P11" s="48"/>
      <c r="Q11" s="48"/>
      <c r="R11" s="48"/>
      <c r="S11" s="50"/>
      <c r="T11" s="16"/>
      <c r="U11" s="16"/>
      <c r="V11" s="16"/>
      <c r="W11" s="16"/>
      <c r="X11" s="16"/>
      <c r="Y11" s="16"/>
      <c r="Z11" s="16"/>
    </row>
    <row r="12" spans="1:26" ht="15" customHeight="1" x14ac:dyDescent="0.4">
      <c r="A12" s="47">
        <f t="shared" si="0"/>
        <v>11</v>
      </c>
      <c r="B12" s="48" t="s">
        <v>364</v>
      </c>
      <c r="C12" s="48" t="s">
        <v>365</v>
      </c>
      <c r="D12" s="48" t="s">
        <v>13</v>
      </c>
      <c r="E12" s="49"/>
      <c r="F12" s="48" t="s">
        <v>14</v>
      </c>
      <c r="G12" s="48" t="s">
        <v>362</v>
      </c>
      <c r="H12" s="48"/>
      <c r="I12" s="48" t="s">
        <v>113</v>
      </c>
      <c r="J12" s="47"/>
      <c r="K12" s="47"/>
      <c r="L12" s="47"/>
      <c r="M12" s="50">
        <v>43482</v>
      </c>
      <c r="N12" s="52"/>
      <c r="O12" s="48" t="s">
        <v>366</v>
      </c>
      <c r="P12" s="48"/>
      <c r="Q12" s="48"/>
      <c r="R12" s="48"/>
      <c r="S12" s="50"/>
      <c r="T12" s="16"/>
      <c r="U12" s="16"/>
      <c r="V12" s="16"/>
      <c r="W12" s="16"/>
      <c r="X12" s="16"/>
      <c r="Y12" s="16"/>
      <c r="Z12" s="16"/>
    </row>
    <row r="13" spans="1:26" ht="15" customHeight="1" x14ac:dyDescent="0.4">
      <c r="A13" s="47">
        <f t="shared" si="0"/>
        <v>12</v>
      </c>
      <c r="B13" s="48" t="s">
        <v>367</v>
      </c>
      <c r="C13" s="48"/>
      <c r="D13" s="48" t="s">
        <v>13</v>
      </c>
      <c r="E13" s="49"/>
      <c r="F13" s="48" t="s">
        <v>16</v>
      </c>
      <c r="G13" s="48" t="s">
        <v>79</v>
      </c>
      <c r="H13" s="48" t="s">
        <v>368</v>
      </c>
      <c r="I13" s="47"/>
      <c r="J13" s="47"/>
      <c r="K13" s="47"/>
      <c r="L13" s="47"/>
      <c r="M13" s="50"/>
      <c r="N13" s="47"/>
      <c r="O13" s="48" t="s">
        <v>369</v>
      </c>
      <c r="P13" s="48"/>
      <c r="Q13" s="48"/>
      <c r="R13" s="48"/>
      <c r="S13" s="50"/>
      <c r="T13" s="16"/>
      <c r="U13" s="16"/>
      <c r="V13" s="16"/>
      <c r="W13" s="16"/>
      <c r="X13" s="16"/>
      <c r="Y13" s="16"/>
      <c r="Z13" s="16"/>
    </row>
    <row r="14" spans="1:26" ht="15" customHeight="1" x14ac:dyDescent="0.4">
      <c r="A14" s="47">
        <f t="shared" si="0"/>
        <v>13</v>
      </c>
      <c r="B14" s="12" t="s">
        <v>370</v>
      </c>
      <c r="C14" s="12"/>
      <c r="D14" s="48" t="s">
        <v>13</v>
      </c>
      <c r="E14" s="10"/>
      <c r="F14" s="12"/>
      <c r="G14" s="36"/>
      <c r="H14" s="12"/>
      <c r="I14" s="12"/>
      <c r="J14" s="8"/>
      <c r="K14" s="12"/>
      <c r="L14" s="12"/>
      <c r="M14" s="10"/>
      <c r="N14" s="14"/>
      <c r="O14" s="12"/>
      <c r="P14" s="12"/>
      <c r="Q14" s="12"/>
      <c r="R14" s="12"/>
      <c r="S14" s="10"/>
      <c r="T14" s="16"/>
      <c r="U14" s="16"/>
      <c r="V14" s="16"/>
      <c r="W14" s="16"/>
      <c r="X14" s="16"/>
      <c r="Y14" s="16"/>
      <c r="Z14" s="16"/>
    </row>
    <row r="15" spans="1:26" ht="15" customHeight="1" x14ac:dyDescent="0.4">
      <c r="A15" s="47">
        <f t="shared" si="0"/>
        <v>14</v>
      </c>
      <c r="B15" s="12" t="s">
        <v>371</v>
      </c>
      <c r="C15" s="12"/>
      <c r="D15" s="48" t="s">
        <v>13</v>
      </c>
      <c r="E15" s="10"/>
      <c r="F15" s="12"/>
      <c r="G15" s="36"/>
      <c r="H15" s="36"/>
      <c r="I15" s="36"/>
      <c r="J15" s="53"/>
      <c r="K15" s="36"/>
      <c r="L15" s="36"/>
      <c r="M15" s="54"/>
      <c r="N15" s="36"/>
      <c r="O15" s="36"/>
      <c r="P15" s="36"/>
      <c r="Q15" s="36"/>
      <c r="R15" s="36"/>
      <c r="S15" s="54"/>
      <c r="T15" s="16"/>
      <c r="U15" s="16"/>
      <c r="V15" s="16"/>
      <c r="W15" s="16"/>
      <c r="X15" s="16"/>
      <c r="Y15" s="16"/>
      <c r="Z15" s="16"/>
    </row>
    <row r="16" spans="1:26" ht="15" customHeight="1" x14ac:dyDescent="0.4">
      <c r="A16" s="47">
        <f t="shared" si="0"/>
        <v>15</v>
      </c>
      <c r="B16" s="12" t="s">
        <v>372</v>
      </c>
      <c r="C16" s="12"/>
      <c r="D16" s="48" t="s">
        <v>13</v>
      </c>
      <c r="E16" s="10"/>
      <c r="F16" s="12"/>
      <c r="G16" s="36"/>
      <c r="H16" s="36"/>
      <c r="I16" s="36"/>
      <c r="J16" s="53"/>
      <c r="K16" s="36"/>
      <c r="L16" s="36"/>
      <c r="M16" s="54"/>
      <c r="N16" s="36"/>
      <c r="O16" s="36"/>
      <c r="P16" s="36"/>
      <c r="Q16" s="36"/>
      <c r="R16" s="36"/>
      <c r="S16" s="54"/>
      <c r="T16" s="16"/>
      <c r="U16" s="16"/>
      <c r="V16" s="16"/>
      <c r="W16" s="16"/>
      <c r="X16" s="16"/>
      <c r="Y16" s="16"/>
      <c r="Z16" s="16"/>
    </row>
    <row r="17" spans="1:26" ht="15" customHeight="1" x14ac:dyDescent="0.4">
      <c r="A17" s="47">
        <f t="shared" si="0"/>
        <v>16</v>
      </c>
      <c r="B17" s="12" t="s">
        <v>373</v>
      </c>
      <c r="C17" s="12"/>
      <c r="D17" s="48" t="s">
        <v>13</v>
      </c>
      <c r="E17" s="10"/>
      <c r="F17" s="12"/>
      <c r="G17" s="36"/>
      <c r="H17" s="36"/>
      <c r="I17" s="36"/>
      <c r="J17" s="53"/>
      <c r="K17" s="36"/>
      <c r="L17" s="36"/>
      <c r="M17" s="54"/>
      <c r="N17" s="36"/>
      <c r="O17" s="36"/>
      <c r="P17" s="36"/>
      <c r="Q17" s="36"/>
      <c r="R17" s="36"/>
      <c r="S17" s="54"/>
      <c r="T17" s="16"/>
      <c r="U17" s="16"/>
      <c r="V17" s="16"/>
      <c r="W17" s="16"/>
      <c r="X17" s="16"/>
      <c r="Y17" s="16"/>
      <c r="Z17" s="16"/>
    </row>
    <row r="18" spans="1:26" ht="15" customHeight="1" x14ac:dyDescent="0.4">
      <c r="A18" s="47">
        <f t="shared" si="0"/>
        <v>17</v>
      </c>
      <c r="B18" s="12" t="s">
        <v>374</v>
      </c>
      <c r="C18" s="12"/>
      <c r="D18" s="48" t="s">
        <v>13</v>
      </c>
      <c r="E18" s="10"/>
      <c r="F18" s="12"/>
      <c r="G18" s="36"/>
      <c r="H18" s="36"/>
      <c r="I18" s="36"/>
      <c r="J18" s="53"/>
      <c r="K18" s="36"/>
      <c r="L18" s="36"/>
      <c r="M18" s="54"/>
      <c r="N18" s="36"/>
      <c r="O18" s="36"/>
      <c r="P18" s="36"/>
      <c r="Q18" s="36"/>
      <c r="R18" s="36"/>
      <c r="S18" s="54"/>
      <c r="T18" s="16"/>
      <c r="U18" s="16"/>
      <c r="V18" s="16"/>
      <c r="W18" s="16"/>
      <c r="X18" s="16"/>
      <c r="Y18" s="16"/>
      <c r="Z18" s="16"/>
    </row>
    <row r="19" spans="1:26" ht="15" customHeight="1" x14ac:dyDescent="0.4">
      <c r="A19" s="47">
        <f t="shared" si="0"/>
        <v>18</v>
      </c>
      <c r="B19" s="12" t="s">
        <v>375</v>
      </c>
      <c r="C19" s="12"/>
      <c r="D19" s="48" t="s">
        <v>13</v>
      </c>
      <c r="E19" s="10"/>
      <c r="F19" s="12"/>
      <c r="G19" s="36"/>
      <c r="H19" s="36"/>
      <c r="I19" s="36"/>
      <c r="J19" s="53"/>
      <c r="K19" s="36"/>
      <c r="L19" s="36"/>
      <c r="M19" s="54"/>
      <c r="N19" s="36"/>
      <c r="O19" s="36"/>
      <c r="P19" s="36"/>
      <c r="Q19" s="36"/>
      <c r="R19" s="36"/>
      <c r="S19" s="54"/>
      <c r="T19" s="16"/>
      <c r="U19" s="16"/>
      <c r="V19" s="16"/>
      <c r="W19" s="16"/>
      <c r="X19" s="16"/>
      <c r="Y19" s="16"/>
      <c r="Z19" s="16"/>
    </row>
    <row r="20" spans="1:26" ht="15" customHeight="1" x14ac:dyDescent="0.4">
      <c r="A20" s="47">
        <f t="shared" si="0"/>
        <v>19</v>
      </c>
      <c r="B20" s="12" t="s">
        <v>376</v>
      </c>
      <c r="C20" s="12"/>
      <c r="D20" s="48" t="s">
        <v>13</v>
      </c>
      <c r="E20" s="10"/>
      <c r="F20" s="12"/>
      <c r="G20" s="36"/>
      <c r="H20" s="36"/>
      <c r="I20" s="36"/>
      <c r="J20" s="53"/>
      <c r="K20" s="36"/>
      <c r="L20" s="36"/>
      <c r="M20" s="54"/>
      <c r="N20" s="36"/>
      <c r="O20" s="36"/>
      <c r="P20" s="36"/>
      <c r="Q20" s="36"/>
      <c r="R20" s="36"/>
      <c r="S20" s="54"/>
      <c r="T20" s="16"/>
      <c r="U20" s="16"/>
      <c r="V20" s="16"/>
      <c r="W20" s="16"/>
      <c r="X20" s="16"/>
      <c r="Y20" s="16"/>
      <c r="Z20" s="16"/>
    </row>
    <row r="21" spans="1:26" ht="15" customHeight="1" x14ac:dyDescent="0.4">
      <c r="A21" s="47">
        <f t="shared" si="0"/>
        <v>20</v>
      </c>
      <c r="B21" s="12" t="s">
        <v>377</v>
      </c>
      <c r="C21" s="12"/>
      <c r="D21" s="48" t="s">
        <v>13</v>
      </c>
      <c r="E21" s="10"/>
      <c r="F21" s="12"/>
      <c r="G21" s="36"/>
      <c r="H21" s="36"/>
      <c r="I21" s="36"/>
      <c r="J21" s="53"/>
      <c r="K21" s="36"/>
      <c r="L21" s="36"/>
      <c r="M21" s="54"/>
      <c r="N21" s="36"/>
      <c r="O21" s="36"/>
      <c r="P21" s="36"/>
      <c r="Q21" s="36"/>
      <c r="R21" s="36"/>
      <c r="S21" s="54"/>
      <c r="T21" s="16"/>
      <c r="U21" s="16"/>
      <c r="V21" s="16"/>
      <c r="W21" s="16"/>
      <c r="X21" s="16"/>
      <c r="Y21" s="16"/>
      <c r="Z21" s="16"/>
    </row>
    <row r="22" spans="1:26" ht="15" customHeight="1" x14ac:dyDescent="0.4">
      <c r="A22" s="47">
        <f t="shared" si="0"/>
        <v>21</v>
      </c>
      <c r="B22" s="12" t="s">
        <v>378</v>
      </c>
      <c r="C22" s="12"/>
      <c r="D22" s="48" t="s">
        <v>13</v>
      </c>
      <c r="E22" s="10"/>
      <c r="F22" s="12"/>
      <c r="G22" s="36"/>
      <c r="H22" s="36"/>
      <c r="I22" s="36"/>
      <c r="J22" s="53"/>
      <c r="K22" s="36"/>
      <c r="L22" s="36"/>
      <c r="M22" s="54"/>
      <c r="N22" s="36"/>
      <c r="O22" s="36"/>
      <c r="P22" s="36"/>
      <c r="Q22" s="36"/>
      <c r="R22" s="36"/>
      <c r="S22" s="54"/>
      <c r="T22" s="16"/>
      <c r="U22" s="16"/>
      <c r="V22" s="16"/>
      <c r="W22" s="16"/>
      <c r="X22" s="16"/>
      <c r="Y22" s="16"/>
      <c r="Z22" s="16"/>
    </row>
    <row r="23" spans="1:26" ht="15" customHeight="1" x14ac:dyDescent="0.4">
      <c r="A23" s="47">
        <f t="shared" si="0"/>
        <v>22</v>
      </c>
      <c r="B23" s="12" t="s">
        <v>379</v>
      </c>
      <c r="C23" s="12"/>
      <c r="D23" s="48" t="s">
        <v>13</v>
      </c>
      <c r="E23" s="10"/>
      <c r="F23" s="12"/>
      <c r="G23" s="36"/>
      <c r="H23" s="36"/>
      <c r="I23" s="36"/>
      <c r="J23" s="53"/>
      <c r="K23" s="36"/>
      <c r="L23" s="36"/>
      <c r="M23" s="54"/>
      <c r="N23" s="36"/>
      <c r="O23" s="36"/>
      <c r="P23" s="36"/>
      <c r="Q23" s="36"/>
      <c r="R23" s="36"/>
      <c r="S23" s="54"/>
      <c r="T23" s="16"/>
      <c r="U23" s="16"/>
      <c r="V23" s="16"/>
      <c r="W23" s="16"/>
      <c r="X23" s="16"/>
      <c r="Y23" s="16"/>
      <c r="Z23" s="16"/>
    </row>
    <row r="24" spans="1:26" ht="15" customHeight="1" x14ac:dyDescent="0.4">
      <c r="A24" s="47">
        <f t="shared" si="0"/>
        <v>23</v>
      </c>
      <c r="B24" s="12" t="s">
        <v>380</v>
      </c>
      <c r="C24" s="12"/>
      <c r="D24" s="48" t="s">
        <v>13</v>
      </c>
      <c r="E24" s="10"/>
      <c r="F24" s="12"/>
      <c r="G24" s="36"/>
      <c r="H24" s="36"/>
      <c r="I24" s="36"/>
      <c r="J24" s="53"/>
      <c r="K24" s="36"/>
      <c r="L24" s="36"/>
      <c r="M24" s="54"/>
      <c r="N24" s="36"/>
      <c r="O24" s="36"/>
      <c r="P24" s="36"/>
      <c r="Q24" s="36"/>
      <c r="R24" s="36"/>
      <c r="S24" s="54"/>
      <c r="T24" s="16"/>
      <c r="U24" s="16"/>
      <c r="V24" s="16"/>
      <c r="W24" s="16"/>
      <c r="X24" s="16"/>
      <c r="Y24" s="16"/>
      <c r="Z24" s="16"/>
    </row>
    <row r="25" spans="1:26" ht="15" customHeight="1" x14ac:dyDescent="0.4">
      <c r="A25" s="47">
        <f t="shared" si="0"/>
        <v>24</v>
      </c>
      <c r="B25" s="12" t="s">
        <v>381</v>
      </c>
      <c r="C25" s="12"/>
      <c r="D25" s="48" t="s">
        <v>13</v>
      </c>
      <c r="E25" s="10"/>
      <c r="F25" s="12"/>
      <c r="G25" s="36"/>
      <c r="H25" s="36"/>
      <c r="I25" s="36"/>
      <c r="J25" s="53"/>
      <c r="K25" s="36"/>
      <c r="L25" s="36"/>
      <c r="M25" s="54"/>
      <c r="N25" s="36"/>
      <c r="O25" s="36"/>
      <c r="P25" s="36"/>
      <c r="Q25" s="36"/>
      <c r="R25" s="36"/>
      <c r="S25" s="54"/>
      <c r="T25" s="16"/>
      <c r="U25" s="16"/>
      <c r="V25" s="16"/>
      <c r="W25" s="16"/>
      <c r="X25" s="16"/>
      <c r="Y25" s="16"/>
      <c r="Z25" s="16"/>
    </row>
    <row r="26" spans="1:26" ht="15" customHeight="1" x14ac:dyDescent="0.4">
      <c r="A26" s="47">
        <f t="shared" si="0"/>
        <v>25</v>
      </c>
      <c r="B26" s="12" t="s">
        <v>382</v>
      </c>
      <c r="C26" s="12"/>
      <c r="D26" s="48" t="s">
        <v>13</v>
      </c>
      <c r="E26" s="10"/>
      <c r="F26" s="12"/>
      <c r="G26" s="36"/>
      <c r="H26" s="36"/>
      <c r="I26" s="36"/>
      <c r="J26" s="53"/>
      <c r="K26" s="36"/>
      <c r="L26" s="36"/>
      <c r="M26" s="54"/>
      <c r="N26" s="36"/>
      <c r="O26" s="36"/>
      <c r="P26" s="36"/>
      <c r="Q26" s="36"/>
      <c r="R26" s="36"/>
      <c r="S26" s="54"/>
      <c r="T26" s="16"/>
      <c r="U26" s="16"/>
      <c r="V26" s="16"/>
      <c r="W26" s="16"/>
      <c r="X26" s="16"/>
      <c r="Y26" s="16"/>
      <c r="Z26" s="16"/>
    </row>
    <row r="27" spans="1:26" ht="15" customHeight="1" x14ac:dyDescent="0.4">
      <c r="A27" s="47">
        <f t="shared" si="0"/>
        <v>26</v>
      </c>
      <c r="B27" s="12" t="s">
        <v>383</v>
      </c>
      <c r="C27" s="12"/>
      <c r="D27" s="48" t="s">
        <v>13</v>
      </c>
      <c r="E27" s="10"/>
      <c r="F27" s="12"/>
      <c r="G27" s="36"/>
      <c r="H27" s="36"/>
      <c r="I27" s="36"/>
      <c r="J27" s="53"/>
      <c r="K27" s="36"/>
      <c r="L27" s="36"/>
      <c r="M27" s="54"/>
      <c r="N27" s="36"/>
      <c r="O27" s="36"/>
      <c r="P27" s="36"/>
      <c r="Q27" s="36"/>
      <c r="R27" s="36"/>
      <c r="S27" s="54"/>
      <c r="T27" s="16"/>
      <c r="U27" s="16"/>
      <c r="V27" s="16"/>
      <c r="W27" s="16"/>
      <c r="X27" s="16"/>
      <c r="Y27" s="16"/>
      <c r="Z27" s="16"/>
    </row>
    <row r="28" spans="1:26" ht="15" customHeight="1" x14ac:dyDescent="0.4">
      <c r="A28" s="47">
        <f t="shared" si="0"/>
        <v>27</v>
      </c>
      <c r="B28" s="12" t="s">
        <v>384</v>
      </c>
      <c r="C28" s="12"/>
      <c r="D28" s="48" t="s">
        <v>13</v>
      </c>
      <c r="E28" s="10"/>
      <c r="F28" s="12"/>
      <c r="G28" s="36"/>
      <c r="H28" s="36"/>
      <c r="I28" s="36"/>
      <c r="J28" s="53"/>
      <c r="K28" s="36"/>
      <c r="L28" s="36"/>
      <c r="M28" s="54"/>
      <c r="N28" s="36"/>
      <c r="O28" s="36"/>
      <c r="P28" s="36"/>
      <c r="Q28" s="36"/>
      <c r="R28" s="36"/>
      <c r="S28" s="54"/>
      <c r="T28" s="16"/>
      <c r="U28" s="16"/>
      <c r="V28" s="16"/>
      <c r="W28" s="16"/>
      <c r="X28" s="16"/>
      <c r="Y28" s="16"/>
      <c r="Z28" s="16"/>
    </row>
    <row r="29" spans="1:26" ht="15" customHeight="1" x14ac:dyDescent="0.4">
      <c r="A29" s="47">
        <f t="shared" si="0"/>
        <v>28</v>
      </c>
      <c r="B29" s="12" t="s">
        <v>385</v>
      </c>
      <c r="C29" s="12"/>
      <c r="D29" s="48" t="s">
        <v>13</v>
      </c>
      <c r="E29" s="10"/>
      <c r="F29" s="12"/>
      <c r="G29" s="36"/>
      <c r="H29" s="36"/>
      <c r="I29" s="36"/>
      <c r="J29" s="53"/>
      <c r="K29" s="36"/>
      <c r="L29" s="36"/>
      <c r="M29" s="54"/>
      <c r="N29" s="36"/>
      <c r="O29" s="36"/>
      <c r="P29" s="36"/>
      <c r="Q29" s="36"/>
      <c r="R29" s="36"/>
      <c r="S29" s="54"/>
      <c r="T29" s="16"/>
      <c r="U29" s="16"/>
      <c r="V29" s="16"/>
      <c r="W29" s="16"/>
      <c r="X29" s="16"/>
      <c r="Y29" s="16"/>
      <c r="Z29" s="16"/>
    </row>
    <row r="30" spans="1:26" ht="15" customHeight="1" x14ac:dyDescent="0.4">
      <c r="A30" s="47">
        <f t="shared" si="0"/>
        <v>29</v>
      </c>
      <c r="B30" s="12" t="s">
        <v>386</v>
      </c>
      <c r="C30" s="12" t="s">
        <v>386</v>
      </c>
      <c r="D30" s="48" t="s">
        <v>13</v>
      </c>
      <c r="E30" s="10"/>
      <c r="F30" s="12" t="s">
        <v>14</v>
      </c>
      <c r="G30" s="36" t="s">
        <v>79</v>
      </c>
      <c r="H30" s="36" t="s">
        <v>131</v>
      </c>
      <c r="I30" s="36" t="s">
        <v>113</v>
      </c>
      <c r="J30" s="53" t="s">
        <v>83</v>
      </c>
      <c r="K30" s="36"/>
      <c r="L30" s="36"/>
      <c r="M30" s="10">
        <v>43305</v>
      </c>
      <c r="N30" s="55"/>
      <c r="O30" s="53" t="s">
        <v>387</v>
      </c>
      <c r="P30" s="53"/>
      <c r="Q30" s="53"/>
      <c r="R30" s="53"/>
      <c r="S30" s="10"/>
      <c r="T30" s="16"/>
      <c r="U30" s="16"/>
      <c r="V30" s="16"/>
      <c r="W30" s="16"/>
      <c r="X30" s="16"/>
      <c r="Y30" s="16"/>
      <c r="Z30" s="16"/>
    </row>
    <row r="31" spans="1:26" ht="15" customHeight="1" x14ac:dyDescent="0.4">
      <c r="A31" s="47">
        <f t="shared" si="0"/>
        <v>30</v>
      </c>
      <c r="B31" s="12" t="s">
        <v>388</v>
      </c>
      <c r="C31" s="12" t="s">
        <v>389</v>
      </c>
      <c r="D31" s="48" t="s">
        <v>13</v>
      </c>
      <c r="E31" s="10"/>
      <c r="F31" s="12" t="s">
        <v>16</v>
      </c>
      <c r="G31" s="36" t="s">
        <v>28</v>
      </c>
      <c r="H31" s="36" t="s">
        <v>131</v>
      </c>
      <c r="I31" s="36" t="s">
        <v>113</v>
      </c>
      <c r="J31" s="53" t="s">
        <v>19</v>
      </c>
      <c r="K31" s="36"/>
      <c r="L31" s="36"/>
      <c r="M31" s="10">
        <v>43316</v>
      </c>
      <c r="N31" s="55"/>
      <c r="O31" s="53" t="s">
        <v>390</v>
      </c>
      <c r="P31" s="53"/>
      <c r="Q31" s="53"/>
      <c r="R31" s="53"/>
      <c r="S31" s="10"/>
      <c r="T31" s="16"/>
      <c r="U31" s="16"/>
      <c r="V31" s="16"/>
      <c r="W31" s="16"/>
      <c r="X31" s="16"/>
      <c r="Y31" s="16"/>
      <c r="Z31" s="16"/>
    </row>
    <row r="32" spans="1:26" ht="13.15" x14ac:dyDescent="0.4">
      <c r="A32" s="47">
        <f t="shared" si="0"/>
        <v>31</v>
      </c>
      <c r="B32" s="12" t="s">
        <v>391</v>
      </c>
      <c r="C32" s="12"/>
      <c r="D32" s="48" t="s">
        <v>13</v>
      </c>
      <c r="E32" s="10"/>
      <c r="F32" s="12" t="s">
        <v>14</v>
      </c>
      <c r="G32" s="36"/>
      <c r="H32" s="36"/>
      <c r="I32" s="36"/>
      <c r="J32" s="53"/>
      <c r="K32" s="36"/>
      <c r="L32" s="36"/>
      <c r="M32" s="10"/>
      <c r="N32" s="36"/>
      <c r="O32" s="36"/>
      <c r="P32" s="36"/>
      <c r="Q32" s="36"/>
      <c r="R32" s="36"/>
      <c r="S32" s="10"/>
      <c r="T32" s="16"/>
      <c r="U32" s="16"/>
      <c r="V32" s="16"/>
      <c r="W32" s="16"/>
      <c r="X32" s="16"/>
      <c r="Y32" s="16"/>
      <c r="Z32" s="16"/>
    </row>
    <row r="33" spans="1:26" ht="13.15" x14ac:dyDescent="0.4">
      <c r="A33" s="47">
        <f t="shared" si="0"/>
        <v>32</v>
      </c>
      <c r="B33" s="12" t="s">
        <v>392</v>
      </c>
      <c r="C33" s="12"/>
      <c r="D33" s="48" t="s">
        <v>13</v>
      </c>
      <c r="E33" s="10"/>
      <c r="F33" s="12" t="s">
        <v>16</v>
      </c>
      <c r="G33" s="36"/>
      <c r="H33" s="36"/>
      <c r="I33" s="36"/>
      <c r="J33" s="53"/>
      <c r="K33" s="36"/>
      <c r="L33" s="36"/>
      <c r="M33" s="10"/>
      <c r="N33" s="36"/>
      <c r="O33" s="36"/>
      <c r="P33" s="36"/>
      <c r="Q33" s="36"/>
      <c r="R33" s="36"/>
      <c r="S33" s="10"/>
      <c r="T33" s="16"/>
      <c r="U33" s="16"/>
      <c r="V33" s="16"/>
      <c r="W33" s="16"/>
      <c r="X33" s="16"/>
      <c r="Y33" s="16"/>
      <c r="Z33" s="16"/>
    </row>
    <row r="34" spans="1:26" ht="13.15" x14ac:dyDescent="0.4">
      <c r="A34" s="47">
        <f t="shared" si="0"/>
        <v>33</v>
      </c>
      <c r="B34" s="12" t="s">
        <v>393</v>
      </c>
      <c r="C34" s="12"/>
      <c r="D34" s="48" t="s">
        <v>13</v>
      </c>
      <c r="E34" s="10"/>
      <c r="F34" s="12" t="s">
        <v>14</v>
      </c>
      <c r="G34" s="36"/>
      <c r="H34" s="36"/>
      <c r="I34" s="36"/>
      <c r="J34" s="53"/>
      <c r="K34" s="36"/>
      <c r="L34" s="36"/>
      <c r="M34" s="10"/>
      <c r="N34" s="36"/>
      <c r="O34" s="36"/>
      <c r="P34" s="36"/>
      <c r="Q34" s="36"/>
      <c r="R34" s="36"/>
      <c r="S34" s="10"/>
      <c r="T34" s="16"/>
      <c r="U34" s="16"/>
      <c r="V34" s="16"/>
      <c r="W34" s="16"/>
      <c r="X34" s="16"/>
      <c r="Y34" s="16"/>
      <c r="Z34" s="16"/>
    </row>
    <row r="35" spans="1:26" ht="38.25" x14ac:dyDescent="0.4">
      <c r="A35" s="47">
        <f t="shared" si="0"/>
        <v>34</v>
      </c>
      <c r="B35" s="12" t="s">
        <v>394</v>
      </c>
      <c r="C35" s="12"/>
      <c r="D35" s="48" t="s">
        <v>13</v>
      </c>
      <c r="E35" s="10"/>
      <c r="F35" s="12" t="s">
        <v>14</v>
      </c>
      <c r="G35" s="12" t="s">
        <v>79</v>
      </c>
      <c r="H35" s="12" t="s">
        <v>134</v>
      </c>
      <c r="I35" s="12" t="s">
        <v>40</v>
      </c>
      <c r="J35" s="8"/>
      <c r="K35" s="48" t="s">
        <v>395</v>
      </c>
      <c r="L35" s="48"/>
      <c r="M35" s="49">
        <v>43610</v>
      </c>
      <c r="N35" s="56"/>
      <c r="O35" s="53" t="s">
        <v>396</v>
      </c>
      <c r="P35" s="53"/>
      <c r="Q35" s="53"/>
      <c r="R35" s="53"/>
      <c r="S35" s="49"/>
      <c r="T35" s="57"/>
      <c r="U35" s="16"/>
      <c r="V35" s="16"/>
      <c r="W35" s="16"/>
      <c r="X35" s="16"/>
      <c r="Y35" s="16"/>
      <c r="Z35" s="16"/>
    </row>
    <row r="36" spans="1:26" ht="51" x14ac:dyDescent="0.4">
      <c r="A36" s="47">
        <f t="shared" si="0"/>
        <v>35</v>
      </c>
      <c r="B36" s="12" t="s">
        <v>397</v>
      </c>
      <c r="C36" s="12" t="s">
        <v>397</v>
      </c>
      <c r="D36" s="48" t="s">
        <v>13</v>
      </c>
      <c r="E36" s="10"/>
      <c r="F36" s="12" t="s">
        <v>16</v>
      </c>
      <c r="G36" s="8" t="s">
        <v>207</v>
      </c>
      <c r="H36" s="12" t="s">
        <v>398</v>
      </c>
      <c r="I36" s="12" t="s">
        <v>40</v>
      </c>
      <c r="J36" s="8"/>
      <c r="K36" s="8" t="s">
        <v>399</v>
      </c>
      <c r="L36" s="8"/>
      <c r="M36" s="10">
        <v>43616</v>
      </c>
      <c r="N36" s="55"/>
      <c r="O36" s="8" t="s">
        <v>400</v>
      </c>
      <c r="P36" s="8"/>
      <c r="Q36" s="8"/>
      <c r="R36" s="8"/>
      <c r="S36" s="10"/>
      <c r="T36" s="58"/>
      <c r="U36" s="16"/>
      <c r="V36" s="16"/>
      <c r="W36" s="16"/>
      <c r="X36" s="16"/>
      <c r="Y36" s="16"/>
      <c r="Z36" s="16"/>
    </row>
    <row r="37" spans="1:26" ht="25.5" x14ac:dyDescent="0.4">
      <c r="A37" s="47">
        <f t="shared" si="0"/>
        <v>36</v>
      </c>
      <c r="B37" s="12" t="s">
        <v>401</v>
      </c>
      <c r="C37" s="12" t="s">
        <v>401</v>
      </c>
      <c r="D37" s="48" t="s">
        <v>13</v>
      </c>
      <c r="E37" s="10"/>
      <c r="F37" s="12" t="s">
        <v>14</v>
      </c>
      <c r="G37" s="12" t="s">
        <v>402</v>
      </c>
      <c r="H37" s="12" t="s">
        <v>403</v>
      </c>
      <c r="I37" s="8" t="s">
        <v>40</v>
      </c>
      <c r="J37" s="8"/>
      <c r="K37" s="48" t="s">
        <v>404</v>
      </c>
      <c r="L37" s="48"/>
      <c r="M37" s="10">
        <v>43616</v>
      </c>
      <c r="N37" s="55"/>
      <c r="O37" s="8" t="s">
        <v>405</v>
      </c>
      <c r="P37" s="8"/>
      <c r="Q37" s="8"/>
      <c r="R37" s="8"/>
      <c r="S37" s="10"/>
      <c r="T37" s="16"/>
      <c r="U37" s="57"/>
      <c r="V37" s="6"/>
      <c r="W37" s="16"/>
      <c r="X37" s="16"/>
      <c r="Y37" s="16"/>
      <c r="Z37" s="16"/>
    </row>
    <row r="38" spans="1:26" ht="76.5" x14ac:dyDescent="0.4">
      <c r="A38" s="47">
        <f t="shared" si="0"/>
        <v>37</v>
      </c>
      <c r="B38" s="12" t="s">
        <v>406</v>
      </c>
      <c r="C38" s="12"/>
      <c r="D38" s="48" t="s">
        <v>13</v>
      </c>
      <c r="E38" s="10"/>
      <c r="F38" s="12" t="s">
        <v>14</v>
      </c>
      <c r="G38" s="12" t="s">
        <v>28</v>
      </c>
      <c r="H38" s="12" t="s">
        <v>339</v>
      </c>
      <c r="I38" s="12" t="s">
        <v>40</v>
      </c>
      <c r="J38" s="8"/>
      <c r="K38" s="48" t="s">
        <v>407</v>
      </c>
      <c r="L38" s="48"/>
      <c r="M38" s="10">
        <v>43618</v>
      </c>
      <c r="N38" s="11"/>
      <c r="O38" s="48" t="s">
        <v>408</v>
      </c>
      <c r="P38" s="48"/>
      <c r="Q38" s="48"/>
      <c r="R38" s="48"/>
      <c r="S38" s="10"/>
      <c r="T38" s="16"/>
      <c r="U38" s="6"/>
      <c r="V38" s="6"/>
      <c r="W38" s="16"/>
      <c r="X38" s="16"/>
      <c r="Y38" s="16"/>
      <c r="Z38" s="16"/>
    </row>
    <row r="39" spans="1:26" ht="25.5" x14ac:dyDescent="0.4">
      <c r="A39" s="47">
        <f t="shared" si="0"/>
        <v>38</v>
      </c>
      <c r="B39" s="12" t="s">
        <v>409</v>
      </c>
      <c r="C39" s="12"/>
      <c r="D39" s="48" t="s">
        <v>13</v>
      </c>
      <c r="E39" s="10"/>
      <c r="F39" s="12" t="s">
        <v>14</v>
      </c>
      <c r="G39" s="36"/>
      <c r="H39" s="36"/>
      <c r="I39" s="36"/>
      <c r="J39" s="53"/>
      <c r="K39" s="36"/>
      <c r="L39" s="36"/>
      <c r="M39" s="10">
        <v>43624</v>
      </c>
      <c r="N39" s="55"/>
      <c r="O39" s="53" t="s">
        <v>410</v>
      </c>
      <c r="P39" s="53"/>
      <c r="Q39" s="53"/>
      <c r="R39" s="53"/>
      <c r="S39" s="10"/>
      <c r="T39" s="57"/>
      <c r="U39" s="58"/>
      <c r="V39" s="16"/>
      <c r="W39" s="16"/>
      <c r="X39" s="16"/>
      <c r="Y39" s="16"/>
      <c r="Z39" s="16"/>
    </row>
    <row r="40" spans="1:26" ht="63.75" x14ac:dyDescent="0.4">
      <c r="A40" s="47">
        <f t="shared" si="0"/>
        <v>39</v>
      </c>
      <c r="B40" s="12" t="s">
        <v>411</v>
      </c>
      <c r="C40" s="12"/>
      <c r="D40" s="48" t="s">
        <v>13</v>
      </c>
      <c r="E40" s="10"/>
      <c r="F40" s="12" t="s">
        <v>14</v>
      </c>
      <c r="G40" s="12" t="s">
        <v>412</v>
      </c>
      <c r="H40" s="12" t="s">
        <v>413</v>
      </c>
      <c r="I40" s="12" t="s">
        <v>40</v>
      </c>
      <c r="J40" s="8"/>
      <c r="K40" s="8" t="s">
        <v>414</v>
      </c>
      <c r="L40" s="8"/>
      <c r="M40" s="10">
        <v>43631</v>
      </c>
      <c r="N40" s="55"/>
      <c r="O40" s="53" t="s">
        <v>415</v>
      </c>
      <c r="P40" s="53"/>
      <c r="Q40" s="53"/>
      <c r="R40" s="53"/>
      <c r="S40" s="10"/>
      <c r="T40" s="16"/>
      <c r="U40" s="16"/>
      <c r="V40" s="16"/>
      <c r="W40" s="16"/>
      <c r="X40" s="16"/>
      <c r="Y40" s="16"/>
      <c r="Z40" s="16"/>
    </row>
    <row r="41" spans="1:26" ht="25.5" x14ac:dyDescent="0.4">
      <c r="A41" s="47">
        <f t="shared" si="0"/>
        <v>40</v>
      </c>
      <c r="B41" s="12" t="s">
        <v>416</v>
      </c>
      <c r="C41" s="12" t="s">
        <v>417</v>
      </c>
      <c r="D41" s="48" t="s">
        <v>13</v>
      </c>
      <c r="E41" s="10"/>
      <c r="F41" s="12" t="s">
        <v>16</v>
      </c>
      <c r="G41" s="12" t="s">
        <v>60</v>
      </c>
      <c r="H41" s="12" t="s">
        <v>418</v>
      </c>
      <c r="I41" s="8" t="s">
        <v>40</v>
      </c>
      <c r="J41" s="8" t="s">
        <v>17</v>
      </c>
      <c r="K41" s="12" t="s">
        <v>419</v>
      </c>
      <c r="L41" s="12"/>
      <c r="M41" s="59">
        <v>43637</v>
      </c>
      <c r="N41" s="60"/>
      <c r="O41" s="53" t="s">
        <v>420</v>
      </c>
      <c r="P41" s="53"/>
      <c r="Q41" s="53"/>
      <c r="R41" s="53"/>
      <c r="S41" s="59"/>
      <c r="T41" s="16"/>
      <c r="U41" s="16"/>
      <c r="V41" s="16"/>
      <c r="W41" s="16"/>
      <c r="X41" s="16"/>
      <c r="Y41" s="16"/>
      <c r="Z41" s="16"/>
    </row>
    <row r="42" spans="1:26" ht="63.75" x14ac:dyDescent="0.4">
      <c r="A42" s="47">
        <f t="shared" si="0"/>
        <v>41</v>
      </c>
      <c r="B42" s="12" t="s">
        <v>421</v>
      </c>
      <c r="C42" s="12"/>
      <c r="D42" s="48" t="s">
        <v>13</v>
      </c>
      <c r="E42" s="10">
        <v>43298</v>
      </c>
      <c r="F42" s="12" t="s">
        <v>16</v>
      </c>
      <c r="G42" s="48" t="s">
        <v>82</v>
      </c>
      <c r="H42" s="48" t="s">
        <v>72</v>
      </c>
      <c r="I42" s="48" t="s">
        <v>40</v>
      </c>
      <c r="J42" s="48" t="s">
        <v>17</v>
      </c>
      <c r="K42" s="48" t="s">
        <v>422</v>
      </c>
      <c r="L42" s="48"/>
      <c r="M42" s="49">
        <v>43659</v>
      </c>
      <c r="N42" s="12">
        <f t="shared" ref="N42:N43" si="1">M42-E42</f>
        <v>361</v>
      </c>
      <c r="O42" s="48" t="s">
        <v>423</v>
      </c>
      <c r="P42" s="48"/>
      <c r="Q42" s="48"/>
      <c r="R42" s="48"/>
      <c r="S42" s="49"/>
      <c r="T42" s="16"/>
      <c r="U42" s="16"/>
      <c r="V42" s="16"/>
      <c r="W42" s="16"/>
      <c r="X42" s="16"/>
      <c r="Y42" s="16"/>
      <c r="Z42" s="16"/>
    </row>
    <row r="43" spans="1:26" ht="51" x14ac:dyDescent="0.4">
      <c r="A43" s="47">
        <f t="shared" si="0"/>
        <v>42</v>
      </c>
      <c r="B43" s="12" t="s">
        <v>424</v>
      </c>
      <c r="C43" s="12"/>
      <c r="D43" s="48" t="s">
        <v>13</v>
      </c>
      <c r="E43" s="10">
        <v>43358</v>
      </c>
      <c r="F43" s="12" t="s">
        <v>16</v>
      </c>
      <c r="G43" s="48" t="s">
        <v>28</v>
      </c>
      <c r="H43" s="48" t="s">
        <v>115</v>
      </c>
      <c r="I43" s="48" t="s">
        <v>40</v>
      </c>
      <c r="J43" s="48" t="s">
        <v>17</v>
      </c>
      <c r="K43" s="48" t="s">
        <v>425</v>
      </c>
      <c r="L43" s="48"/>
      <c r="M43" s="49">
        <v>43661</v>
      </c>
      <c r="N43" s="12">
        <f t="shared" si="1"/>
        <v>303</v>
      </c>
      <c r="O43" s="48" t="s">
        <v>423</v>
      </c>
      <c r="P43" s="48"/>
      <c r="Q43" s="48"/>
      <c r="R43" s="48"/>
      <c r="S43" s="49"/>
      <c r="T43" s="16"/>
      <c r="U43" s="16"/>
      <c r="V43" s="16"/>
      <c r="W43" s="16"/>
      <c r="X43" s="16"/>
      <c r="Y43" s="16"/>
      <c r="Z43" s="16"/>
    </row>
    <row r="44" spans="1:26" ht="25.5" x14ac:dyDescent="0.4">
      <c r="A44" s="47">
        <f t="shared" si="0"/>
        <v>43</v>
      </c>
      <c r="B44" s="12" t="s">
        <v>426</v>
      </c>
      <c r="C44" s="12"/>
      <c r="D44" s="48" t="s">
        <v>13</v>
      </c>
      <c r="E44" s="10"/>
      <c r="F44" s="12" t="s">
        <v>16</v>
      </c>
      <c r="G44" s="12" t="s">
        <v>60</v>
      </c>
      <c r="H44" s="12" t="s">
        <v>418</v>
      </c>
      <c r="I44" s="8" t="s">
        <v>40</v>
      </c>
      <c r="J44" s="8" t="s">
        <v>17</v>
      </c>
      <c r="K44" s="12" t="s">
        <v>419</v>
      </c>
      <c r="L44" s="12"/>
      <c r="M44" s="59">
        <v>43666</v>
      </c>
      <c r="N44" s="12"/>
      <c r="O44" s="8" t="s">
        <v>427</v>
      </c>
      <c r="P44" s="8"/>
      <c r="Q44" s="8"/>
      <c r="R44" s="8"/>
      <c r="S44" s="59"/>
      <c r="T44" s="16"/>
      <c r="U44" s="16"/>
      <c r="V44" s="16"/>
      <c r="W44" s="16"/>
      <c r="X44" s="16"/>
      <c r="Y44" s="16"/>
      <c r="Z44" s="16"/>
    </row>
    <row r="45" spans="1:26" ht="51" x14ac:dyDescent="0.4">
      <c r="A45" s="47">
        <f t="shared" si="0"/>
        <v>44</v>
      </c>
      <c r="B45" s="12" t="s">
        <v>428</v>
      </c>
      <c r="C45" s="12" t="s">
        <v>429</v>
      </c>
      <c r="D45" s="48" t="s">
        <v>13</v>
      </c>
      <c r="E45" s="10">
        <v>43657</v>
      </c>
      <c r="F45" s="12" t="s">
        <v>16</v>
      </c>
      <c r="G45" s="12" t="s">
        <v>79</v>
      </c>
      <c r="H45" s="12" t="s">
        <v>131</v>
      </c>
      <c r="I45" s="12" t="s">
        <v>113</v>
      </c>
      <c r="J45" s="8" t="s">
        <v>17</v>
      </c>
      <c r="K45" s="8" t="s">
        <v>430</v>
      </c>
      <c r="L45" s="8"/>
      <c r="M45" s="10">
        <v>43680</v>
      </c>
      <c r="N45" s="12">
        <f t="shared" ref="N45:N46" si="2">M45-E45</f>
        <v>23</v>
      </c>
      <c r="O45" s="8" t="s">
        <v>431</v>
      </c>
      <c r="P45" s="8"/>
      <c r="Q45" s="8"/>
      <c r="R45" s="8"/>
      <c r="S45" s="10"/>
      <c r="T45" s="16"/>
      <c r="U45" s="16"/>
      <c r="V45" s="16"/>
      <c r="W45" s="16"/>
      <c r="X45" s="16"/>
      <c r="Y45" s="16"/>
      <c r="Z45" s="16"/>
    </row>
    <row r="46" spans="1:26" ht="25.5" x14ac:dyDescent="0.4">
      <c r="A46" s="47">
        <f t="shared" si="0"/>
        <v>45</v>
      </c>
      <c r="B46" s="12" t="s">
        <v>432</v>
      </c>
      <c r="C46" s="12"/>
      <c r="D46" s="48" t="s">
        <v>13</v>
      </c>
      <c r="E46" s="10">
        <v>43617</v>
      </c>
      <c r="F46" s="12" t="s">
        <v>16</v>
      </c>
      <c r="G46" s="12" t="s">
        <v>34</v>
      </c>
      <c r="H46" s="12"/>
      <c r="I46" s="12" t="s">
        <v>40</v>
      </c>
      <c r="J46" s="8" t="s">
        <v>19</v>
      </c>
      <c r="K46" s="48" t="s">
        <v>433</v>
      </c>
      <c r="L46" s="48"/>
      <c r="M46" s="10">
        <v>43682</v>
      </c>
      <c r="N46" s="12">
        <f t="shared" si="2"/>
        <v>65</v>
      </c>
      <c r="O46" s="8" t="s">
        <v>434</v>
      </c>
      <c r="P46" s="8"/>
      <c r="Q46" s="8"/>
      <c r="R46" s="8"/>
      <c r="S46" s="10"/>
      <c r="T46" s="16"/>
      <c r="U46" s="16"/>
      <c r="V46" s="16"/>
      <c r="W46" s="16"/>
      <c r="X46" s="16"/>
      <c r="Y46" s="16"/>
      <c r="Z46" s="16"/>
    </row>
    <row r="47" spans="1:26" ht="38.25" x14ac:dyDescent="0.4">
      <c r="A47" s="47">
        <f t="shared" si="0"/>
        <v>46</v>
      </c>
      <c r="B47" s="12" t="s">
        <v>435</v>
      </c>
      <c r="C47" s="12"/>
      <c r="D47" s="48" t="s">
        <v>13</v>
      </c>
      <c r="E47" s="10"/>
      <c r="F47" s="12" t="s">
        <v>14</v>
      </c>
      <c r="G47" s="8" t="s">
        <v>207</v>
      </c>
      <c r="H47" s="12" t="s">
        <v>131</v>
      </c>
      <c r="I47" s="12" t="s">
        <v>113</v>
      </c>
      <c r="J47" s="8" t="s">
        <v>83</v>
      </c>
      <c r="K47" s="8" t="s">
        <v>436</v>
      </c>
      <c r="L47" s="8"/>
      <c r="M47" s="10">
        <v>43687</v>
      </c>
      <c r="N47" s="12"/>
      <c r="O47" s="8" t="s">
        <v>437</v>
      </c>
      <c r="P47" s="8"/>
      <c r="Q47" s="8"/>
      <c r="R47" s="8"/>
      <c r="S47" s="10"/>
      <c r="T47" s="16"/>
      <c r="U47" s="16"/>
      <c r="V47" s="16"/>
      <c r="W47" s="16"/>
      <c r="X47" s="16"/>
      <c r="Y47" s="16"/>
      <c r="Z47" s="16"/>
    </row>
    <row r="48" spans="1:26" ht="51" x14ac:dyDescent="0.4">
      <c r="A48" s="47">
        <f t="shared" si="0"/>
        <v>47</v>
      </c>
      <c r="B48" s="8" t="s">
        <v>438</v>
      </c>
      <c r="C48" s="12" t="s">
        <v>439</v>
      </c>
      <c r="D48" s="48" t="s">
        <v>13</v>
      </c>
      <c r="E48" s="10">
        <v>43629</v>
      </c>
      <c r="F48" s="12" t="s">
        <v>14</v>
      </c>
      <c r="G48" s="8" t="s">
        <v>28</v>
      </c>
      <c r="H48" s="12" t="s">
        <v>72</v>
      </c>
      <c r="I48" s="8" t="s">
        <v>40</v>
      </c>
      <c r="J48" s="8" t="s">
        <v>17</v>
      </c>
      <c r="K48" s="8" t="s">
        <v>440</v>
      </c>
      <c r="L48" s="8"/>
      <c r="M48" s="10">
        <v>43703</v>
      </c>
      <c r="N48" s="12">
        <f t="shared" ref="N48:N85" si="3">M48-E48</f>
        <v>74</v>
      </c>
      <c r="O48" s="53" t="s">
        <v>441</v>
      </c>
      <c r="P48" s="53"/>
      <c r="Q48" s="53"/>
      <c r="R48" s="53"/>
      <c r="S48" s="10"/>
      <c r="T48" s="16"/>
      <c r="U48" s="16"/>
      <c r="V48" s="16"/>
      <c r="W48" s="16"/>
      <c r="X48" s="16"/>
      <c r="Y48" s="16"/>
      <c r="Z48" s="16"/>
    </row>
    <row r="49" spans="1:26" ht="38.25" x14ac:dyDescent="0.4">
      <c r="A49" s="47">
        <f t="shared" si="0"/>
        <v>48</v>
      </c>
      <c r="B49" s="8" t="s">
        <v>442</v>
      </c>
      <c r="C49" s="12"/>
      <c r="D49" s="8" t="s">
        <v>27</v>
      </c>
      <c r="E49" s="10">
        <v>43621</v>
      </c>
      <c r="F49" s="12" t="s">
        <v>14</v>
      </c>
      <c r="G49" s="8" t="s">
        <v>28</v>
      </c>
      <c r="H49" s="12"/>
      <c r="I49" s="8"/>
      <c r="J49" s="8"/>
      <c r="K49" s="8" t="s">
        <v>443</v>
      </c>
      <c r="L49" s="8"/>
      <c r="M49" s="10">
        <v>43709</v>
      </c>
      <c r="N49" s="12">
        <f t="shared" si="3"/>
        <v>88</v>
      </c>
      <c r="O49" s="53" t="s">
        <v>444</v>
      </c>
      <c r="P49" s="53"/>
      <c r="Q49" s="53"/>
      <c r="R49" s="53"/>
      <c r="S49" s="10"/>
      <c r="T49" s="16"/>
      <c r="U49" s="16"/>
      <c r="V49" s="16"/>
      <c r="W49" s="16"/>
      <c r="X49" s="16"/>
      <c r="Y49" s="16"/>
      <c r="Z49" s="16"/>
    </row>
    <row r="50" spans="1:26" ht="38.25" x14ac:dyDescent="0.4">
      <c r="A50" s="47">
        <f t="shared" si="0"/>
        <v>49</v>
      </c>
      <c r="B50" s="12" t="s">
        <v>445</v>
      </c>
      <c r="C50" s="12" t="s">
        <v>446</v>
      </c>
      <c r="D50" s="48" t="s">
        <v>13</v>
      </c>
      <c r="E50" s="10">
        <v>43669</v>
      </c>
      <c r="F50" s="12" t="s">
        <v>14</v>
      </c>
      <c r="G50" s="12" t="s">
        <v>447</v>
      </c>
      <c r="H50" s="12" t="s">
        <v>403</v>
      </c>
      <c r="I50" s="12" t="s">
        <v>113</v>
      </c>
      <c r="J50" s="8" t="s">
        <v>19</v>
      </c>
      <c r="K50" s="8" t="s">
        <v>448</v>
      </c>
      <c r="L50" s="8"/>
      <c r="M50" s="10">
        <v>43715</v>
      </c>
      <c r="N50" s="12">
        <f t="shared" si="3"/>
        <v>46</v>
      </c>
      <c r="O50" s="8" t="s">
        <v>449</v>
      </c>
      <c r="P50" s="8"/>
      <c r="Q50" s="8"/>
      <c r="R50" s="8"/>
      <c r="S50" s="10"/>
      <c r="T50" s="16"/>
      <c r="U50" s="16"/>
      <c r="V50" s="16"/>
      <c r="W50" s="16"/>
      <c r="X50" s="16"/>
      <c r="Y50" s="16"/>
      <c r="Z50" s="16"/>
    </row>
    <row r="51" spans="1:26" ht="25.5" x14ac:dyDescent="0.4">
      <c r="A51" s="47">
        <f t="shared" si="0"/>
        <v>50</v>
      </c>
      <c r="B51" s="12" t="s">
        <v>450</v>
      </c>
      <c r="C51" s="48" t="s">
        <v>451</v>
      </c>
      <c r="D51" s="61" t="s">
        <v>27</v>
      </c>
      <c r="E51" s="10">
        <v>43663</v>
      </c>
      <c r="F51" s="11" t="s">
        <v>14</v>
      </c>
      <c r="G51" s="12" t="s">
        <v>120</v>
      </c>
      <c r="H51" s="12"/>
      <c r="I51" s="12"/>
      <c r="J51" s="8"/>
      <c r="K51" s="8" t="s">
        <v>452</v>
      </c>
      <c r="L51" s="8"/>
      <c r="M51" s="10">
        <v>43721</v>
      </c>
      <c r="N51" s="12">
        <f t="shared" si="3"/>
        <v>58</v>
      </c>
      <c r="O51" s="8" t="s">
        <v>453</v>
      </c>
      <c r="P51" s="8"/>
      <c r="Q51" s="8"/>
      <c r="R51" s="8"/>
      <c r="S51" s="10"/>
      <c r="T51" s="16"/>
      <c r="U51" s="16"/>
      <c r="V51" s="16"/>
      <c r="W51" s="16"/>
      <c r="X51" s="16"/>
      <c r="Y51" s="16"/>
      <c r="Z51" s="16"/>
    </row>
    <row r="52" spans="1:26" ht="25.5" x14ac:dyDescent="0.4">
      <c r="A52" s="47">
        <f t="shared" si="0"/>
        <v>51</v>
      </c>
      <c r="B52" s="11" t="s">
        <v>454</v>
      </c>
      <c r="C52" s="11"/>
      <c r="D52" s="48" t="s">
        <v>13</v>
      </c>
      <c r="E52" s="10">
        <v>43721</v>
      </c>
      <c r="F52" s="12" t="s">
        <v>14</v>
      </c>
      <c r="G52" s="12" t="s">
        <v>455</v>
      </c>
      <c r="H52" s="12" t="s">
        <v>105</v>
      </c>
      <c r="I52" s="12" t="s">
        <v>40</v>
      </c>
      <c r="J52" s="8" t="s">
        <v>17</v>
      </c>
      <c r="K52" s="8" t="s">
        <v>456</v>
      </c>
      <c r="L52" s="8"/>
      <c r="M52" s="10">
        <v>43728</v>
      </c>
      <c r="N52" s="12">
        <f t="shared" si="3"/>
        <v>7</v>
      </c>
      <c r="O52" s="8" t="s">
        <v>457</v>
      </c>
      <c r="P52" s="8"/>
      <c r="Q52" s="8"/>
      <c r="R52" s="8"/>
      <c r="S52" s="10"/>
      <c r="T52" s="16"/>
      <c r="U52" s="16"/>
      <c r="V52" s="16"/>
      <c r="W52" s="16"/>
      <c r="X52" s="16"/>
      <c r="Y52" s="16"/>
      <c r="Z52" s="16"/>
    </row>
    <row r="53" spans="1:26" ht="51" x14ac:dyDescent="0.4">
      <c r="A53" s="47">
        <f t="shared" si="0"/>
        <v>52</v>
      </c>
      <c r="B53" s="11" t="s">
        <v>458</v>
      </c>
      <c r="C53" s="11" t="s">
        <v>459</v>
      </c>
      <c r="D53" s="48" t="s">
        <v>13</v>
      </c>
      <c r="E53" s="10">
        <v>43590</v>
      </c>
      <c r="F53" s="12" t="s">
        <v>16</v>
      </c>
      <c r="G53" s="12" t="s">
        <v>82</v>
      </c>
      <c r="H53" s="12" t="s">
        <v>161</v>
      </c>
      <c r="I53" s="12" t="s">
        <v>113</v>
      </c>
      <c r="J53" s="62" t="s">
        <v>90</v>
      </c>
      <c r="K53" s="8" t="s">
        <v>460</v>
      </c>
      <c r="L53" s="8"/>
      <c r="M53" s="10">
        <v>43728</v>
      </c>
      <c r="N53" s="12">
        <f t="shared" si="3"/>
        <v>138</v>
      </c>
      <c r="O53" s="8" t="s">
        <v>461</v>
      </c>
      <c r="P53" s="8"/>
      <c r="Q53" s="8"/>
      <c r="R53" s="8"/>
      <c r="S53" s="10"/>
      <c r="T53" s="57"/>
      <c r="U53" s="57"/>
      <c r="V53" s="57"/>
      <c r="W53" s="16"/>
      <c r="X53" s="16"/>
      <c r="Y53" s="16"/>
      <c r="Z53" s="16"/>
    </row>
    <row r="54" spans="1:26" ht="76.5" x14ac:dyDescent="0.4">
      <c r="A54" s="47">
        <f t="shared" si="0"/>
        <v>53</v>
      </c>
      <c r="B54" s="11" t="s">
        <v>462</v>
      </c>
      <c r="C54" s="11" t="s">
        <v>463</v>
      </c>
      <c r="D54" s="48" t="s">
        <v>13</v>
      </c>
      <c r="E54" s="10">
        <v>43699</v>
      </c>
      <c r="F54" s="12" t="s">
        <v>14</v>
      </c>
      <c r="G54" s="12" t="s">
        <v>60</v>
      </c>
      <c r="H54" s="12" t="s">
        <v>29</v>
      </c>
      <c r="I54" s="12" t="s">
        <v>113</v>
      </c>
      <c r="J54" s="8" t="s">
        <v>200</v>
      </c>
      <c r="K54" s="8" t="s">
        <v>464</v>
      </c>
      <c r="L54" s="8"/>
      <c r="M54" s="10">
        <v>43728</v>
      </c>
      <c r="N54" s="12">
        <f t="shared" si="3"/>
        <v>29</v>
      </c>
      <c r="O54" s="8" t="s">
        <v>465</v>
      </c>
      <c r="P54" s="8"/>
      <c r="Q54" s="8"/>
      <c r="R54" s="8"/>
      <c r="S54" s="10"/>
      <c r="T54" s="57"/>
      <c r="U54" s="57"/>
      <c r="V54" s="57"/>
      <c r="W54" s="16"/>
      <c r="X54" s="16"/>
      <c r="Y54" s="16"/>
      <c r="Z54" s="16"/>
    </row>
    <row r="55" spans="1:26" ht="114.75" x14ac:dyDescent="0.4">
      <c r="A55" s="47">
        <f t="shared" si="0"/>
        <v>54</v>
      </c>
      <c r="B55" s="11" t="s">
        <v>466</v>
      </c>
      <c r="C55" s="11"/>
      <c r="D55" s="48" t="s">
        <v>13</v>
      </c>
      <c r="E55" s="10">
        <v>43571</v>
      </c>
      <c r="F55" s="12" t="s">
        <v>14</v>
      </c>
      <c r="G55" s="12" t="s">
        <v>166</v>
      </c>
      <c r="H55" s="12" t="s">
        <v>190</v>
      </c>
      <c r="I55" s="12" t="s">
        <v>113</v>
      </c>
      <c r="J55" s="8" t="s">
        <v>19</v>
      </c>
      <c r="K55" s="8" t="s">
        <v>467</v>
      </c>
      <c r="L55" s="8"/>
      <c r="M55" s="10">
        <v>43734</v>
      </c>
      <c r="N55" s="12">
        <f t="shared" si="3"/>
        <v>163</v>
      </c>
      <c r="O55" s="8" t="s">
        <v>468</v>
      </c>
      <c r="P55" s="8"/>
      <c r="Q55" s="8"/>
      <c r="R55" s="8"/>
      <c r="S55" s="10"/>
      <c r="T55" s="57"/>
      <c r="U55" s="57"/>
      <c r="V55" s="57"/>
      <c r="W55" s="16"/>
      <c r="X55" s="16"/>
      <c r="Y55" s="16"/>
      <c r="Z55" s="16"/>
    </row>
    <row r="56" spans="1:26" ht="63.75" x14ac:dyDescent="0.4">
      <c r="A56" s="47">
        <f t="shared" si="0"/>
        <v>55</v>
      </c>
      <c r="B56" s="11" t="s">
        <v>469</v>
      </c>
      <c r="C56" s="11"/>
      <c r="D56" s="48" t="s">
        <v>13</v>
      </c>
      <c r="E56" s="10">
        <v>43701</v>
      </c>
      <c r="F56" s="12" t="s">
        <v>14</v>
      </c>
      <c r="G56" s="12" t="s">
        <v>358</v>
      </c>
      <c r="H56" s="12" t="s">
        <v>470</v>
      </c>
      <c r="I56" s="12" t="s">
        <v>40</v>
      </c>
      <c r="J56" s="8" t="s">
        <v>200</v>
      </c>
      <c r="K56" s="8" t="s">
        <v>471</v>
      </c>
      <c r="L56" s="8"/>
      <c r="M56" s="10">
        <v>43737</v>
      </c>
      <c r="N56" s="12">
        <f t="shared" si="3"/>
        <v>36</v>
      </c>
      <c r="O56" s="8"/>
      <c r="P56" s="8"/>
      <c r="Q56" s="8"/>
      <c r="R56" s="8"/>
      <c r="S56" s="10"/>
      <c r="T56" s="57"/>
      <c r="U56" s="57"/>
      <c r="V56" s="57"/>
      <c r="W56" s="57"/>
      <c r="X56" s="16"/>
      <c r="Y56" s="16"/>
      <c r="Z56" s="16"/>
    </row>
    <row r="57" spans="1:26" ht="76.5" x14ac:dyDescent="0.4">
      <c r="A57" s="47">
        <f t="shared" si="0"/>
        <v>56</v>
      </c>
      <c r="B57" s="11" t="s">
        <v>472</v>
      </c>
      <c r="C57" s="11" t="s">
        <v>473</v>
      </c>
      <c r="D57" s="48" t="s">
        <v>13</v>
      </c>
      <c r="E57" s="10">
        <v>43699</v>
      </c>
      <c r="F57" s="12" t="s">
        <v>14</v>
      </c>
      <c r="G57" s="12" t="s">
        <v>60</v>
      </c>
      <c r="H57" s="12" t="s">
        <v>413</v>
      </c>
      <c r="I57" s="12" t="s">
        <v>113</v>
      </c>
      <c r="J57" s="8" t="s">
        <v>474</v>
      </c>
      <c r="K57" s="8" t="s">
        <v>464</v>
      </c>
      <c r="L57" s="8"/>
      <c r="M57" s="10">
        <v>43737</v>
      </c>
      <c r="N57" s="12">
        <f t="shared" si="3"/>
        <v>38</v>
      </c>
      <c r="O57" s="8" t="s">
        <v>475</v>
      </c>
      <c r="P57" s="8"/>
      <c r="Q57" s="8"/>
      <c r="R57" s="8"/>
      <c r="S57" s="10"/>
      <c r="T57" s="16"/>
      <c r="U57" s="16"/>
      <c r="V57" s="16"/>
      <c r="W57" s="16"/>
      <c r="X57" s="16"/>
      <c r="Y57" s="16"/>
      <c r="Z57" s="16"/>
    </row>
    <row r="58" spans="1:26" ht="102" x14ac:dyDescent="0.4">
      <c r="A58" s="47">
        <f t="shared" si="0"/>
        <v>57</v>
      </c>
      <c r="B58" s="11" t="s">
        <v>476</v>
      </c>
      <c r="C58" s="11"/>
      <c r="D58" s="48" t="s">
        <v>13</v>
      </c>
      <c r="E58" s="10">
        <v>43712</v>
      </c>
      <c r="F58" s="12" t="s">
        <v>14</v>
      </c>
      <c r="G58" s="12" t="s">
        <v>71</v>
      </c>
      <c r="H58" s="12" t="s">
        <v>72</v>
      </c>
      <c r="I58" s="12" t="s">
        <v>40</v>
      </c>
      <c r="J58" s="8" t="s">
        <v>17</v>
      </c>
      <c r="K58" s="8" t="s">
        <v>477</v>
      </c>
      <c r="L58" s="8"/>
      <c r="M58" s="10">
        <v>43743</v>
      </c>
      <c r="N58" s="12">
        <f t="shared" si="3"/>
        <v>31</v>
      </c>
      <c r="O58" s="60" t="s">
        <v>478</v>
      </c>
      <c r="P58" s="60"/>
      <c r="Q58" s="60"/>
      <c r="R58" s="60"/>
      <c r="S58" s="10"/>
      <c r="T58" s="16"/>
      <c r="U58" s="16"/>
      <c r="V58" s="16"/>
      <c r="W58" s="16"/>
      <c r="X58" s="16"/>
      <c r="Y58" s="16"/>
      <c r="Z58" s="16"/>
    </row>
    <row r="59" spans="1:26" ht="89.25" x14ac:dyDescent="0.4">
      <c r="A59" s="47">
        <f t="shared" si="0"/>
        <v>58</v>
      </c>
      <c r="B59" s="11" t="s">
        <v>479</v>
      </c>
      <c r="C59" s="11" t="s">
        <v>480</v>
      </c>
      <c r="D59" s="48" t="s">
        <v>13</v>
      </c>
      <c r="E59" s="10">
        <v>43715</v>
      </c>
      <c r="F59" s="12" t="s">
        <v>14</v>
      </c>
      <c r="G59" s="12" t="s">
        <v>126</v>
      </c>
      <c r="H59" s="12" t="s">
        <v>418</v>
      </c>
      <c r="I59" s="12" t="s">
        <v>40</v>
      </c>
      <c r="J59" s="8" t="s">
        <v>19</v>
      </c>
      <c r="K59" s="8" t="s">
        <v>481</v>
      </c>
      <c r="L59" s="8"/>
      <c r="M59" s="10">
        <v>43743</v>
      </c>
      <c r="N59" s="12">
        <f t="shared" si="3"/>
        <v>28</v>
      </c>
      <c r="O59" s="60" t="s">
        <v>482</v>
      </c>
      <c r="P59" s="60"/>
      <c r="Q59" s="60"/>
      <c r="R59" s="60"/>
      <c r="S59" s="10"/>
      <c r="T59" s="16"/>
      <c r="U59" s="16"/>
      <c r="V59" s="16"/>
      <c r="W59" s="16"/>
      <c r="X59" s="16"/>
      <c r="Y59" s="16"/>
      <c r="Z59" s="16"/>
    </row>
    <row r="60" spans="1:26" ht="51" x14ac:dyDescent="0.4">
      <c r="A60" s="47">
        <f t="shared" si="0"/>
        <v>59</v>
      </c>
      <c r="B60" s="11" t="s">
        <v>483</v>
      </c>
      <c r="C60" s="11"/>
      <c r="D60" s="48" t="s">
        <v>13</v>
      </c>
      <c r="E60" s="13">
        <v>43700</v>
      </c>
      <c r="F60" s="9" t="s">
        <v>16</v>
      </c>
      <c r="G60" s="9" t="s">
        <v>111</v>
      </c>
      <c r="H60" s="9" t="s">
        <v>181</v>
      </c>
      <c r="I60" s="9" t="s">
        <v>113</v>
      </c>
      <c r="J60" s="62" t="s">
        <v>19</v>
      </c>
      <c r="K60" s="62" t="s">
        <v>484</v>
      </c>
      <c r="L60" s="62"/>
      <c r="M60" s="10">
        <v>43757</v>
      </c>
      <c r="N60" s="12">
        <f t="shared" si="3"/>
        <v>57</v>
      </c>
      <c r="O60" s="63" t="s">
        <v>485</v>
      </c>
      <c r="P60" s="63"/>
      <c r="Q60" s="63"/>
      <c r="R60" s="63"/>
      <c r="S60" s="10"/>
      <c r="X60" s="16"/>
      <c r="Y60" s="16"/>
      <c r="Z60" s="16"/>
    </row>
    <row r="61" spans="1:26" ht="51" x14ac:dyDescent="0.4">
      <c r="A61" s="47">
        <f t="shared" si="0"/>
        <v>60</v>
      </c>
      <c r="B61" s="11" t="s">
        <v>486</v>
      </c>
      <c r="C61" s="11"/>
      <c r="D61" s="48" t="s">
        <v>13</v>
      </c>
      <c r="E61" s="13">
        <v>43657</v>
      </c>
      <c r="F61" s="9" t="s">
        <v>14</v>
      </c>
      <c r="G61" s="9" t="s">
        <v>79</v>
      </c>
      <c r="H61" s="9" t="s">
        <v>339</v>
      </c>
      <c r="I61" s="9" t="s">
        <v>40</v>
      </c>
      <c r="J61" s="62" t="s">
        <v>90</v>
      </c>
      <c r="K61" s="62" t="s">
        <v>487</v>
      </c>
      <c r="L61" s="62"/>
      <c r="M61" s="13">
        <v>43759</v>
      </c>
      <c r="N61" s="12">
        <f t="shared" si="3"/>
        <v>102</v>
      </c>
      <c r="O61" s="63" t="s">
        <v>488</v>
      </c>
      <c r="P61" s="63"/>
      <c r="Q61" s="63"/>
      <c r="R61" s="63"/>
      <c r="S61" s="13"/>
      <c r="X61" s="16"/>
      <c r="Y61" s="16"/>
      <c r="Z61" s="16"/>
    </row>
    <row r="62" spans="1:26" ht="51" x14ac:dyDescent="0.4">
      <c r="A62" s="47">
        <f t="shared" si="0"/>
        <v>61</v>
      </c>
      <c r="B62" s="11" t="s">
        <v>489</v>
      </c>
      <c r="C62" s="11"/>
      <c r="D62" s="48" t="s">
        <v>13</v>
      </c>
      <c r="E62" s="13">
        <v>43715</v>
      </c>
      <c r="F62" s="9" t="s">
        <v>14</v>
      </c>
      <c r="G62" s="9" t="s">
        <v>358</v>
      </c>
      <c r="H62" s="9" t="s">
        <v>29</v>
      </c>
      <c r="I62" s="9" t="s">
        <v>40</v>
      </c>
      <c r="J62" s="62" t="s">
        <v>19</v>
      </c>
      <c r="K62" s="62" t="s">
        <v>490</v>
      </c>
      <c r="L62" s="62"/>
      <c r="M62" s="13">
        <v>43764</v>
      </c>
      <c r="N62" s="12">
        <f t="shared" si="3"/>
        <v>49</v>
      </c>
      <c r="O62" s="63" t="s">
        <v>491</v>
      </c>
      <c r="P62" s="63"/>
      <c r="Q62" s="63"/>
      <c r="R62" s="63"/>
      <c r="S62" s="13"/>
      <c r="T62" s="16"/>
      <c r="U62" s="16"/>
      <c r="V62" s="16"/>
      <c r="W62" s="16"/>
      <c r="X62" s="16"/>
      <c r="Y62" s="16"/>
      <c r="Z62" s="16"/>
    </row>
    <row r="63" spans="1:26" ht="51" x14ac:dyDescent="0.4">
      <c r="A63" s="47">
        <f t="shared" si="0"/>
        <v>62</v>
      </c>
      <c r="B63" s="11" t="s">
        <v>492</v>
      </c>
      <c r="C63" s="11" t="s">
        <v>493</v>
      </c>
      <c r="D63" s="48" t="s">
        <v>13</v>
      </c>
      <c r="E63" s="13">
        <v>43725</v>
      </c>
      <c r="F63" s="9" t="s">
        <v>14</v>
      </c>
      <c r="G63" s="9" t="s">
        <v>494</v>
      </c>
      <c r="H63" s="9" t="s">
        <v>495</v>
      </c>
      <c r="I63" s="9" t="s">
        <v>354</v>
      </c>
      <c r="J63" s="62" t="s">
        <v>17</v>
      </c>
      <c r="K63" s="62" t="s">
        <v>496</v>
      </c>
      <c r="L63" s="62"/>
      <c r="M63" s="13">
        <v>43779</v>
      </c>
      <c r="N63" s="12">
        <f t="shared" si="3"/>
        <v>54</v>
      </c>
      <c r="O63" s="63" t="s">
        <v>497</v>
      </c>
      <c r="P63" s="63"/>
      <c r="Q63" s="63"/>
      <c r="R63" s="63"/>
      <c r="S63" s="13"/>
      <c r="T63" s="16"/>
      <c r="U63" s="16"/>
      <c r="V63" s="16"/>
      <c r="W63" s="16"/>
      <c r="X63" s="16"/>
      <c r="Y63" s="16"/>
      <c r="Z63" s="16"/>
    </row>
    <row r="64" spans="1:26" ht="38.25" x14ac:dyDescent="0.4">
      <c r="A64" s="47">
        <f t="shared" si="0"/>
        <v>63</v>
      </c>
      <c r="B64" s="11" t="s">
        <v>498</v>
      </c>
      <c r="C64" s="11" t="s">
        <v>499</v>
      </c>
      <c r="D64" s="48" t="s">
        <v>13</v>
      </c>
      <c r="E64" s="13">
        <v>43715</v>
      </c>
      <c r="F64" s="9" t="s">
        <v>16</v>
      </c>
      <c r="G64" s="9" t="s">
        <v>111</v>
      </c>
      <c r="H64" s="9" t="s">
        <v>418</v>
      </c>
      <c r="I64" s="9" t="s">
        <v>40</v>
      </c>
      <c r="J64" s="62" t="s">
        <v>90</v>
      </c>
      <c r="K64" s="62" t="s">
        <v>500</v>
      </c>
      <c r="L64" s="62"/>
      <c r="M64" s="13">
        <v>43779</v>
      </c>
      <c r="N64" s="12">
        <f t="shared" si="3"/>
        <v>64</v>
      </c>
      <c r="O64" s="63" t="s">
        <v>501</v>
      </c>
      <c r="P64" s="63"/>
      <c r="Q64" s="63"/>
      <c r="R64" s="63"/>
      <c r="S64" s="13"/>
      <c r="T64" s="16"/>
      <c r="U64" s="16"/>
      <c r="V64" s="16"/>
      <c r="W64" s="16"/>
      <c r="X64" s="16"/>
      <c r="Y64" s="16"/>
      <c r="Z64" s="16"/>
    </row>
    <row r="65" spans="1:26" ht="63.75" x14ac:dyDescent="0.4">
      <c r="A65" s="47">
        <f t="shared" si="0"/>
        <v>64</v>
      </c>
      <c r="B65" s="11" t="s">
        <v>502</v>
      </c>
      <c r="C65" s="11"/>
      <c r="D65" s="48" t="s">
        <v>13</v>
      </c>
      <c r="E65" s="13">
        <v>43670</v>
      </c>
      <c r="F65" s="9" t="s">
        <v>14</v>
      </c>
      <c r="G65" s="9" t="s">
        <v>358</v>
      </c>
      <c r="H65" s="9" t="s">
        <v>503</v>
      </c>
      <c r="I65" s="9" t="s">
        <v>113</v>
      </c>
      <c r="J65" s="62" t="s">
        <v>19</v>
      </c>
      <c r="K65" s="62" t="s">
        <v>504</v>
      </c>
      <c r="L65" s="62"/>
      <c r="M65" s="13">
        <v>43783</v>
      </c>
      <c r="N65" s="12">
        <f t="shared" si="3"/>
        <v>113</v>
      </c>
      <c r="O65" s="63" t="s">
        <v>505</v>
      </c>
      <c r="P65" s="63"/>
      <c r="Q65" s="63"/>
      <c r="R65" s="63"/>
      <c r="S65" s="13"/>
      <c r="T65" s="16"/>
      <c r="U65" s="16"/>
      <c r="V65" s="16"/>
      <c r="W65" s="16"/>
      <c r="X65" s="16"/>
      <c r="Y65" s="16"/>
      <c r="Z65" s="16"/>
    </row>
    <row r="66" spans="1:26" ht="38.25" x14ac:dyDescent="0.4">
      <c r="A66" s="47">
        <f t="shared" si="0"/>
        <v>65</v>
      </c>
      <c r="B66" s="11" t="s">
        <v>506</v>
      </c>
      <c r="C66" s="11"/>
      <c r="D66" s="48" t="s">
        <v>13</v>
      </c>
      <c r="E66" s="13">
        <v>43782</v>
      </c>
      <c r="F66" s="9" t="s">
        <v>14</v>
      </c>
      <c r="G66" s="9" t="s">
        <v>507</v>
      </c>
      <c r="H66" s="9"/>
      <c r="I66" s="9" t="s">
        <v>40</v>
      </c>
      <c r="J66" s="62" t="s">
        <v>17</v>
      </c>
      <c r="K66" s="62" t="s">
        <v>508</v>
      </c>
      <c r="L66" s="62"/>
      <c r="M66" s="13">
        <v>43782</v>
      </c>
      <c r="N66" s="12">
        <f t="shared" si="3"/>
        <v>0</v>
      </c>
      <c r="O66" s="63" t="s">
        <v>509</v>
      </c>
      <c r="P66" s="63"/>
      <c r="Q66" s="63"/>
      <c r="R66" s="63"/>
      <c r="S66" s="13"/>
      <c r="T66" s="16"/>
      <c r="U66" s="16"/>
      <c r="V66" s="16"/>
      <c r="W66" s="16"/>
      <c r="X66" s="16"/>
      <c r="Y66" s="16"/>
      <c r="Z66" s="16"/>
    </row>
    <row r="67" spans="1:26" ht="63.75" x14ac:dyDescent="0.4">
      <c r="A67" s="47">
        <f t="shared" si="0"/>
        <v>66</v>
      </c>
      <c r="B67" s="11" t="s">
        <v>510</v>
      </c>
      <c r="C67" s="11"/>
      <c r="D67" s="48" t="s">
        <v>13</v>
      </c>
      <c r="E67" s="13">
        <v>43197</v>
      </c>
      <c r="F67" s="9" t="s">
        <v>16</v>
      </c>
      <c r="G67" s="62" t="s">
        <v>79</v>
      </c>
      <c r="H67" s="62" t="s">
        <v>190</v>
      </c>
      <c r="I67" s="62" t="s">
        <v>113</v>
      </c>
      <c r="J67" s="62" t="s">
        <v>19</v>
      </c>
      <c r="K67" s="62" t="s">
        <v>511</v>
      </c>
      <c r="L67" s="62"/>
      <c r="M67" s="13">
        <v>43783</v>
      </c>
      <c r="N67" s="12">
        <f t="shared" si="3"/>
        <v>586</v>
      </c>
      <c r="O67" s="63" t="s">
        <v>512</v>
      </c>
      <c r="P67" s="63"/>
      <c r="Q67" s="63"/>
      <c r="R67" s="63"/>
      <c r="S67" s="13"/>
      <c r="T67" s="16"/>
      <c r="U67" s="16"/>
      <c r="V67" s="16"/>
      <c r="W67" s="16"/>
      <c r="X67" s="16"/>
      <c r="Y67" s="16"/>
      <c r="Z67" s="16"/>
    </row>
    <row r="68" spans="1:26" ht="38.25" x14ac:dyDescent="0.4">
      <c r="A68" s="47">
        <f t="shared" si="0"/>
        <v>67</v>
      </c>
      <c r="B68" s="11" t="s">
        <v>513</v>
      </c>
      <c r="C68" s="11" t="s">
        <v>401</v>
      </c>
      <c r="D68" s="48" t="s">
        <v>13</v>
      </c>
      <c r="E68" s="13">
        <v>43782</v>
      </c>
      <c r="F68" s="9" t="s">
        <v>14</v>
      </c>
      <c r="G68" s="62" t="s">
        <v>507</v>
      </c>
      <c r="H68" s="9"/>
      <c r="I68" s="9" t="s">
        <v>40</v>
      </c>
      <c r="J68" s="62" t="s">
        <v>17</v>
      </c>
      <c r="K68" s="62" t="s">
        <v>508</v>
      </c>
      <c r="L68" s="62"/>
      <c r="M68" s="13">
        <v>43783</v>
      </c>
      <c r="N68" s="12">
        <f t="shared" si="3"/>
        <v>1</v>
      </c>
      <c r="O68" s="63" t="s">
        <v>514</v>
      </c>
      <c r="P68" s="63"/>
      <c r="Q68" s="63"/>
      <c r="R68" s="63"/>
      <c r="S68" s="13"/>
      <c r="T68" s="16"/>
      <c r="U68" s="16"/>
      <c r="V68" s="16"/>
      <c r="W68" s="16"/>
      <c r="X68" s="16"/>
      <c r="Y68" s="16"/>
      <c r="Z68" s="16"/>
    </row>
    <row r="69" spans="1:26" ht="51" x14ac:dyDescent="0.4">
      <c r="A69" s="47">
        <f t="shared" si="0"/>
        <v>68</v>
      </c>
      <c r="B69" s="11" t="s">
        <v>515</v>
      </c>
      <c r="C69" s="11"/>
      <c r="D69" s="48" t="s">
        <v>13</v>
      </c>
      <c r="E69" s="13">
        <v>43657</v>
      </c>
      <c r="F69" s="12" t="s">
        <v>16</v>
      </c>
      <c r="G69" s="12" t="s">
        <v>79</v>
      </c>
      <c r="H69" s="12" t="s">
        <v>403</v>
      </c>
      <c r="I69" s="12" t="s">
        <v>40</v>
      </c>
      <c r="J69" s="8" t="s">
        <v>516</v>
      </c>
      <c r="K69" s="8" t="s">
        <v>430</v>
      </c>
      <c r="L69" s="62"/>
      <c r="M69" s="13">
        <v>43785</v>
      </c>
      <c r="N69" s="12">
        <f t="shared" si="3"/>
        <v>128</v>
      </c>
      <c r="O69" s="60" t="s">
        <v>517</v>
      </c>
      <c r="P69" s="60"/>
      <c r="Q69" s="60"/>
      <c r="R69" s="60"/>
      <c r="S69" s="13"/>
      <c r="T69" s="16"/>
      <c r="U69" s="16"/>
      <c r="V69" s="16"/>
      <c r="W69" s="16"/>
      <c r="X69" s="16"/>
      <c r="Y69" s="16"/>
      <c r="Z69" s="16"/>
    </row>
    <row r="70" spans="1:26" ht="25.5" x14ac:dyDescent="0.4">
      <c r="A70" s="47">
        <f t="shared" si="0"/>
        <v>69</v>
      </c>
      <c r="B70" s="11" t="s">
        <v>518</v>
      </c>
      <c r="C70" s="11"/>
      <c r="D70" s="48" t="s">
        <v>13</v>
      </c>
      <c r="E70" s="13">
        <v>43778</v>
      </c>
      <c r="F70" s="12" t="s">
        <v>16</v>
      </c>
      <c r="G70" s="8" t="s">
        <v>412</v>
      </c>
      <c r="H70" s="12" t="s">
        <v>519</v>
      </c>
      <c r="I70" s="12" t="s">
        <v>113</v>
      </c>
      <c r="J70" s="8" t="s">
        <v>200</v>
      </c>
      <c r="K70" s="8" t="s">
        <v>520</v>
      </c>
      <c r="L70" s="62"/>
      <c r="M70" s="13">
        <v>43785</v>
      </c>
      <c r="N70" s="12">
        <f t="shared" si="3"/>
        <v>7</v>
      </c>
      <c r="O70" s="60" t="s">
        <v>521</v>
      </c>
      <c r="P70" s="60"/>
      <c r="Q70" s="60"/>
      <c r="R70" s="60"/>
      <c r="S70" s="13"/>
      <c r="T70" s="16"/>
      <c r="U70" s="16"/>
      <c r="V70" s="16"/>
      <c r="W70" s="16"/>
      <c r="X70" s="16"/>
      <c r="Y70" s="16"/>
      <c r="Z70" s="16"/>
    </row>
    <row r="71" spans="1:26" ht="38.25" x14ac:dyDescent="0.4">
      <c r="A71" s="47">
        <f t="shared" si="0"/>
        <v>70</v>
      </c>
      <c r="B71" s="11" t="s">
        <v>522</v>
      </c>
      <c r="C71" s="11" t="s">
        <v>523</v>
      </c>
      <c r="D71" s="48" t="s">
        <v>13</v>
      </c>
      <c r="E71" s="13">
        <v>43778</v>
      </c>
      <c r="F71" s="12" t="s">
        <v>14</v>
      </c>
      <c r="G71" s="8" t="s">
        <v>28</v>
      </c>
      <c r="H71" s="12" t="s">
        <v>403</v>
      </c>
      <c r="I71" s="12" t="s">
        <v>40</v>
      </c>
      <c r="J71" s="8" t="s">
        <v>17</v>
      </c>
      <c r="K71" s="8" t="s">
        <v>524</v>
      </c>
      <c r="L71" s="62"/>
      <c r="M71" s="13">
        <v>43785</v>
      </c>
      <c r="N71" s="12">
        <f t="shared" si="3"/>
        <v>7</v>
      </c>
      <c r="O71" s="60" t="s">
        <v>525</v>
      </c>
      <c r="P71" s="60"/>
      <c r="Q71" s="60"/>
      <c r="R71" s="60"/>
      <c r="S71" s="13"/>
      <c r="T71" s="16"/>
      <c r="U71" s="16"/>
      <c r="V71" s="16"/>
      <c r="W71" s="16"/>
      <c r="X71" s="16"/>
      <c r="Y71" s="16"/>
      <c r="Z71" s="16"/>
    </row>
    <row r="72" spans="1:26" ht="38.25" x14ac:dyDescent="0.4">
      <c r="A72" s="47">
        <f t="shared" si="0"/>
        <v>71</v>
      </c>
      <c r="B72" s="11" t="s">
        <v>526</v>
      </c>
      <c r="C72" s="11"/>
      <c r="D72" s="48" t="s">
        <v>13</v>
      </c>
      <c r="E72" s="10">
        <v>43782</v>
      </c>
      <c r="F72" s="12" t="s">
        <v>14</v>
      </c>
      <c r="G72" s="8"/>
      <c r="H72" s="12"/>
      <c r="I72" s="12"/>
      <c r="J72" s="8" t="s">
        <v>17</v>
      </c>
      <c r="K72" s="62" t="s">
        <v>508</v>
      </c>
      <c r="L72" s="62"/>
      <c r="M72" s="13">
        <v>43785</v>
      </c>
      <c r="N72" s="12">
        <f t="shared" si="3"/>
        <v>3</v>
      </c>
      <c r="O72" s="60" t="s">
        <v>527</v>
      </c>
      <c r="P72" s="60"/>
      <c r="Q72" s="60"/>
      <c r="R72" s="60"/>
      <c r="S72" s="13"/>
      <c r="T72" s="16"/>
      <c r="U72" s="16"/>
      <c r="V72" s="16"/>
      <c r="W72" s="16"/>
      <c r="X72" s="16"/>
      <c r="Y72" s="16"/>
      <c r="Z72" s="16"/>
    </row>
    <row r="73" spans="1:26" ht="38.25" x14ac:dyDescent="0.4">
      <c r="A73" s="47">
        <f t="shared" si="0"/>
        <v>72</v>
      </c>
      <c r="B73" s="11" t="s">
        <v>528</v>
      </c>
      <c r="C73" s="11"/>
      <c r="D73" s="48" t="s">
        <v>13</v>
      </c>
      <c r="E73" s="13">
        <v>43778</v>
      </c>
      <c r="F73" s="9" t="s">
        <v>14</v>
      </c>
      <c r="G73" s="62" t="s">
        <v>28</v>
      </c>
      <c r="H73" s="9" t="s">
        <v>470</v>
      </c>
      <c r="I73" s="9" t="s">
        <v>40</v>
      </c>
      <c r="J73" s="62" t="s">
        <v>17</v>
      </c>
      <c r="K73" s="62" t="s">
        <v>529</v>
      </c>
      <c r="L73" s="62"/>
      <c r="M73" s="13">
        <v>43792</v>
      </c>
      <c r="N73" s="12">
        <f t="shared" si="3"/>
        <v>14</v>
      </c>
      <c r="O73" s="63" t="s">
        <v>530</v>
      </c>
      <c r="P73" s="63"/>
      <c r="Q73" s="63"/>
      <c r="R73" s="63"/>
      <c r="S73" s="13"/>
      <c r="T73" s="16"/>
      <c r="U73" s="16"/>
      <c r="V73" s="16"/>
      <c r="W73" s="16"/>
      <c r="X73" s="16"/>
      <c r="Y73" s="16"/>
      <c r="Z73" s="16"/>
    </row>
    <row r="74" spans="1:26" ht="38.25" x14ac:dyDescent="0.4">
      <c r="A74" s="47">
        <f t="shared" si="0"/>
        <v>73</v>
      </c>
      <c r="B74" s="11" t="s">
        <v>531</v>
      </c>
      <c r="C74" s="11" t="s">
        <v>532</v>
      </c>
      <c r="D74" s="48" t="s">
        <v>13</v>
      </c>
      <c r="E74" s="10">
        <v>43782</v>
      </c>
      <c r="F74" s="12" t="s">
        <v>16</v>
      </c>
      <c r="G74" s="8" t="s">
        <v>60</v>
      </c>
      <c r="H74" s="12"/>
      <c r="I74" s="12" t="s">
        <v>40</v>
      </c>
      <c r="J74" s="8" t="s">
        <v>17</v>
      </c>
      <c r="K74" s="62" t="s">
        <v>508</v>
      </c>
      <c r="L74" s="62"/>
      <c r="M74" s="13">
        <v>43798</v>
      </c>
      <c r="N74" s="12">
        <f t="shared" si="3"/>
        <v>16</v>
      </c>
      <c r="O74" s="63" t="s">
        <v>533</v>
      </c>
      <c r="P74" s="63"/>
      <c r="Q74" s="63"/>
      <c r="R74" s="63"/>
      <c r="S74" s="13"/>
      <c r="T74" s="16"/>
      <c r="U74" s="16"/>
      <c r="V74" s="16"/>
      <c r="W74" s="16"/>
      <c r="X74" s="16"/>
      <c r="Y74" s="16"/>
      <c r="Z74" s="16"/>
    </row>
    <row r="75" spans="1:26" ht="38.25" x14ac:dyDescent="0.4">
      <c r="A75" s="47">
        <f t="shared" si="0"/>
        <v>74</v>
      </c>
      <c r="B75" s="11" t="s">
        <v>534</v>
      </c>
      <c r="C75" s="11" t="s">
        <v>535</v>
      </c>
      <c r="D75" s="48" t="s">
        <v>13</v>
      </c>
      <c r="E75" s="10">
        <v>43783</v>
      </c>
      <c r="F75" s="12" t="s">
        <v>14</v>
      </c>
      <c r="G75" s="8" t="s">
        <v>111</v>
      </c>
      <c r="H75" s="12" t="s">
        <v>339</v>
      </c>
      <c r="I75" s="12" t="s">
        <v>40</v>
      </c>
      <c r="J75" s="8" t="s">
        <v>22</v>
      </c>
      <c r="K75" s="62" t="s">
        <v>536</v>
      </c>
      <c r="L75" s="62"/>
      <c r="M75" s="13">
        <v>43807</v>
      </c>
      <c r="N75" s="12">
        <f t="shared" si="3"/>
        <v>24</v>
      </c>
      <c r="O75" s="63" t="s">
        <v>537</v>
      </c>
      <c r="P75" s="63"/>
      <c r="Q75" s="63"/>
      <c r="R75" s="63"/>
      <c r="S75" s="13"/>
      <c r="T75" s="16"/>
      <c r="U75" s="16"/>
      <c r="V75" s="16"/>
      <c r="W75" s="16"/>
      <c r="X75" s="16"/>
      <c r="Y75" s="16"/>
      <c r="Z75" s="16"/>
    </row>
    <row r="76" spans="1:26" ht="63.75" x14ac:dyDescent="0.4">
      <c r="A76" s="47">
        <f t="shared" si="0"/>
        <v>75</v>
      </c>
      <c r="B76" s="11" t="s">
        <v>538</v>
      </c>
      <c r="C76" s="11"/>
      <c r="D76" s="48" t="s">
        <v>13</v>
      </c>
      <c r="E76" s="10">
        <v>43480</v>
      </c>
      <c r="F76" s="9" t="s">
        <v>16</v>
      </c>
      <c r="G76" s="9" t="s">
        <v>28</v>
      </c>
      <c r="H76" s="9" t="s">
        <v>134</v>
      </c>
      <c r="I76" s="62" t="s">
        <v>113</v>
      </c>
      <c r="J76" s="62" t="s">
        <v>19</v>
      </c>
      <c r="K76" s="62" t="s">
        <v>539</v>
      </c>
      <c r="L76" s="62"/>
      <c r="M76" s="13">
        <v>43812</v>
      </c>
      <c r="N76" s="12">
        <f t="shared" si="3"/>
        <v>332</v>
      </c>
      <c r="O76" s="62" t="s">
        <v>540</v>
      </c>
      <c r="P76" s="62"/>
      <c r="Q76" s="62"/>
      <c r="R76" s="62"/>
      <c r="S76" s="13"/>
      <c r="T76" s="16"/>
      <c r="U76" s="16"/>
      <c r="V76" s="16"/>
      <c r="W76" s="16"/>
      <c r="X76" s="16"/>
      <c r="Y76" s="16"/>
      <c r="Z76" s="16"/>
    </row>
    <row r="77" spans="1:26" ht="25.5" x14ac:dyDescent="0.4">
      <c r="A77" s="47">
        <f t="shared" si="0"/>
        <v>76</v>
      </c>
      <c r="B77" s="11" t="s">
        <v>541</v>
      </c>
      <c r="C77" s="11" t="s">
        <v>542</v>
      </c>
      <c r="D77" s="48" t="s">
        <v>13</v>
      </c>
      <c r="E77" s="10">
        <v>43799</v>
      </c>
      <c r="F77" s="9" t="s">
        <v>16</v>
      </c>
      <c r="G77" s="9" t="s">
        <v>207</v>
      </c>
      <c r="H77" s="9" t="s">
        <v>470</v>
      </c>
      <c r="I77" s="62" t="s">
        <v>40</v>
      </c>
      <c r="J77" s="62" t="s">
        <v>17</v>
      </c>
      <c r="K77" s="62" t="s">
        <v>543</v>
      </c>
      <c r="L77" s="62"/>
      <c r="M77" s="13">
        <v>43815</v>
      </c>
      <c r="N77" s="12">
        <f t="shared" si="3"/>
        <v>16</v>
      </c>
      <c r="O77" s="62" t="s">
        <v>544</v>
      </c>
      <c r="P77" s="62"/>
      <c r="Q77" s="62"/>
      <c r="R77" s="62"/>
      <c r="S77" s="13"/>
      <c r="T77" s="16"/>
      <c r="U77" s="16"/>
      <c r="V77" s="16"/>
      <c r="W77" s="16"/>
      <c r="X77" s="16"/>
      <c r="Y77" s="16"/>
      <c r="Z77" s="16"/>
    </row>
    <row r="78" spans="1:26" ht="38.25" x14ac:dyDescent="0.4">
      <c r="A78" s="47">
        <f t="shared" si="0"/>
        <v>77</v>
      </c>
      <c r="B78" s="11" t="s">
        <v>545</v>
      </c>
      <c r="C78" s="11"/>
      <c r="D78" s="48" t="s">
        <v>13</v>
      </c>
      <c r="E78" s="10">
        <v>43811</v>
      </c>
      <c r="F78" s="9" t="s">
        <v>14</v>
      </c>
      <c r="G78" s="9" t="s">
        <v>111</v>
      </c>
      <c r="H78" s="9" t="s">
        <v>72</v>
      </c>
      <c r="I78" s="62" t="s">
        <v>40</v>
      </c>
      <c r="J78" s="62" t="s">
        <v>17</v>
      </c>
      <c r="K78" s="62" t="s">
        <v>546</v>
      </c>
      <c r="L78" s="62"/>
      <c r="M78" s="13">
        <v>43816</v>
      </c>
      <c r="N78" s="12">
        <f t="shared" si="3"/>
        <v>5</v>
      </c>
      <c r="O78" s="62" t="s">
        <v>547</v>
      </c>
      <c r="P78" s="62"/>
      <c r="Q78" s="62"/>
      <c r="R78" s="62"/>
      <c r="S78" s="13"/>
      <c r="T78" s="16"/>
      <c r="U78" s="16"/>
      <c r="V78" s="16"/>
      <c r="W78" s="16"/>
      <c r="X78" s="16"/>
      <c r="Y78" s="16"/>
      <c r="Z78" s="16"/>
    </row>
    <row r="79" spans="1:26" ht="38.25" x14ac:dyDescent="0.4">
      <c r="A79" s="47">
        <f t="shared" si="0"/>
        <v>78</v>
      </c>
      <c r="B79" s="11" t="s">
        <v>548</v>
      </c>
      <c r="C79" s="11"/>
      <c r="D79" s="48" t="s">
        <v>13</v>
      </c>
      <c r="E79" s="10">
        <v>43782</v>
      </c>
      <c r="F79" s="9" t="s">
        <v>16</v>
      </c>
      <c r="G79" s="9" t="s">
        <v>60</v>
      </c>
      <c r="H79" s="9"/>
      <c r="I79" s="62" t="s">
        <v>40</v>
      </c>
      <c r="J79" s="62" t="s">
        <v>17</v>
      </c>
      <c r="K79" s="62" t="s">
        <v>508</v>
      </c>
      <c r="L79" s="62"/>
      <c r="M79" s="13">
        <v>43820</v>
      </c>
      <c r="N79" s="12">
        <f t="shared" si="3"/>
        <v>38</v>
      </c>
      <c r="O79" s="62" t="s">
        <v>549</v>
      </c>
      <c r="P79" s="62"/>
      <c r="Q79" s="62"/>
      <c r="R79" s="62"/>
      <c r="S79" s="13"/>
      <c r="T79" s="16"/>
      <c r="U79" s="16"/>
      <c r="V79" s="16"/>
      <c r="W79" s="16"/>
      <c r="X79" s="16"/>
      <c r="Y79" s="16"/>
      <c r="Z79" s="16"/>
    </row>
    <row r="80" spans="1:26" ht="38.25" x14ac:dyDescent="0.4">
      <c r="A80" s="47">
        <f t="shared" si="0"/>
        <v>79</v>
      </c>
      <c r="B80" s="11" t="s">
        <v>550</v>
      </c>
      <c r="C80" s="11" t="s">
        <v>551</v>
      </c>
      <c r="D80" s="48" t="s">
        <v>13</v>
      </c>
      <c r="E80" s="10">
        <v>43806</v>
      </c>
      <c r="F80" s="9" t="s">
        <v>14</v>
      </c>
      <c r="G80" s="9" t="s">
        <v>82</v>
      </c>
      <c r="H80" s="9" t="s">
        <v>403</v>
      </c>
      <c r="I80" s="62" t="s">
        <v>40</v>
      </c>
      <c r="J80" s="62" t="s">
        <v>90</v>
      </c>
      <c r="K80" s="62" t="s">
        <v>552</v>
      </c>
      <c r="L80" s="62"/>
      <c r="M80" s="13">
        <v>43820</v>
      </c>
      <c r="N80" s="12">
        <f t="shared" si="3"/>
        <v>14</v>
      </c>
      <c r="O80" s="62" t="s">
        <v>553</v>
      </c>
      <c r="P80" s="62"/>
      <c r="Q80" s="62"/>
      <c r="R80" s="62"/>
      <c r="S80" s="13"/>
      <c r="T80" s="16"/>
      <c r="U80" s="16"/>
      <c r="V80" s="16"/>
      <c r="W80" s="16"/>
      <c r="X80" s="16"/>
      <c r="Y80" s="16"/>
      <c r="Z80" s="16"/>
    </row>
    <row r="81" spans="1:26" ht="63.75" x14ac:dyDescent="0.4">
      <c r="A81" s="47">
        <f t="shared" si="0"/>
        <v>80</v>
      </c>
      <c r="B81" s="11" t="s">
        <v>554</v>
      </c>
      <c r="C81" s="11"/>
      <c r="D81" s="48" t="s">
        <v>13</v>
      </c>
      <c r="E81" s="10">
        <v>43736</v>
      </c>
      <c r="F81" s="9" t="s">
        <v>16</v>
      </c>
      <c r="G81" s="9" t="s">
        <v>207</v>
      </c>
      <c r="H81" s="9" t="s">
        <v>131</v>
      </c>
      <c r="I81" s="62" t="s">
        <v>113</v>
      </c>
      <c r="J81" s="62" t="s">
        <v>83</v>
      </c>
      <c r="K81" s="62" t="s">
        <v>555</v>
      </c>
      <c r="L81" s="62"/>
      <c r="M81" s="13">
        <v>43822</v>
      </c>
      <c r="N81" s="12">
        <f t="shared" si="3"/>
        <v>86</v>
      </c>
      <c r="O81" s="62" t="s">
        <v>556</v>
      </c>
      <c r="P81" s="62"/>
      <c r="Q81" s="62"/>
      <c r="R81" s="62"/>
      <c r="S81" s="13"/>
      <c r="T81" s="16"/>
      <c r="U81" s="16"/>
      <c r="V81" s="16"/>
      <c r="W81" s="16"/>
      <c r="X81" s="16"/>
      <c r="Y81" s="16"/>
      <c r="Z81" s="16"/>
    </row>
    <row r="82" spans="1:26" ht="63.75" x14ac:dyDescent="0.4">
      <c r="A82" s="47">
        <f t="shared" si="0"/>
        <v>81</v>
      </c>
      <c r="B82" s="11" t="s">
        <v>557</v>
      </c>
      <c r="C82" s="11"/>
      <c r="D82" s="48" t="s">
        <v>13</v>
      </c>
      <c r="E82" s="10">
        <v>43736</v>
      </c>
      <c r="F82" s="9" t="s">
        <v>16</v>
      </c>
      <c r="G82" s="9" t="s">
        <v>207</v>
      </c>
      <c r="H82" s="9" t="s">
        <v>134</v>
      </c>
      <c r="I82" s="62" t="s">
        <v>113</v>
      </c>
      <c r="J82" s="62" t="s">
        <v>17</v>
      </c>
      <c r="K82" s="62" t="s">
        <v>558</v>
      </c>
      <c r="L82" s="62"/>
      <c r="M82" s="13">
        <v>43822</v>
      </c>
      <c r="N82" s="12">
        <f t="shared" si="3"/>
        <v>86</v>
      </c>
      <c r="O82" s="62" t="s">
        <v>556</v>
      </c>
      <c r="P82" s="62"/>
      <c r="Q82" s="62"/>
      <c r="R82" s="62"/>
      <c r="S82" s="13"/>
      <c r="T82" s="16"/>
      <c r="U82" s="16"/>
      <c r="V82" s="16"/>
      <c r="W82" s="16"/>
      <c r="X82" s="16"/>
      <c r="Y82" s="16"/>
      <c r="Z82" s="16"/>
    </row>
    <row r="83" spans="1:26" ht="25.5" x14ac:dyDescent="0.4">
      <c r="A83" s="47">
        <f t="shared" si="0"/>
        <v>82</v>
      </c>
      <c r="B83" s="11" t="s">
        <v>559</v>
      </c>
      <c r="C83" s="11" t="s">
        <v>560</v>
      </c>
      <c r="D83" s="48" t="s">
        <v>13</v>
      </c>
      <c r="E83" s="10">
        <v>43811</v>
      </c>
      <c r="F83" s="9" t="s">
        <v>16</v>
      </c>
      <c r="G83" s="9" t="s">
        <v>111</v>
      </c>
      <c r="H83" s="9" t="s">
        <v>470</v>
      </c>
      <c r="I83" s="62" t="s">
        <v>40</v>
      </c>
      <c r="J83" s="62" t="s">
        <v>17</v>
      </c>
      <c r="K83" s="62" t="s">
        <v>561</v>
      </c>
      <c r="L83" s="62"/>
      <c r="M83" s="13">
        <v>43836</v>
      </c>
      <c r="N83" s="12">
        <f t="shared" si="3"/>
        <v>25</v>
      </c>
      <c r="O83" s="62" t="s">
        <v>562</v>
      </c>
      <c r="P83" s="62"/>
      <c r="Q83" s="62"/>
      <c r="R83" s="62"/>
      <c r="S83" s="13"/>
      <c r="T83" s="16"/>
      <c r="U83" s="16"/>
      <c r="V83" s="16"/>
      <c r="W83" s="16"/>
      <c r="X83" s="16"/>
      <c r="Y83" s="16"/>
      <c r="Z83" s="16"/>
    </row>
    <row r="84" spans="1:26" ht="51" x14ac:dyDescent="0.4">
      <c r="A84" s="47">
        <f t="shared" si="0"/>
        <v>83</v>
      </c>
      <c r="B84" s="11" t="s">
        <v>563</v>
      </c>
      <c r="C84" s="11"/>
      <c r="D84" s="48" t="s">
        <v>13</v>
      </c>
      <c r="E84" s="10">
        <v>43827</v>
      </c>
      <c r="F84" s="11" t="s">
        <v>14</v>
      </c>
      <c r="G84" s="9" t="s">
        <v>82</v>
      </c>
      <c r="H84" s="9" t="s">
        <v>224</v>
      </c>
      <c r="I84" s="9" t="s">
        <v>199</v>
      </c>
      <c r="J84" s="62" t="s">
        <v>564</v>
      </c>
      <c r="K84" s="62" t="s">
        <v>565</v>
      </c>
      <c r="L84" s="62"/>
      <c r="M84" s="13">
        <v>43841</v>
      </c>
      <c r="N84" s="12">
        <f t="shared" si="3"/>
        <v>14</v>
      </c>
      <c r="O84" s="62" t="s">
        <v>566</v>
      </c>
      <c r="P84" s="62"/>
      <c r="Q84" s="62"/>
      <c r="R84" s="62"/>
      <c r="S84" s="13"/>
      <c r="T84" s="16"/>
      <c r="U84" s="16"/>
      <c r="V84" s="16"/>
      <c r="W84" s="16"/>
      <c r="X84" s="16"/>
      <c r="Y84" s="16"/>
      <c r="Z84" s="16"/>
    </row>
    <row r="85" spans="1:26" ht="51" x14ac:dyDescent="0.4">
      <c r="A85" s="47">
        <f t="shared" si="0"/>
        <v>84</v>
      </c>
      <c r="B85" s="11" t="s">
        <v>318</v>
      </c>
      <c r="C85" s="11"/>
      <c r="D85" s="48" t="s">
        <v>13</v>
      </c>
      <c r="E85" s="10">
        <v>43827</v>
      </c>
      <c r="F85" s="11" t="s">
        <v>14</v>
      </c>
      <c r="G85" s="9" t="s">
        <v>204</v>
      </c>
      <c r="H85" s="9" t="s">
        <v>418</v>
      </c>
      <c r="I85" s="9" t="s">
        <v>40</v>
      </c>
      <c r="J85" s="62" t="s">
        <v>90</v>
      </c>
      <c r="K85" s="62" t="s">
        <v>567</v>
      </c>
      <c r="L85" s="62"/>
      <c r="M85" s="13">
        <v>43841</v>
      </c>
      <c r="N85" s="12">
        <f t="shared" si="3"/>
        <v>14</v>
      </c>
      <c r="O85" s="62" t="s">
        <v>566</v>
      </c>
      <c r="P85" s="62"/>
      <c r="Q85" s="62"/>
      <c r="R85" s="62"/>
      <c r="S85" s="13"/>
      <c r="T85" s="16"/>
      <c r="U85" s="16"/>
      <c r="V85" s="16"/>
      <c r="W85" s="16"/>
      <c r="X85" s="16"/>
      <c r="Y85" s="16"/>
      <c r="Z85" s="16"/>
    </row>
    <row r="86" spans="1:26" ht="63.75" x14ac:dyDescent="0.4">
      <c r="A86" s="47">
        <f t="shared" si="0"/>
        <v>85</v>
      </c>
      <c r="B86" s="11" t="s">
        <v>568</v>
      </c>
      <c r="C86" s="11"/>
      <c r="D86" s="48" t="s">
        <v>13</v>
      </c>
      <c r="E86" s="10"/>
      <c r="F86" s="11" t="s">
        <v>16</v>
      </c>
      <c r="G86" s="9" t="s">
        <v>120</v>
      </c>
      <c r="H86" s="9" t="s">
        <v>216</v>
      </c>
      <c r="I86" s="9" t="s">
        <v>199</v>
      </c>
      <c r="J86" s="62" t="s">
        <v>19</v>
      </c>
      <c r="K86" s="62" t="s">
        <v>569</v>
      </c>
      <c r="L86" s="62"/>
      <c r="M86" s="13">
        <v>43851</v>
      </c>
      <c r="N86" s="12"/>
      <c r="O86" s="62" t="s">
        <v>570</v>
      </c>
      <c r="P86" s="62"/>
      <c r="Q86" s="62"/>
      <c r="R86" s="62"/>
      <c r="S86" s="13"/>
      <c r="T86" s="16"/>
      <c r="U86" s="16"/>
      <c r="V86" s="16"/>
      <c r="W86" s="16"/>
      <c r="X86" s="16"/>
      <c r="Y86" s="16"/>
      <c r="Z86" s="16"/>
    </row>
    <row r="87" spans="1:26" ht="25.5" x14ac:dyDescent="0.4">
      <c r="A87" s="47">
        <f t="shared" si="0"/>
        <v>86</v>
      </c>
      <c r="B87" s="11" t="s">
        <v>571</v>
      </c>
      <c r="C87" s="11" t="s">
        <v>379</v>
      </c>
      <c r="D87" s="48" t="s">
        <v>13</v>
      </c>
      <c r="E87" s="10">
        <v>43813</v>
      </c>
      <c r="F87" s="11" t="s">
        <v>14</v>
      </c>
      <c r="G87" s="9" t="s">
        <v>79</v>
      </c>
      <c r="H87" s="9" t="s">
        <v>115</v>
      </c>
      <c r="I87" s="9" t="s">
        <v>113</v>
      </c>
      <c r="J87" s="62" t="s">
        <v>83</v>
      </c>
      <c r="K87" s="62" t="s">
        <v>572</v>
      </c>
      <c r="L87" s="62"/>
      <c r="M87" s="13">
        <v>43851</v>
      </c>
      <c r="N87" s="12">
        <f t="shared" ref="N87:N210" si="4">M87-E87</f>
        <v>38</v>
      </c>
      <c r="O87" s="62" t="s">
        <v>573</v>
      </c>
      <c r="P87" s="62"/>
      <c r="Q87" s="62"/>
      <c r="R87" s="62"/>
      <c r="S87" s="13"/>
      <c r="T87" s="16"/>
      <c r="U87" s="16"/>
      <c r="V87" s="16"/>
      <c r="W87" s="16"/>
      <c r="X87" s="16"/>
      <c r="Y87" s="16"/>
      <c r="Z87" s="16"/>
    </row>
    <row r="88" spans="1:26" ht="25.5" x14ac:dyDescent="0.4">
      <c r="A88" s="47">
        <f t="shared" si="0"/>
        <v>87</v>
      </c>
      <c r="B88" s="11" t="s">
        <v>574</v>
      </c>
      <c r="C88" s="11" t="s">
        <v>575</v>
      </c>
      <c r="D88" s="48" t="s">
        <v>13</v>
      </c>
      <c r="E88" s="10">
        <v>43817</v>
      </c>
      <c r="F88" s="11" t="s">
        <v>16</v>
      </c>
      <c r="G88" s="11" t="s">
        <v>60</v>
      </c>
      <c r="H88" s="9" t="s">
        <v>470</v>
      </c>
      <c r="I88" s="9" t="s">
        <v>40</v>
      </c>
      <c r="J88" s="62" t="s">
        <v>83</v>
      </c>
      <c r="K88" s="62" t="s">
        <v>576</v>
      </c>
      <c r="L88" s="62"/>
      <c r="M88" s="13">
        <v>43862</v>
      </c>
      <c r="N88" s="12">
        <f t="shared" si="4"/>
        <v>45</v>
      </c>
      <c r="O88" s="62" t="s">
        <v>577</v>
      </c>
      <c r="P88" s="62"/>
      <c r="Q88" s="62"/>
      <c r="R88" s="62"/>
      <c r="S88" s="13"/>
      <c r="T88" s="16"/>
      <c r="U88" s="16"/>
      <c r="V88" s="16"/>
      <c r="W88" s="16"/>
      <c r="X88" s="16"/>
      <c r="Y88" s="16"/>
      <c r="Z88" s="16"/>
    </row>
    <row r="89" spans="1:26" ht="25.5" x14ac:dyDescent="0.4">
      <c r="A89" s="47">
        <f t="shared" si="0"/>
        <v>88</v>
      </c>
      <c r="B89" s="11" t="s">
        <v>578</v>
      </c>
      <c r="C89" s="11" t="s">
        <v>579</v>
      </c>
      <c r="D89" s="48" t="s">
        <v>13</v>
      </c>
      <c r="E89" s="10">
        <v>43841</v>
      </c>
      <c r="F89" s="11" t="s">
        <v>16</v>
      </c>
      <c r="G89" s="11" t="s">
        <v>28</v>
      </c>
      <c r="H89" s="9" t="s">
        <v>72</v>
      </c>
      <c r="I89" s="9" t="s">
        <v>40</v>
      </c>
      <c r="J89" s="62" t="s">
        <v>19</v>
      </c>
      <c r="K89" s="62" t="s">
        <v>580</v>
      </c>
      <c r="L89" s="62"/>
      <c r="M89" s="13">
        <v>43862</v>
      </c>
      <c r="N89" s="12">
        <f t="shared" si="4"/>
        <v>21</v>
      </c>
      <c r="O89" s="62" t="s">
        <v>581</v>
      </c>
      <c r="P89" s="62"/>
      <c r="Q89" s="62"/>
      <c r="R89" s="62"/>
      <c r="S89" s="13"/>
      <c r="T89" s="16"/>
      <c r="U89" s="16"/>
      <c r="V89" s="16"/>
      <c r="W89" s="16"/>
      <c r="X89" s="16"/>
      <c r="Y89" s="16"/>
      <c r="Z89" s="16"/>
    </row>
    <row r="90" spans="1:26" ht="114.75" x14ac:dyDescent="0.4">
      <c r="A90" s="47">
        <f t="shared" si="0"/>
        <v>89</v>
      </c>
      <c r="B90" s="11" t="s">
        <v>582</v>
      </c>
      <c r="C90" s="11"/>
      <c r="D90" s="48" t="s">
        <v>13</v>
      </c>
      <c r="E90" s="10">
        <v>43571</v>
      </c>
      <c r="F90" s="11" t="s">
        <v>16</v>
      </c>
      <c r="G90" s="11" t="s">
        <v>28</v>
      </c>
      <c r="H90" s="9" t="s">
        <v>583</v>
      </c>
      <c r="I90" s="9" t="s">
        <v>199</v>
      </c>
      <c r="J90" s="62" t="s">
        <v>83</v>
      </c>
      <c r="K90" s="62" t="s">
        <v>584</v>
      </c>
      <c r="L90" s="62"/>
      <c r="M90" s="13">
        <v>43865</v>
      </c>
      <c r="N90" s="12">
        <f t="shared" si="4"/>
        <v>294</v>
      </c>
      <c r="O90" s="62" t="s">
        <v>585</v>
      </c>
      <c r="P90" s="62"/>
      <c r="Q90" s="62"/>
      <c r="R90" s="62"/>
      <c r="S90" s="13"/>
      <c r="T90" s="16"/>
      <c r="U90" s="16"/>
      <c r="V90" s="16"/>
      <c r="W90" s="16"/>
      <c r="X90" s="16"/>
      <c r="Y90" s="16"/>
      <c r="Z90" s="16"/>
    </row>
    <row r="91" spans="1:26" ht="63.75" x14ac:dyDescent="0.4">
      <c r="A91" s="47">
        <f t="shared" si="0"/>
        <v>90</v>
      </c>
      <c r="B91" s="11" t="s">
        <v>586</v>
      </c>
      <c r="C91" s="11"/>
      <c r="D91" s="48" t="s">
        <v>13</v>
      </c>
      <c r="E91" s="10">
        <v>43792</v>
      </c>
      <c r="F91" s="11" t="s">
        <v>16</v>
      </c>
      <c r="G91" s="11" t="s">
        <v>82</v>
      </c>
      <c r="H91" s="9" t="s">
        <v>161</v>
      </c>
      <c r="I91" s="9" t="s">
        <v>199</v>
      </c>
      <c r="J91" s="62" t="s">
        <v>17</v>
      </c>
      <c r="K91" s="62" t="s">
        <v>587</v>
      </c>
      <c r="L91" s="62"/>
      <c r="M91" s="13">
        <v>43869</v>
      </c>
      <c r="N91" s="12">
        <f t="shared" si="4"/>
        <v>77</v>
      </c>
      <c r="O91" s="62" t="s">
        <v>588</v>
      </c>
      <c r="P91" s="62"/>
      <c r="Q91" s="62"/>
      <c r="R91" s="62"/>
      <c r="S91" s="13"/>
      <c r="T91" s="16"/>
      <c r="U91" s="16"/>
      <c r="V91" s="16"/>
      <c r="W91" s="16"/>
      <c r="X91" s="16"/>
      <c r="Y91" s="16"/>
      <c r="Z91" s="16"/>
    </row>
    <row r="92" spans="1:26" ht="51" x14ac:dyDescent="0.4">
      <c r="A92" s="47">
        <f t="shared" si="0"/>
        <v>91</v>
      </c>
      <c r="B92" s="11" t="s">
        <v>589</v>
      </c>
      <c r="C92" s="11"/>
      <c r="D92" s="48" t="s">
        <v>13</v>
      </c>
      <c r="E92" s="10">
        <v>43233</v>
      </c>
      <c r="F92" s="11" t="s">
        <v>16</v>
      </c>
      <c r="G92" s="11" t="s">
        <v>204</v>
      </c>
      <c r="H92" s="9" t="s">
        <v>339</v>
      </c>
      <c r="I92" s="9" t="s">
        <v>40</v>
      </c>
      <c r="J92" s="62" t="s">
        <v>17</v>
      </c>
      <c r="K92" s="62" t="s">
        <v>590</v>
      </c>
      <c r="L92" s="62"/>
      <c r="M92" s="13">
        <v>43869</v>
      </c>
      <c r="N92" s="12">
        <f t="shared" si="4"/>
        <v>636</v>
      </c>
      <c r="O92" s="62" t="s">
        <v>591</v>
      </c>
      <c r="P92" s="62"/>
      <c r="Q92" s="62"/>
      <c r="R92" s="62"/>
      <c r="S92" s="13"/>
      <c r="T92" s="16"/>
      <c r="U92" s="16"/>
      <c r="V92" s="16"/>
      <c r="W92" s="16"/>
      <c r="X92" s="16"/>
      <c r="Y92" s="16"/>
      <c r="Z92" s="16"/>
    </row>
    <row r="93" spans="1:26" ht="51" x14ac:dyDescent="0.4">
      <c r="A93" s="47">
        <f t="shared" si="0"/>
        <v>92</v>
      </c>
      <c r="B93" s="11" t="s">
        <v>592</v>
      </c>
      <c r="C93" s="11"/>
      <c r="D93" s="48" t="s">
        <v>13</v>
      </c>
      <c r="E93" s="10">
        <v>43783</v>
      </c>
      <c r="F93" s="11" t="s">
        <v>16</v>
      </c>
      <c r="G93" s="11" t="s">
        <v>28</v>
      </c>
      <c r="H93" s="9" t="s">
        <v>593</v>
      </c>
      <c r="I93" s="9" t="s">
        <v>199</v>
      </c>
      <c r="J93" s="62" t="s">
        <v>474</v>
      </c>
      <c r="K93" s="62" t="s">
        <v>594</v>
      </c>
      <c r="L93" s="62"/>
      <c r="M93" s="13">
        <v>43870</v>
      </c>
      <c r="N93" s="12">
        <f t="shared" si="4"/>
        <v>87</v>
      </c>
      <c r="O93" s="62" t="s">
        <v>595</v>
      </c>
      <c r="P93" s="62"/>
      <c r="Q93" s="62"/>
      <c r="R93" s="62"/>
      <c r="S93" s="13"/>
      <c r="T93" s="16"/>
      <c r="U93" s="16"/>
      <c r="V93" s="16"/>
      <c r="W93" s="16"/>
      <c r="X93" s="16"/>
      <c r="Y93" s="16"/>
      <c r="Z93" s="16"/>
    </row>
    <row r="94" spans="1:26" ht="25.5" x14ac:dyDescent="0.4">
      <c r="A94" s="47">
        <f t="shared" si="0"/>
        <v>93</v>
      </c>
      <c r="B94" s="11" t="s">
        <v>596</v>
      </c>
      <c r="C94" s="11" t="s">
        <v>597</v>
      </c>
      <c r="D94" s="48" t="s">
        <v>13</v>
      </c>
      <c r="E94" s="10">
        <v>43841</v>
      </c>
      <c r="F94" s="12" t="s">
        <v>16</v>
      </c>
      <c r="G94" s="8" t="s">
        <v>507</v>
      </c>
      <c r="H94" s="12" t="s">
        <v>598</v>
      </c>
      <c r="I94" s="12" t="s">
        <v>40</v>
      </c>
      <c r="J94" s="8" t="s">
        <v>19</v>
      </c>
      <c r="K94" s="8" t="s">
        <v>599</v>
      </c>
      <c r="L94" s="62"/>
      <c r="M94" s="13">
        <v>43876</v>
      </c>
      <c r="N94" s="12">
        <f t="shared" si="4"/>
        <v>35</v>
      </c>
      <c r="O94" s="62" t="s">
        <v>600</v>
      </c>
      <c r="P94" s="62"/>
      <c r="Q94" s="62"/>
      <c r="R94" s="62"/>
      <c r="S94" s="13"/>
      <c r="T94" s="16"/>
      <c r="U94" s="16"/>
      <c r="V94" s="16"/>
      <c r="W94" s="16"/>
      <c r="X94" s="16"/>
      <c r="Y94" s="16"/>
      <c r="Z94" s="16"/>
    </row>
    <row r="95" spans="1:26" ht="38.25" x14ac:dyDescent="0.4">
      <c r="A95" s="47">
        <f t="shared" si="0"/>
        <v>94</v>
      </c>
      <c r="B95" s="11" t="s">
        <v>451</v>
      </c>
      <c r="C95" s="11"/>
      <c r="D95" s="48" t="s">
        <v>13</v>
      </c>
      <c r="E95" s="10">
        <v>43854</v>
      </c>
      <c r="F95" s="12" t="s">
        <v>14</v>
      </c>
      <c r="G95" s="8" t="s">
        <v>79</v>
      </c>
      <c r="H95" s="12" t="s">
        <v>105</v>
      </c>
      <c r="I95" s="12" t="s">
        <v>40</v>
      </c>
      <c r="J95" s="8" t="s">
        <v>19</v>
      </c>
      <c r="K95" s="8" t="s">
        <v>601</v>
      </c>
      <c r="L95" s="62"/>
      <c r="M95" s="13">
        <v>43882</v>
      </c>
      <c r="N95" s="12">
        <f t="shared" si="4"/>
        <v>28</v>
      </c>
      <c r="O95" s="62" t="s">
        <v>602</v>
      </c>
      <c r="P95" s="62"/>
      <c r="Q95" s="62"/>
      <c r="R95" s="62"/>
      <c r="S95" s="13"/>
      <c r="T95" s="16"/>
      <c r="U95" s="16"/>
      <c r="V95" s="16"/>
      <c r="W95" s="16"/>
      <c r="X95" s="16"/>
      <c r="Y95" s="16"/>
      <c r="Z95" s="16"/>
    </row>
    <row r="96" spans="1:26" ht="25.5" x14ac:dyDescent="0.4">
      <c r="A96" s="47">
        <f t="shared" si="0"/>
        <v>95</v>
      </c>
      <c r="B96" s="11" t="s">
        <v>603</v>
      </c>
      <c r="C96" s="11" t="s">
        <v>604</v>
      </c>
      <c r="D96" s="48" t="s">
        <v>13</v>
      </c>
      <c r="E96" s="10">
        <v>43841</v>
      </c>
      <c r="F96" s="12" t="s">
        <v>14</v>
      </c>
      <c r="G96" s="8" t="s">
        <v>28</v>
      </c>
      <c r="H96" s="12" t="s">
        <v>134</v>
      </c>
      <c r="I96" s="12" t="s">
        <v>113</v>
      </c>
      <c r="J96" s="8" t="s">
        <v>19</v>
      </c>
      <c r="K96" s="8" t="s">
        <v>605</v>
      </c>
      <c r="L96" s="62"/>
      <c r="M96" s="13">
        <v>43890</v>
      </c>
      <c r="N96" s="12">
        <f t="shared" si="4"/>
        <v>49</v>
      </c>
      <c r="O96" s="62" t="s">
        <v>606</v>
      </c>
      <c r="P96" s="62"/>
      <c r="Q96" s="62"/>
      <c r="R96" s="62"/>
      <c r="S96" s="13"/>
      <c r="T96" s="16"/>
      <c r="U96" s="16"/>
      <c r="V96" s="16"/>
      <c r="W96" s="16"/>
      <c r="X96" s="16"/>
      <c r="Y96" s="16"/>
      <c r="Z96" s="16"/>
    </row>
    <row r="97" spans="1:26" ht="38.25" x14ac:dyDescent="0.4">
      <c r="A97" s="47">
        <f t="shared" si="0"/>
        <v>96</v>
      </c>
      <c r="B97" s="11" t="s">
        <v>383</v>
      </c>
      <c r="C97" s="11"/>
      <c r="D97" s="48" t="s">
        <v>27</v>
      </c>
      <c r="E97" s="10">
        <v>43619</v>
      </c>
      <c r="F97" s="12" t="s">
        <v>14</v>
      </c>
      <c r="G97" s="8" t="s">
        <v>28</v>
      </c>
      <c r="H97" s="12"/>
      <c r="I97" s="12"/>
      <c r="J97" s="8"/>
      <c r="K97" s="8" t="s">
        <v>607</v>
      </c>
      <c r="L97" s="62"/>
      <c r="M97" s="13">
        <v>43898</v>
      </c>
      <c r="N97" s="12">
        <f t="shared" si="4"/>
        <v>279</v>
      </c>
      <c r="O97" s="62" t="s">
        <v>608</v>
      </c>
      <c r="P97" s="62"/>
      <c r="Q97" s="62"/>
      <c r="R97" s="62"/>
      <c r="S97" s="13"/>
      <c r="T97" s="16"/>
      <c r="U97" s="16"/>
      <c r="V97" s="16"/>
      <c r="W97" s="16"/>
      <c r="X97" s="16"/>
      <c r="Y97" s="16"/>
      <c r="Z97" s="16"/>
    </row>
    <row r="98" spans="1:26" ht="38.25" x14ac:dyDescent="0.4">
      <c r="A98" s="47">
        <f t="shared" si="0"/>
        <v>97</v>
      </c>
      <c r="B98" s="11" t="s">
        <v>609</v>
      </c>
      <c r="C98" s="11"/>
      <c r="D98" s="48" t="s">
        <v>13</v>
      </c>
      <c r="E98" s="10">
        <v>43881</v>
      </c>
      <c r="F98" s="12" t="s">
        <v>14</v>
      </c>
      <c r="G98" s="8" t="s">
        <v>28</v>
      </c>
      <c r="H98" s="12" t="s">
        <v>470</v>
      </c>
      <c r="I98" s="12" t="s">
        <v>40</v>
      </c>
      <c r="J98" s="8" t="s">
        <v>19</v>
      </c>
      <c r="K98" s="8" t="s">
        <v>610</v>
      </c>
      <c r="L98" s="62"/>
      <c r="M98" s="13">
        <v>43904</v>
      </c>
      <c r="N98" s="12">
        <f t="shared" si="4"/>
        <v>23</v>
      </c>
      <c r="O98" s="62" t="s">
        <v>611</v>
      </c>
      <c r="P98" s="62"/>
      <c r="Q98" s="62"/>
      <c r="R98" s="62"/>
      <c r="S98" s="13"/>
      <c r="T98" s="16"/>
      <c r="U98" s="16"/>
      <c r="V98" s="16"/>
      <c r="W98" s="16"/>
      <c r="X98" s="16"/>
      <c r="Y98" s="16"/>
      <c r="Z98" s="16"/>
    </row>
    <row r="99" spans="1:26" ht="25.5" x14ac:dyDescent="0.4">
      <c r="A99" s="47">
        <f t="shared" si="0"/>
        <v>98</v>
      </c>
      <c r="B99" s="11" t="s">
        <v>612</v>
      </c>
      <c r="C99" s="11"/>
      <c r="D99" s="48" t="s">
        <v>13</v>
      </c>
      <c r="E99" s="10">
        <v>43881</v>
      </c>
      <c r="F99" s="11" t="s">
        <v>16</v>
      </c>
      <c r="G99" s="12" t="s">
        <v>28</v>
      </c>
      <c r="H99" s="8" t="s">
        <v>134</v>
      </c>
      <c r="I99" s="8" t="s">
        <v>113</v>
      </c>
      <c r="J99" s="8" t="s">
        <v>200</v>
      </c>
      <c r="K99" s="8" t="s">
        <v>613</v>
      </c>
      <c r="L99" s="62"/>
      <c r="M99" s="13">
        <v>43904</v>
      </c>
      <c r="N99" s="12">
        <f t="shared" si="4"/>
        <v>23</v>
      </c>
      <c r="O99" s="62" t="s">
        <v>614</v>
      </c>
      <c r="P99" s="62"/>
      <c r="Q99" s="62"/>
      <c r="R99" s="62"/>
      <c r="S99" s="13"/>
      <c r="T99" s="16"/>
      <c r="U99" s="16"/>
      <c r="V99" s="16"/>
      <c r="W99" s="16"/>
      <c r="X99" s="16"/>
      <c r="Y99" s="16"/>
      <c r="Z99" s="16"/>
    </row>
    <row r="100" spans="1:26" ht="38.25" x14ac:dyDescent="0.4">
      <c r="A100" s="47">
        <f t="shared" si="0"/>
        <v>99</v>
      </c>
      <c r="B100" s="11" t="s">
        <v>615</v>
      </c>
      <c r="C100" s="11" t="s">
        <v>616</v>
      </c>
      <c r="D100" s="48" t="s">
        <v>13</v>
      </c>
      <c r="E100" s="10">
        <v>43854</v>
      </c>
      <c r="F100" s="11" t="s">
        <v>16</v>
      </c>
      <c r="G100" s="12" t="s">
        <v>126</v>
      </c>
      <c r="H100" s="8" t="s">
        <v>161</v>
      </c>
      <c r="I100" s="8" t="s">
        <v>113</v>
      </c>
      <c r="J100" s="8" t="s">
        <v>17</v>
      </c>
      <c r="K100" s="8" t="s">
        <v>617</v>
      </c>
      <c r="L100" s="62"/>
      <c r="M100" s="13">
        <v>43910</v>
      </c>
      <c r="N100" s="12">
        <f t="shared" si="4"/>
        <v>56</v>
      </c>
      <c r="O100" s="62" t="s">
        <v>618</v>
      </c>
      <c r="P100" s="62"/>
      <c r="Q100" s="62"/>
      <c r="R100" s="62"/>
      <c r="S100" s="13"/>
      <c r="T100" s="16"/>
      <c r="U100" s="16"/>
      <c r="V100" s="16"/>
      <c r="W100" s="16"/>
      <c r="X100" s="16"/>
      <c r="Y100" s="16"/>
      <c r="Z100" s="16"/>
    </row>
    <row r="101" spans="1:26" ht="25.5" x14ac:dyDescent="0.4">
      <c r="A101" s="47">
        <f t="shared" si="0"/>
        <v>100</v>
      </c>
      <c r="B101" s="11" t="s">
        <v>619</v>
      </c>
      <c r="C101" s="11" t="s">
        <v>620</v>
      </c>
      <c r="D101" s="48" t="s">
        <v>13</v>
      </c>
      <c r="E101" s="10">
        <v>43858</v>
      </c>
      <c r="F101" s="11" t="s">
        <v>16</v>
      </c>
      <c r="G101" s="12" t="s">
        <v>207</v>
      </c>
      <c r="H101" s="8" t="s">
        <v>216</v>
      </c>
      <c r="I101" s="8" t="s">
        <v>199</v>
      </c>
      <c r="J101" s="8" t="s">
        <v>516</v>
      </c>
      <c r="K101" s="8" t="s">
        <v>621</v>
      </c>
      <c r="L101" s="62"/>
      <c r="M101" s="13">
        <v>43918</v>
      </c>
      <c r="N101" s="12">
        <f t="shared" si="4"/>
        <v>60</v>
      </c>
      <c r="O101" s="62" t="s">
        <v>622</v>
      </c>
      <c r="P101" s="62"/>
      <c r="Q101" s="62"/>
      <c r="R101" s="62"/>
      <c r="S101" s="13"/>
      <c r="T101" s="16"/>
      <c r="U101" s="16"/>
      <c r="V101" s="16"/>
      <c r="W101" s="16"/>
      <c r="X101" s="16"/>
      <c r="Y101" s="16"/>
      <c r="Z101" s="16"/>
    </row>
    <row r="102" spans="1:26" ht="25.5" x14ac:dyDescent="0.4">
      <c r="A102" s="47">
        <f t="shared" si="0"/>
        <v>101</v>
      </c>
      <c r="B102" s="11" t="s">
        <v>623</v>
      </c>
      <c r="C102" s="11" t="s">
        <v>429</v>
      </c>
      <c r="D102" s="48" t="s">
        <v>27</v>
      </c>
      <c r="E102" s="10">
        <v>43858</v>
      </c>
      <c r="F102" s="11" t="s">
        <v>16</v>
      </c>
      <c r="G102" s="12" t="s">
        <v>507</v>
      </c>
      <c r="H102" s="8"/>
      <c r="I102" s="8"/>
      <c r="J102" s="8"/>
      <c r="K102" s="8" t="s">
        <v>624</v>
      </c>
      <c r="L102" s="62"/>
      <c r="M102" s="13">
        <v>43918</v>
      </c>
      <c r="N102" s="12">
        <f t="shared" si="4"/>
        <v>60</v>
      </c>
      <c r="O102" s="62" t="s">
        <v>625</v>
      </c>
      <c r="P102" s="62"/>
      <c r="Q102" s="62"/>
      <c r="R102" s="62"/>
      <c r="S102" s="13"/>
      <c r="T102" s="16"/>
      <c r="U102" s="16"/>
      <c r="V102" s="16"/>
      <c r="W102" s="16"/>
      <c r="X102" s="16"/>
      <c r="Y102" s="16"/>
      <c r="Z102" s="16"/>
    </row>
    <row r="103" spans="1:26" ht="25.5" x14ac:dyDescent="0.4">
      <c r="A103" s="47">
        <f t="shared" si="0"/>
        <v>102</v>
      </c>
      <c r="B103" s="11" t="s">
        <v>626</v>
      </c>
      <c r="C103" s="11" t="s">
        <v>627</v>
      </c>
      <c r="D103" s="48" t="s">
        <v>27</v>
      </c>
      <c r="E103" s="10">
        <v>43858</v>
      </c>
      <c r="F103" s="11" t="s">
        <v>14</v>
      </c>
      <c r="G103" s="12" t="s">
        <v>507</v>
      </c>
      <c r="H103" s="8"/>
      <c r="I103" s="8"/>
      <c r="J103" s="8"/>
      <c r="K103" s="8" t="s">
        <v>624</v>
      </c>
      <c r="L103" s="62"/>
      <c r="M103" s="13">
        <v>43918</v>
      </c>
      <c r="N103" s="12">
        <f t="shared" si="4"/>
        <v>60</v>
      </c>
      <c r="O103" s="62" t="s">
        <v>628</v>
      </c>
      <c r="P103" s="62"/>
      <c r="Q103" s="62"/>
      <c r="R103" s="62"/>
      <c r="S103" s="13"/>
      <c r="T103" s="16"/>
      <c r="U103" s="16"/>
      <c r="V103" s="16"/>
      <c r="W103" s="16"/>
      <c r="X103" s="16"/>
      <c r="Y103" s="16"/>
      <c r="Z103" s="16"/>
    </row>
    <row r="104" spans="1:26" ht="25.5" x14ac:dyDescent="0.4">
      <c r="A104" s="47">
        <f t="shared" si="0"/>
        <v>103</v>
      </c>
      <c r="B104" s="11" t="s">
        <v>629</v>
      </c>
      <c r="C104" s="48" t="s">
        <v>630</v>
      </c>
      <c r="D104" s="48" t="s">
        <v>27</v>
      </c>
      <c r="E104" s="10">
        <v>43858</v>
      </c>
      <c r="F104" s="11" t="s">
        <v>16</v>
      </c>
      <c r="G104" s="12" t="s">
        <v>507</v>
      </c>
      <c r="H104" s="8"/>
      <c r="I104" s="8"/>
      <c r="J104" s="8"/>
      <c r="K104" s="8" t="s">
        <v>624</v>
      </c>
      <c r="L104" s="62"/>
      <c r="M104" s="13">
        <v>43920</v>
      </c>
      <c r="N104" s="12">
        <f t="shared" si="4"/>
        <v>62</v>
      </c>
      <c r="O104" s="62" t="s">
        <v>631</v>
      </c>
      <c r="P104" s="62"/>
      <c r="Q104" s="62"/>
      <c r="R104" s="62"/>
      <c r="S104" s="13"/>
      <c r="T104" s="16"/>
      <c r="U104" s="16"/>
      <c r="V104" s="16"/>
      <c r="W104" s="16"/>
      <c r="X104" s="16"/>
      <c r="Y104" s="16"/>
      <c r="Z104" s="16"/>
    </row>
    <row r="105" spans="1:26" ht="25.5" x14ac:dyDescent="0.4">
      <c r="A105" s="47">
        <f t="shared" si="0"/>
        <v>104</v>
      </c>
      <c r="B105" s="11" t="s">
        <v>632</v>
      </c>
      <c r="C105" s="11"/>
      <c r="D105" s="48" t="s">
        <v>13</v>
      </c>
      <c r="E105" s="10">
        <v>43841</v>
      </c>
      <c r="F105" s="11" t="s">
        <v>14</v>
      </c>
      <c r="G105" s="12" t="s">
        <v>79</v>
      </c>
      <c r="H105" s="8" t="s">
        <v>633</v>
      </c>
      <c r="I105" s="8" t="s">
        <v>40</v>
      </c>
      <c r="J105" s="8" t="s">
        <v>17</v>
      </c>
      <c r="K105" s="8" t="s">
        <v>634</v>
      </c>
      <c r="L105" s="62"/>
      <c r="M105" s="13">
        <v>43924</v>
      </c>
      <c r="N105" s="12">
        <f t="shared" si="4"/>
        <v>83</v>
      </c>
      <c r="O105" s="62" t="s">
        <v>635</v>
      </c>
      <c r="P105" s="62"/>
      <c r="Q105" s="62"/>
      <c r="R105" s="62"/>
      <c r="S105" s="13"/>
      <c r="T105" s="16"/>
      <c r="U105" s="16"/>
      <c r="V105" s="16"/>
      <c r="W105" s="16"/>
      <c r="X105" s="16"/>
      <c r="Y105" s="16"/>
      <c r="Z105" s="16"/>
    </row>
    <row r="106" spans="1:26" ht="38.25" x14ac:dyDescent="0.4">
      <c r="A106" s="47">
        <f t="shared" si="0"/>
        <v>105</v>
      </c>
      <c r="B106" s="11" t="s">
        <v>636</v>
      </c>
      <c r="C106" s="11"/>
      <c r="D106" s="48" t="s">
        <v>13</v>
      </c>
      <c r="E106" s="10">
        <v>43854</v>
      </c>
      <c r="F106" s="11" t="s">
        <v>16</v>
      </c>
      <c r="G106" s="12" t="s">
        <v>79</v>
      </c>
      <c r="H106" s="8" t="s">
        <v>131</v>
      </c>
      <c r="I106" s="8" t="s">
        <v>113</v>
      </c>
      <c r="J106" s="8" t="s">
        <v>19</v>
      </c>
      <c r="K106" s="8" t="s">
        <v>637</v>
      </c>
      <c r="L106" s="62"/>
      <c r="M106" s="13">
        <v>43931</v>
      </c>
      <c r="N106" s="12">
        <f t="shared" si="4"/>
        <v>77</v>
      </c>
      <c r="O106" s="62" t="s">
        <v>638</v>
      </c>
      <c r="P106" s="62"/>
      <c r="Q106" s="62"/>
      <c r="R106" s="62"/>
      <c r="S106" s="13"/>
      <c r="T106" s="16"/>
      <c r="U106" s="16"/>
      <c r="V106" s="16"/>
      <c r="W106" s="16"/>
      <c r="X106" s="16"/>
      <c r="Y106" s="16"/>
      <c r="Z106" s="16"/>
    </row>
    <row r="107" spans="1:26" ht="25.5" x14ac:dyDescent="0.4">
      <c r="A107" s="47">
        <f t="shared" si="0"/>
        <v>106</v>
      </c>
      <c r="B107" s="11" t="s">
        <v>639</v>
      </c>
      <c r="C107" s="11"/>
      <c r="D107" s="48" t="s">
        <v>27</v>
      </c>
      <c r="E107" s="10">
        <v>43858</v>
      </c>
      <c r="F107" s="11" t="s">
        <v>14</v>
      </c>
      <c r="G107" s="12" t="s">
        <v>507</v>
      </c>
      <c r="H107" s="8"/>
      <c r="I107" s="8"/>
      <c r="J107" s="8"/>
      <c r="K107" s="8" t="s">
        <v>624</v>
      </c>
      <c r="L107" s="62"/>
      <c r="M107" s="13">
        <v>43933</v>
      </c>
      <c r="N107" s="12">
        <f t="shared" si="4"/>
        <v>75</v>
      </c>
      <c r="O107" s="62" t="s">
        <v>640</v>
      </c>
      <c r="P107" s="62"/>
      <c r="Q107" s="62"/>
      <c r="R107" s="62"/>
      <c r="S107" s="13"/>
      <c r="T107" s="16"/>
      <c r="U107" s="16"/>
      <c r="V107" s="16"/>
      <c r="W107" s="16"/>
      <c r="X107" s="16"/>
      <c r="Y107" s="16"/>
      <c r="Z107" s="16"/>
    </row>
    <row r="108" spans="1:26" ht="25.5" x14ac:dyDescent="0.4">
      <c r="A108" s="47">
        <f t="shared" si="0"/>
        <v>107</v>
      </c>
      <c r="B108" s="11" t="s">
        <v>641</v>
      </c>
      <c r="C108" s="11"/>
      <c r="D108" s="48" t="s">
        <v>27</v>
      </c>
      <c r="E108" s="10">
        <v>43858</v>
      </c>
      <c r="F108" s="11" t="s">
        <v>16</v>
      </c>
      <c r="G108" s="12" t="s">
        <v>507</v>
      </c>
      <c r="H108" s="8"/>
      <c r="I108" s="8"/>
      <c r="J108" s="8"/>
      <c r="K108" s="8" t="s">
        <v>624</v>
      </c>
      <c r="L108" s="62"/>
      <c r="M108" s="13">
        <v>43933</v>
      </c>
      <c r="N108" s="12">
        <f t="shared" si="4"/>
        <v>75</v>
      </c>
      <c r="O108" s="62" t="s">
        <v>640</v>
      </c>
      <c r="P108" s="62"/>
      <c r="Q108" s="62"/>
      <c r="R108" s="62"/>
      <c r="S108" s="13"/>
      <c r="T108" s="16"/>
      <c r="U108" s="16"/>
      <c r="V108" s="16"/>
      <c r="W108" s="16"/>
      <c r="X108" s="16"/>
      <c r="Y108" s="16"/>
      <c r="Z108" s="16"/>
    </row>
    <row r="109" spans="1:26" ht="38.25" x14ac:dyDescent="0.4">
      <c r="A109" s="47">
        <f t="shared" si="0"/>
        <v>108</v>
      </c>
      <c r="B109" s="11" t="s">
        <v>642</v>
      </c>
      <c r="C109" s="11" t="s">
        <v>643</v>
      </c>
      <c r="D109" s="48" t="s">
        <v>13</v>
      </c>
      <c r="E109" s="10">
        <v>43871</v>
      </c>
      <c r="F109" s="11" t="s">
        <v>16</v>
      </c>
      <c r="G109" s="12" t="s">
        <v>207</v>
      </c>
      <c r="H109" s="8" t="s">
        <v>583</v>
      </c>
      <c r="I109" s="8" t="s">
        <v>199</v>
      </c>
      <c r="J109" s="8" t="s">
        <v>19</v>
      </c>
      <c r="K109" s="8" t="s">
        <v>644</v>
      </c>
      <c r="L109" s="62"/>
      <c r="M109" s="13">
        <v>43940</v>
      </c>
      <c r="N109" s="12">
        <f t="shared" si="4"/>
        <v>69</v>
      </c>
      <c r="O109" s="62" t="s">
        <v>645</v>
      </c>
      <c r="P109" s="62"/>
      <c r="Q109" s="62"/>
      <c r="R109" s="62"/>
      <c r="S109" s="13"/>
      <c r="T109" s="16"/>
      <c r="U109" s="16"/>
      <c r="V109" s="16"/>
      <c r="W109" s="16"/>
      <c r="X109" s="16"/>
      <c r="Y109" s="16"/>
      <c r="Z109" s="16"/>
    </row>
    <row r="110" spans="1:26" ht="25.5" x14ac:dyDescent="0.4">
      <c r="A110" s="47">
        <f t="shared" si="0"/>
        <v>109</v>
      </c>
      <c r="B110" s="11" t="s">
        <v>646</v>
      </c>
      <c r="C110" s="11" t="s">
        <v>647</v>
      </c>
      <c r="D110" s="48" t="s">
        <v>27</v>
      </c>
      <c r="E110" s="10">
        <v>43858</v>
      </c>
      <c r="F110" s="11" t="s">
        <v>14</v>
      </c>
      <c r="G110" s="12"/>
      <c r="H110" s="8"/>
      <c r="I110" s="8"/>
      <c r="J110" s="8"/>
      <c r="K110" s="8" t="s">
        <v>648</v>
      </c>
      <c r="L110" s="62"/>
      <c r="M110" s="13">
        <v>43939</v>
      </c>
      <c r="N110" s="12">
        <f t="shared" si="4"/>
        <v>81</v>
      </c>
      <c r="O110" s="62" t="s">
        <v>649</v>
      </c>
      <c r="P110" s="62"/>
      <c r="Q110" s="62"/>
      <c r="R110" s="62"/>
      <c r="S110" s="13"/>
      <c r="T110" s="16"/>
      <c r="U110" s="16"/>
      <c r="V110" s="16"/>
      <c r="W110" s="16"/>
      <c r="X110" s="16"/>
      <c r="Y110" s="16"/>
      <c r="Z110" s="16"/>
    </row>
    <row r="111" spans="1:26" ht="25.5" x14ac:dyDescent="0.4">
      <c r="A111" s="47">
        <f t="shared" si="0"/>
        <v>110</v>
      </c>
      <c r="B111" s="11" t="s">
        <v>650</v>
      </c>
      <c r="C111" s="11" t="s">
        <v>651</v>
      </c>
      <c r="D111" s="48" t="s">
        <v>13</v>
      </c>
      <c r="E111" s="10">
        <v>43881</v>
      </c>
      <c r="F111" s="11" t="s">
        <v>16</v>
      </c>
      <c r="G111" s="12" t="s">
        <v>207</v>
      </c>
      <c r="H111" s="8" t="s">
        <v>72</v>
      </c>
      <c r="I111" s="8" t="s">
        <v>40</v>
      </c>
      <c r="J111" s="8" t="s">
        <v>200</v>
      </c>
      <c r="K111" s="8" t="s">
        <v>652</v>
      </c>
      <c r="L111" s="62"/>
      <c r="M111" s="13">
        <v>43943</v>
      </c>
      <c r="N111" s="12">
        <f t="shared" si="4"/>
        <v>62</v>
      </c>
      <c r="O111" s="62" t="s">
        <v>653</v>
      </c>
      <c r="P111" s="62"/>
      <c r="Q111" s="62"/>
      <c r="R111" s="62"/>
      <c r="S111" s="13"/>
      <c r="T111" s="16"/>
      <c r="U111" s="16"/>
      <c r="V111" s="16"/>
      <c r="W111" s="16"/>
      <c r="X111" s="16"/>
      <c r="Y111" s="16"/>
      <c r="Z111" s="16"/>
    </row>
    <row r="112" spans="1:26" ht="38.25" x14ac:dyDescent="0.4">
      <c r="A112" s="47">
        <f t="shared" si="0"/>
        <v>111</v>
      </c>
      <c r="B112" s="11" t="s">
        <v>654</v>
      </c>
      <c r="C112" s="11" t="s">
        <v>480</v>
      </c>
      <c r="D112" s="48" t="s">
        <v>13</v>
      </c>
      <c r="E112" s="10">
        <v>43939</v>
      </c>
      <c r="F112" s="11" t="s">
        <v>14</v>
      </c>
      <c r="G112" s="12" t="s">
        <v>79</v>
      </c>
      <c r="H112" s="8" t="s">
        <v>149</v>
      </c>
      <c r="I112" s="8" t="s">
        <v>113</v>
      </c>
      <c r="J112" s="8" t="s">
        <v>19</v>
      </c>
      <c r="K112" s="8" t="s">
        <v>655</v>
      </c>
      <c r="L112" s="62"/>
      <c r="M112" s="13">
        <v>43952</v>
      </c>
      <c r="N112" s="12">
        <f t="shared" si="4"/>
        <v>13</v>
      </c>
      <c r="O112" s="62" t="s">
        <v>656</v>
      </c>
      <c r="P112" s="62"/>
      <c r="Q112" s="62"/>
      <c r="R112" s="62"/>
      <c r="S112" s="13"/>
      <c r="T112" s="16"/>
      <c r="U112" s="16"/>
      <c r="V112" s="16"/>
      <c r="W112" s="16"/>
      <c r="X112" s="16"/>
      <c r="Y112" s="16"/>
      <c r="Z112" s="16"/>
    </row>
    <row r="113" spans="1:26" ht="51" x14ac:dyDescent="0.4">
      <c r="A113" s="47">
        <f t="shared" si="0"/>
        <v>112</v>
      </c>
      <c r="B113" s="11" t="s">
        <v>657</v>
      </c>
      <c r="C113" s="11"/>
      <c r="D113" s="48" t="s">
        <v>13</v>
      </c>
      <c r="E113" s="10">
        <v>43899</v>
      </c>
      <c r="F113" s="11" t="s">
        <v>14</v>
      </c>
      <c r="G113" s="12" t="s">
        <v>207</v>
      </c>
      <c r="H113" s="8" t="s">
        <v>161</v>
      </c>
      <c r="I113" s="8" t="s">
        <v>199</v>
      </c>
      <c r="J113" s="8" t="s">
        <v>83</v>
      </c>
      <c r="K113" s="8" t="s">
        <v>658</v>
      </c>
      <c r="L113" s="62"/>
      <c r="M113" s="13">
        <v>43957</v>
      </c>
      <c r="N113" s="12">
        <f t="shared" si="4"/>
        <v>58</v>
      </c>
      <c r="O113" s="62" t="s">
        <v>659</v>
      </c>
      <c r="P113" s="62"/>
      <c r="Q113" s="62"/>
      <c r="R113" s="62"/>
      <c r="S113" s="13"/>
      <c r="T113" s="16"/>
      <c r="U113" s="16"/>
      <c r="V113" s="16"/>
      <c r="W113" s="16"/>
      <c r="X113" s="16"/>
      <c r="Y113" s="16"/>
      <c r="Z113" s="16"/>
    </row>
    <row r="114" spans="1:26" ht="38.25" x14ac:dyDescent="0.4">
      <c r="A114" s="47">
        <f t="shared" si="0"/>
        <v>113</v>
      </c>
      <c r="B114" s="11" t="s">
        <v>660</v>
      </c>
      <c r="C114" s="11" t="s">
        <v>661</v>
      </c>
      <c r="D114" s="48" t="s">
        <v>13</v>
      </c>
      <c r="E114" s="10">
        <v>43881</v>
      </c>
      <c r="F114" s="11" t="s">
        <v>14</v>
      </c>
      <c r="G114" s="12" t="s">
        <v>207</v>
      </c>
      <c r="H114" s="8" t="s">
        <v>131</v>
      </c>
      <c r="I114" s="8" t="s">
        <v>113</v>
      </c>
      <c r="J114" s="8" t="s">
        <v>90</v>
      </c>
      <c r="K114" s="8" t="s">
        <v>662</v>
      </c>
      <c r="L114" s="62"/>
      <c r="M114" s="13">
        <v>43957</v>
      </c>
      <c r="N114" s="12">
        <f t="shared" si="4"/>
        <v>76</v>
      </c>
      <c r="O114" s="62" t="s">
        <v>663</v>
      </c>
      <c r="P114" s="62"/>
      <c r="Q114" s="62"/>
      <c r="R114" s="62"/>
      <c r="S114" s="13"/>
      <c r="T114" s="16"/>
      <c r="U114" s="16"/>
      <c r="V114" s="16"/>
      <c r="W114" s="16"/>
      <c r="X114" s="16"/>
      <c r="Y114" s="16"/>
      <c r="Z114" s="16"/>
    </row>
    <row r="115" spans="1:26" ht="38.25" x14ac:dyDescent="0.4">
      <c r="A115" s="47">
        <f t="shared" si="0"/>
        <v>114</v>
      </c>
      <c r="B115" s="11" t="s">
        <v>480</v>
      </c>
      <c r="C115" s="11"/>
      <c r="D115" s="48" t="s">
        <v>13</v>
      </c>
      <c r="E115" s="10">
        <v>43841</v>
      </c>
      <c r="F115" s="11" t="s">
        <v>14</v>
      </c>
      <c r="G115" s="12" t="s">
        <v>28</v>
      </c>
      <c r="H115" s="8" t="s">
        <v>664</v>
      </c>
      <c r="I115" s="8" t="s">
        <v>113</v>
      </c>
      <c r="J115" s="8" t="s">
        <v>19</v>
      </c>
      <c r="K115" s="8" t="s">
        <v>665</v>
      </c>
      <c r="L115" s="62"/>
      <c r="M115" s="13">
        <v>43960</v>
      </c>
      <c r="N115" s="12">
        <f t="shared" si="4"/>
        <v>119</v>
      </c>
      <c r="O115" s="62" t="s">
        <v>666</v>
      </c>
      <c r="P115" s="62"/>
      <c r="Q115" s="62"/>
      <c r="R115" s="62"/>
      <c r="S115" s="13"/>
      <c r="T115" s="16"/>
      <c r="U115" s="16"/>
      <c r="V115" s="16"/>
      <c r="W115" s="16"/>
      <c r="X115" s="16"/>
      <c r="Y115" s="16"/>
      <c r="Z115" s="16"/>
    </row>
    <row r="116" spans="1:26" ht="38.25" x14ac:dyDescent="0.4">
      <c r="A116" s="47">
        <f t="shared" si="0"/>
        <v>115</v>
      </c>
      <c r="B116" s="11" t="s">
        <v>667</v>
      </c>
      <c r="C116" s="11"/>
      <c r="D116" s="48" t="s">
        <v>13</v>
      </c>
      <c r="E116" s="10">
        <v>43939</v>
      </c>
      <c r="F116" s="11" t="s">
        <v>14</v>
      </c>
      <c r="G116" s="12" t="s">
        <v>28</v>
      </c>
      <c r="H116" s="8" t="s">
        <v>170</v>
      </c>
      <c r="I116" s="8" t="s">
        <v>199</v>
      </c>
      <c r="J116" s="8" t="s">
        <v>83</v>
      </c>
      <c r="K116" s="8" t="s">
        <v>668</v>
      </c>
      <c r="L116" s="62"/>
      <c r="M116" s="13">
        <v>43964</v>
      </c>
      <c r="N116" s="12">
        <f t="shared" si="4"/>
        <v>25</v>
      </c>
      <c r="O116" s="62" t="s">
        <v>669</v>
      </c>
      <c r="P116" s="62"/>
      <c r="Q116" s="62"/>
      <c r="R116" s="62"/>
      <c r="S116" s="13"/>
      <c r="T116" s="16"/>
      <c r="U116" s="16"/>
      <c r="V116" s="16"/>
      <c r="W116" s="16"/>
      <c r="X116" s="16"/>
      <c r="Y116" s="16"/>
      <c r="Z116" s="16"/>
    </row>
    <row r="117" spans="1:26" ht="25.5" x14ac:dyDescent="0.4">
      <c r="A117" s="47">
        <f t="shared" si="0"/>
        <v>116</v>
      </c>
      <c r="B117" s="11" t="s">
        <v>351</v>
      </c>
      <c r="C117" s="11"/>
      <c r="D117" s="48" t="s">
        <v>13</v>
      </c>
      <c r="E117" s="10">
        <v>43925</v>
      </c>
      <c r="F117" s="11" t="s">
        <v>16</v>
      </c>
      <c r="G117" s="12" t="s">
        <v>126</v>
      </c>
      <c r="H117" s="8" t="s">
        <v>115</v>
      </c>
      <c r="I117" s="8" t="s">
        <v>113</v>
      </c>
      <c r="J117" s="8" t="s">
        <v>90</v>
      </c>
      <c r="K117" s="8" t="s">
        <v>670</v>
      </c>
      <c r="L117" s="62"/>
      <c r="M117" s="13">
        <v>43968</v>
      </c>
      <c r="N117" s="12">
        <f t="shared" si="4"/>
        <v>43</v>
      </c>
      <c r="O117" s="62" t="s">
        <v>671</v>
      </c>
      <c r="P117" s="62"/>
      <c r="Q117" s="62"/>
      <c r="R117" s="62"/>
      <c r="S117" s="13"/>
      <c r="T117" s="16"/>
      <c r="U117" s="16"/>
      <c r="V117" s="16"/>
      <c r="W117" s="16"/>
      <c r="X117" s="16"/>
      <c r="Y117" s="16"/>
      <c r="Z117" s="16"/>
    </row>
    <row r="118" spans="1:26" ht="51" x14ac:dyDescent="0.4">
      <c r="A118" s="47">
        <f t="shared" si="0"/>
        <v>117</v>
      </c>
      <c r="B118" s="11" t="s">
        <v>672</v>
      </c>
      <c r="C118" s="11"/>
      <c r="D118" s="11" t="s">
        <v>13</v>
      </c>
      <c r="E118" s="10">
        <v>43939</v>
      </c>
      <c r="F118" s="11" t="s">
        <v>16</v>
      </c>
      <c r="G118" s="12" t="s">
        <v>79</v>
      </c>
      <c r="H118" s="8" t="s">
        <v>170</v>
      </c>
      <c r="I118" s="8" t="s">
        <v>199</v>
      </c>
      <c r="J118" s="8" t="s">
        <v>17</v>
      </c>
      <c r="K118" s="8" t="s">
        <v>673</v>
      </c>
      <c r="L118" s="62"/>
      <c r="M118" s="13">
        <v>43971</v>
      </c>
      <c r="N118" s="12">
        <f t="shared" si="4"/>
        <v>32</v>
      </c>
      <c r="O118" s="62" t="s">
        <v>591</v>
      </c>
      <c r="P118" s="62"/>
      <c r="Q118" s="62"/>
      <c r="R118" s="62"/>
      <c r="S118" s="13"/>
      <c r="T118" s="16"/>
      <c r="U118" s="16"/>
      <c r="V118" s="16"/>
      <c r="W118" s="16"/>
      <c r="X118" s="16"/>
      <c r="Y118" s="16"/>
      <c r="Z118" s="16"/>
    </row>
    <row r="119" spans="1:26" ht="38.25" x14ac:dyDescent="0.4">
      <c r="A119" s="47">
        <f t="shared" si="0"/>
        <v>118</v>
      </c>
      <c r="B119" s="11" t="s">
        <v>674</v>
      </c>
      <c r="C119" s="11"/>
      <c r="D119" s="11" t="s">
        <v>13</v>
      </c>
      <c r="E119" s="10">
        <v>43932</v>
      </c>
      <c r="F119" s="11" t="s">
        <v>16</v>
      </c>
      <c r="G119" s="12" t="s">
        <v>79</v>
      </c>
      <c r="H119" s="8" t="s">
        <v>224</v>
      </c>
      <c r="I119" s="8" t="s">
        <v>199</v>
      </c>
      <c r="J119" s="8" t="s">
        <v>17</v>
      </c>
      <c r="K119" s="8" t="s">
        <v>675</v>
      </c>
      <c r="L119" s="62"/>
      <c r="M119" s="13">
        <v>43972</v>
      </c>
      <c r="N119" s="12">
        <f t="shared" si="4"/>
        <v>40</v>
      </c>
      <c r="O119" s="62" t="s">
        <v>676</v>
      </c>
      <c r="P119" s="62"/>
      <c r="Q119" s="62"/>
      <c r="R119" s="62"/>
      <c r="S119" s="13"/>
      <c r="T119" s="16"/>
      <c r="U119" s="16"/>
      <c r="V119" s="16"/>
      <c r="W119" s="16"/>
      <c r="X119" s="16"/>
      <c r="Y119" s="16"/>
      <c r="Z119" s="16"/>
    </row>
    <row r="120" spans="1:26" ht="51" x14ac:dyDescent="0.4">
      <c r="A120" s="47">
        <f t="shared" si="0"/>
        <v>119</v>
      </c>
      <c r="B120" s="11" t="s">
        <v>677</v>
      </c>
      <c r="C120" s="11"/>
      <c r="D120" s="11" t="s">
        <v>13</v>
      </c>
      <c r="E120" s="10">
        <v>43946</v>
      </c>
      <c r="F120" s="11" t="s">
        <v>14</v>
      </c>
      <c r="G120" s="12" t="s">
        <v>207</v>
      </c>
      <c r="H120" s="8" t="s">
        <v>112</v>
      </c>
      <c r="I120" s="8" t="s">
        <v>113</v>
      </c>
      <c r="J120" s="8" t="s">
        <v>19</v>
      </c>
      <c r="K120" s="8" t="s">
        <v>678</v>
      </c>
      <c r="L120" s="62"/>
      <c r="M120" s="13">
        <v>43972</v>
      </c>
      <c r="N120" s="12">
        <f t="shared" si="4"/>
        <v>26</v>
      </c>
      <c r="O120" s="62" t="s">
        <v>679</v>
      </c>
      <c r="P120" s="62"/>
      <c r="Q120" s="62"/>
      <c r="R120" s="62"/>
      <c r="S120" s="13"/>
      <c r="T120" s="16"/>
      <c r="U120" s="16"/>
      <c r="V120" s="16"/>
      <c r="W120" s="16"/>
      <c r="X120" s="16"/>
      <c r="Y120" s="16"/>
      <c r="Z120" s="16"/>
    </row>
    <row r="121" spans="1:26" ht="38.25" x14ac:dyDescent="0.4">
      <c r="A121" s="47">
        <f t="shared" si="0"/>
        <v>120</v>
      </c>
      <c r="B121" s="11" t="s">
        <v>680</v>
      </c>
      <c r="C121" s="11" t="s">
        <v>681</v>
      </c>
      <c r="D121" s="11" t="s">
        <v>13</v>
      </c>
      <c r="E121" s="10">
        <v>43782</v>
      </c>
      <c r="F121" s="11" t="s">
        <v>16</v>
      </c>
      <c r="G121" s="12" t="s">
        <v>79</v>
      </c>
      <c r="H121" s="8" t="s">
        <v>664</v>
      </c>
      <c r="I121" s="8" t="s">
        <v>113</v>
      </c>
      <c r="J121" s="8" t="s">
        <v>19</v>
      </c>
      <c r="K121" s="8" t="s">
        <v>682</v>
      </c>
      <c r="L121" s="62"/>
      <c r="M121" s="13">
        <v>43972</v>
      </c>
      <c r="N121" s="12">
        <f t="shared" si="4"/>
        <v>190</v>
      </c>
      <c r="O121" s="62" t="s">
        <v>683</v>
      </c>
      <c r="P121" s="62"/>
      <c r="Q121" s="62"/>
      <c r="R121" s="62"/>
      <c r="S121" s="13"/>
      <c r="T121" s="16"/>
      <c r="U121" s="16"/>
      <c r="V121" s="16"/>
      <c r="W121" s="16"/>
      <c r="X121" s="16"/>
      <c r="Y121" s="16"/>
      <c r="Z121" s="16"/>
    </row>
    <row r="122" spans="1:26" ht="25.5" x14ac:dyDescent="0.4">
      <c r="A122" s="47">
        <f t="shared" si="0"/>
        <v>121</v>
      </c>
      <c r="B122" s="8" t="s">
        <v>684</v>
      </c>
      <c r="C122" s="11" t="s">
        <v>685</v>
      </c>
      <c r="D122" s="9" t="s">
        <v>13</v>
      </c>
      <c r="E122" s="10">
        <v>43919</v>
      </c>
      <c r="F122" s="8" t="s">
        <v>16</v>
      </c>
      <c r="G122" s="8" t="s">
        <v>507</v>
      </c>
      <c r="H122" s="12"/>
      <c r="I122" s="8" t="s">
        <v>199</v>
      </c>
      <c r="J122" s="8" t="s">
        <v>17</v>
      </c>
      <c r="K122" s="8" t="s">
        <v>686</v>
      </c>
      <c r="L122" s="62"/>
      <c r="M122" s="13">
        <v>43974</v>
      </c>
      <c r="N122" s="12">
        <f t="shared" si="4"/>
        <v>55</v>
      </c>
      <c r="O122" s="62" t="s">
        <v>687</v>
      </c>
      <c r="P122" s="62"/>
      <c r="Q122" s="62"/>
      <c r="R122" s="62"/>
      <c r="S122" s="13"/>
      <c r="T122" s="16"/>
      <c r="U122" s="16"/>
      <c r="V122" s="16"/>
      <c r="W122" s="16"/>
      <c r="X122" s="16"/>
      <c r="Y122" s="16"/>
      <c r="Z122" s="16"/>
    </row>
    <row r="123" spans="1:26" ht="25.5" x14ac:dyDescent="0.4">
      <c r="A123" s="47">
        <f t="shared" si="0"/>
        <v>122</v>
      </c>
      <c r="B123" s="8" t="s">
        <v>688</v>
      </c>
      <c r="C123" s="11" t="s">
        <v>689</v>
      </c>
      <c r="D123" s="9" t="s">
        <v>13</v>
      </c>
      <c r="E123" s="10">
        <v>43919</v>
      </c>
      <c r="F123" s="8" t="s">
        <v>16</v>
      </c>
      <c r="G123" s="8" t="s">
        <v>507</v>
      </c>
      <c r="H123" s="12"/>
      <c r="I123" s="8" t="s">
        <v>199</v>
      </c>
      <c r="J123" s="8" t="s">
        <v>17</v>
      </c>
      <c r="K123" s="8" t="s">
        <v>686</v>
      </c>
      <c r="L123" s="62"/>
      <c r="M123" s="13">
        <v>43974</v>
      </c>
      <c r="N123" s="12">
        <f t="shared" si="4"/>
        <v>55</v>
      </c>
      <c r="O123" s="62" t="s">
        <v>690</v>
      </c>
      <c r="P123" s="62"/>
      <c r="Q123" s="62"/>
      <c r="R123" s="62"/>
      <c r="S123" s="13"/>
      <c r="T123" s="16"/>
      <c r="U123" s="16"/>
      <c r="V123" s="16"/>
      <c r="W123" s="16"/>
      <c r="X123" s="16"/>
      <c r="Y123" s="16"/>
      <c r="Z123" s="16"/>
    </row>
    <row r="124" spans="1:26" ht="25.5" x14ac:dyDescent="0.4">
      <c r="A124" s="47">
        <f t="shared" si="0"/>
        <v>123</v>
      </c>
      <c r="B124" s="8" t="s">
        <v>691</v>
      </c>
      <c r="C124" s="11" t="s">
        <v>342</v>
      </c>
      <c r="D124" s="9" t="s">
        <v>13</v>
      </c>
      <c r="E124" s="10">
        <v>43919</v>
      </c>
      <c r="F124" s="8" t="s">
        <v>16</v>
      </c>
      <c r="G124" s="8" t="s">
        <v>507</v>
      </c>
      <c r="H124" s="12"/>
      <c r="I124" s="8" t="s">
        <v>199</v>
      </c>
      <c r="J124" s="8" t="s">
        <v>17</v>
      </c>
      <c r="K124" s="8" t="s">
        <v>686</v>
      </c>
      <c r="L124" s="62"/>
      <c r="M124" s="13">
        <v>43974</v>
      </c>
      <c r="N124" s="12">
        <f t="shared" si="4"/>
        <v>55</v>
      </c>
      <c r="O124" s="62" t="s">
        <v>692</v>
      </c>
      <c r="P124" s="62"/>
      <c r="Q124" s="62"/>
      <c r="R124" s="62"/>
      <c r="S124" s="13"/>
      <c r="T124" s="16"/>
      <c r="U124" s="16"/>
      <c r="V124" s="16"/>
      <c r="W124" s="16"/>
      <c r="X124" s="16"/>
      <c r="Y124" s="16"/>
      <c r="Z124" s="16"/>
    </row>
    <row r="125" spans="1:26" ht="25.5" x14ac:dyDescent="0.4">
      <c r="A125" s="47">
        <f t="shared" si="0"/>
        <v>124</v>
      </c>
      <c r="B125" s="8" t="s">
        <v>693</v>
      </c>
      <c r="C125" s="11" t="s">
        <v>318</v>
      </c>
      <c r="D125" s="9" t="s">
        <v>13</v>
      </c>
      <c r="E125" s="10">
        <v>43919</v>
      </c>
      <c r="F125" s="8" t="s">
        <v>14</v>
      </c>
      <c r="G125" s="8" t="s">
        <v>507</v>
      </c>
      <c r="H125" s="12"/>
      <c r="I125" s="8" t="s">
        <v>199</v>
      </c>
      <c r="J125" s="8" t="s">
        <v>19</v>
      </c>
      <c r="K125" s="8" t="s">
        <v>686</v>
      </c>
      <c r="L125" s="62"/>
      <c r="M125" s="13">
        <v>43974</v>
      </c>
      <c r="N125" s="12">
        <f t="shared" si="4"/>
        <v>55</v>
      </c>
      <c r="O125" s="62" t="s">
        <v>694</v>
      </c>
      <c r="P125" s="62"/>
      <c r="Q125" s="62"/>
      <c r="R125" s="62"/>
      <c r="S125" s="13"/>
      <c r="T125" s="16"/>
      <c r="U125" s="16"/>
      <c r="V125" s="16"/>
      <c r="W125" s="16"/>
      <c r="X125" s="16"/>
      <c r="Y125" s="16"/>
      <c r="Z125" s="16"/>
    </row>
    <row r="126" spans="1:26" ht="25.5" x14ac:dyDescent="0.4">
      <c r="A126" s="47">
        <f t="shared" si="0"/>
        <v>125</v>
      </c>
      <c r="B126" s="8" t="s">
        <v>695</v>
      </c>
      <c r="C126" s="11" t="s">
        <v>226</v>
      </c>
      <c r="D126" s="9" t="s">
        <v>13</v>
      </c>
      <c r="E126" s="10">
        <v>43919</v>
      </c>
      <c r="F126" s="8" t="s">
        <v>14</v>
      </c>
      <c r="G126" s="8" t="s">
        <v>507</v>
      </c>
      <c r="H126" s="12"/>
      <c r="I126" s="8" t="s">
        <v>199</v>
      </c>
      <c r="J126" s="8" t="s">
        <v>17</v>
      </c>
      <c r="K126" s="8" t="s">
        <v>686</v>
      </c>
      <c r="L126" s="62"/>
      <c r="M126" s="13">
        <v>43974</v>
      </c>
      <c r="N126" s="12">
        <f t="shared" si="4"/>
        <v>55</v>
      </c>
      <c r="O126" s="62" t="s">
        <v>690</v>
      </c>
      <c r="P126" s="62"/>
      <c r="Q126" s="62"/>
      <c r="R126" s="62"/>
      <c r="S126" s="13"/>
      <c r="T126" s="16"/>
      <c r="U126" s="16"/>
      <c r="V126" s="16"/>
      <c r="W126" s="16"/>
      <c r="X126" s="16"/>
      <c r="Y126" s="16"/>
      <c r="Z126" s="16"/>
    </row>
    <row r="127" spans="1:26" ht="25.5" x14ac:dyDescent="0.4">
      <c r="A127" s="47">
        <f t="shared" si="0"/>
        <v>126</v>
      </c>
      <c r="B127" s="8" t="s">
        <v>696</v>
      </c>
      <c r="C127" s="11" t="s">
        <v>361</v>
      </c>
      <c r="D127" s="9" t="s">
        <v>13</v>
      </c>
      <c r="E127" s="10">
        <v>43919</v>
      </c>
      <c r="F127" s="8" t="s">
        <v>14</v>
      </c>
      <c r="G127" s="8" t="s">
        <v>507</v>
      </c>
      <c r="H127" s="12"/>
      <c r="I127" s="8" t="s">
        <v>199</v>
      </c>
      <c r="J127" s="8" t="s">
        <v>17</v>
      </c>
      <c r="K127" s="8" t="s">
        <v>686</v>
      </c>
      <c r="L127" s="62"/>
      <c r="M127" s="13">
        <v>43974</v>
      </c>
      <c r="N127" s="12">
        <f t="shared" si="4"/>
        <v>55</v>
      </c>
      <c r="O127" s="62" t="s">
        <v>697</v>
      </c>
      <c r="P127" s="62"/>
      <c r="Q127" s="62"/>
      <c r="R127" s="62"/>
      <c r="S127" s="13"/>
      <c r="T127" s="16"/>
      <c r="U127" s="16"/>
      <c r="V127" s="16"/>
      <c r="W127" s="16"/>
      <c r="X127" s="16"/>
      <c r="Y127" s="16"/>
      <c r="Z127" s="16"/>
    </row>
    <row r="128" spans="1:26" ht="25.5" x14ac:dyDescent="0.4">
      <c r="A128" s="47">
        <f t="shared" si="0"/>
        <v>127</v>
      </c>
      <c r="B128" s="8" t="s">
        <v>698</v>
      </c>
      <c r="C128" s="11" t="s">
        <v>661</v>
      </c>
      <c r="D128" s="9" t="s">
        <v>13</v>
      </c>
      <c r="E128" s="10">
        <v>43919</v>
      </c>
      <c r="F128" s="8" t="s">
        <v>14</v>
      </c>
      <c r="G128" s="8" t="s">
        <v>507</v>
      </c>
      <c r="H128" s="12"/>
      <c r="I128" s="8" t="s">
        <v>199</v>
      </c>
      <c r="J128" s="8" t="s">
        <v>17</v>
      </c>
      <c r="K128" s="8" t="s">
        <v>686</v>
      </c>
      <c r="L128" s="62"/>
      <c r="M128" s="13">
        <v>43974</v>
      </c>
      <c r="N128" s="12">
        <f t="shared" si="4"/>
        <v>55</v>
      </c>
      <c r="O128" s="62" t="s">
        <v>699</v>
      </c>
      <c r="P128" s="62"/>
      <c r="Q128" s="62"/>
      <c r="R128" s="62"/>
      <c r="S128" s="13"/>
      <c r="T128" s="16"/>
      <c r="U128" s="16"/>
      <c r="V128" s="16"/>
      <c r="W128" s="16"/>
      <c r="X128" s="16"/>
      <c r="Y128" s="16"/>
      <c r="Z128" s="16"/>
    </row>
    <row r="129" spans="1:26" ht="25.5" x14ac:dyDescent="0.4">
      <c r="A129" s="47">
        <f t="shared" si="0"/>
        <v>128</v>
      </c>
      <c r="B129" s="8" t="s">
        <v>700</v>
      </c>
      <c r="C129" s="11" t="s">
        <v>701</v>
      </c>
      <c r="D129" s="9" t="s">
        <v>13</v>
      </c>
      <c r="E129" s="10">
        <v>43919</v>
      </c>
      <c r="F129" s="8" t="s">
        <v>14</v>
      </c>
      <c r="G129" s="8" t="s">
        <v>507</v>
      </c>
      <c r="H129" s="12"/>
      <c r="I129" s="8" t="s">
        <v>199</v>
      </c>
      <c r="J129" s="8" t="s">
        <v>19</v>
      </c>
      <c r="K129" s="8" t="s">
        <v>686</v>
      </c>
      <c r="L129" s="62"/>
      <c r="M129" s="13">
        <v>43974</v>
      </c>
      <c r="N129" s="12">
        <f t="shared" si="4"/>
        <v>55</v>
      </c>
      <c r="O129" s="62" t="s">
        <v>702</v>
      </c>
      <c r="P129" s="62"/>
      <c r="Q129" s="62"/>
      <c r="R129" s="62"/>
      <c r="S129" s="13"/>
      <c r="T129" s="16"/>
      <c r="U129" s="16"/>
      <c r="V129" s="16"/>
      <c r="W129" s="16"/>
      <c r="X129" s="16"/>
      <c r="Y129" s="16"/>
      <c r="Z129" s="16"/>
    </row>
    <row r="130" spans="1:26" ht="25.5" x14ac:dyDescent="0.4">
      <c r="A130" s="47">
        <f t="shared" si="0"/>
        <v>129</v>
      </c>
      <c r="B130" s="8" t="s">
        <v>703</v>
      </c>
      <c r="C130" s="11" t="s">
        <v>704</v>
      </c>
      <c r="D130" s="9" t="s">
        <v>13</v>
      </c>
      <c r="E130" s="10">
        <v>43919</v>
      </c>
      <c r="F130" s="8" t="s">
        <v>14</v>
      </c>
      <c r="G130" s="8" t="s">
        <v>507</v>
      </c>
      <c r="H130" s="12"/>
      <c r="I130" s="8" t="s">
        <v>199</v>
      </c>
      <c r="J130" s="8" t="s">
        <v>17</v>
      </c>
      <c r="K130" s="8" t="s">
        <v>686</v>
      </c>
      <c r="L130" s="62"/>
      <c r="M130" s="13">
        <v>43974</v>
      </c>
      <c r="N130" s="12">
        <f t="shared" si="4"/>
        <v>55</v>
      </c>
      <c r="O130" s="62" t="s">
        <v>705</v>
      </c>
      <c r="P130" s="62"/>
      <c r="Q130" s="62"/>
      <c r="R130" s="62"/>
      <c r="S130" s="13"/>
      <c r="T130" s="16"/>
      <c r="U130" s="16"/>
      <c r="V130" s="16"/>
      <c r="W130" s="16"/>
      <c r="X130" s="16"/>
      <c r="Y130" s="16"/>
      <c r="Z130" s="16"/>
    </row>
    <row r="131" spans="1:26" ht="25.5" x14ac:dyDescent="0.4">
      <c r="A131" s="47">
        <f t="shared" si="0"/>
        <v>130</v>
      </c>
      <c r="B131" s="8" t="s">
        <v>706</v>
      </c>
      <c r="C131" s="11" t="s">
        <v>707</v>
      </c>
      <c r="D131" s="9" t="s">
        <v>13</v>
      </c>
      <c r="E131" s="10">
        <v>43919</v>
      </c>
      <c r="F131" s="8" t="s">
        <v>14</v>
      </c>
      <c r="G131" s="8" t="s">
        <v>507</v>
      </c>
      <c r="H131" s="12"/>
      <c r="I131" s="8" t="s">
        <v>199</v>
      </c>
      <c r="J131" s="8" t="s">
        <v>17</v>
      </c>
      <c r="K131" s="8" t="s">
        <v>686</v>
      </c>
      <c r="L131" s="62"/>
      <c r="M131" s="13">
        <v>43974</v>
      </c>
      <c r="N131" s="12">
        <f t="shared" si="4"/>
        <v>55</v>
      </c>
      <c r="O131" s="62" t="s">
        <v>708</v>
      </c>
      <c r="P131" s="62"/>
      <c r="Q131" s="62"/>
      <c r="R131" s="62"/>
      <c r="S131" s="13"/>
      <c r="T131" s="16"/>
      <c r="U131" s="16"/>
      <c r="V131" s="16"/>
      <c r="W131" s="16"/>
      <c r="X131" s="16"/>
      <c r="Y131" s="16"/>
      <c r="Z131" s="16"/>
    </row>
    <row r="132" spans="1:26" ht="25.5" x14ac:dyDescent="0.4">
      <c r="A132" s="47">
        <f t="shared" si="0"/>
        <v>131</v>
      </c>
      <c r="B132" s="8" t="s">
        <v>709</v>
      </c>
      <c r="C132" s="11" t="s">
        <v>710</v>
      </c>
      <c r="D132" s="9" t="s">
        <v>13</v>
      </c>
      <c r="E132" s="10">
        <v>43919</v>
      </c>
      <c r="F132" s="8" t="s">
        <v>14</v>
      </c>
      <c r="G132" s="8" t="s">
        <v>507</v>
      </c>
      <c r="H132" s="12"/>
      <c r="I132" s="8" t="s">
        <v>199</v>
      </c>
      <c r="J132" s="8" t="s">
        <v>17</v>
      </c>
      <c r="K132" s="8" t="s">
        <v>686</v>
      </c>
      <c r="L132" s="62"/>
      <c r="M132" s="13">
        <v>43977</v>
      </c>
      <c r="N132" s="12">
        <f t="shared" si="4"/>
        <v>58</v>
      </c>
      <c r="O132" s="62" t="s">
        <v>711</v>
      </c>
      <c r="P132" s="62"/>
      <c r="Q132" s="62"/>
      <c r="R132" s="62"/>
      <c r="S132" s="13"/>
      <c r="T132" s="16"/>
      <c r="U132" s="16"/>
      <c r="V132" s="16"/>
      <c r="W132" s="16"/>
      <c r="X132" s="16"/>
      <c r="Y132" s="16"/>
      <c r="Z132" s="16"/>
    </row>
    <row r="133" spans="1:26" ht="51" x14ac:dyDescent="0.4">
      <c r="A133" s="47">
        <f t="shared" si="0"/>
        <v>132</v>
      </c>
      <c r="B133" s="8" t="s">
        <v>393</v>
      </c>
      <c r="C133" s="11" t="s">
        <v>712</v>
      </c>
      <c r="D133" s="9" t="s">
        <v>13</v>
      </c>
      <c r="E133" s="10">
        <v>43967</v>
      </c>
      <c r="F133" s="8" t="s">
        <v>16</v>
      </c>
      <c r="G133" s="8" t="s">
        <v>111</v>
      </c>
      <c r="H133" s="12" t="s">
        <v>115</v>
      </c>
      <c r="I133" s="8" t="s">
        <v>113</v>
      </c>
      <c r="J133" s="8" t="s">
        <v>90</v>
      </c>
      <c r="K133" s="8" t="s">
        <v>713</v>
      </c>
      <c r="L133" s="62"/>
      <c r="M133" s="13">
        <v>43979</v>
      </c>
      <c r="N133" s="12">
        <f t="shared" si="4"/>
        <v>12</v>
      </c>
      <c r="O133" s="62" t="s">
        <v>714</v>
      </c>
      <c r="P133" s="62"/>
      <c r="Q133" s="62"/>
      <c r="R133" s="62"/>
      <c r="S133" s="13"/>
      <c r="T133" s="16"/>
      <c r="U133" s="16"/>
      <c r="V133" s="16"/>
      <c r="W133" s="16"/>
      <c r="X133" s="16"/>
      <c r="Y133" s="16"/>
      <c r="Z133" s="16"/>
    </row>
    <row r="134" spans="1:26" ht="25.5" x14ac:dyDescent="0.4">
      <c r="A134" s="47">
        <f t="shared" si="0"/>
        <v>133</v>
      </c>
      <c r="B134" s="8" t="s">
        <v>715</v>
      </c>
      <c r="C134" s="11" t="s">
        <v>378</v>
      </c>
      <c r="D134" s="9" t="s">
        <v>13</v>
      </c>
      <c r="E134" s="10">
        <v>43919</v>
      </c>
      <c r="F134" s="11" t="s">
        <v>16</v>
      </c>
      <c r="G134" s="8" t="s">
        <v>507</v>
      </c>
      <c r="H134" s="8"/>
      <c r="I134" s="8" t="s">
        <v>199</v>
      </c>
      <c r="J134" s="8" t="s">
        <v>17</v>
      </c>
      <c r="K134" s="8" t="s">
        <v>686</v>
      </c>
      <c r="L134" s="62"/>
      <c r="M134" s="13">
        <v>43981</v>
      </c>
      <c r="N134" s="12">
        <f t="shared" si="4"/>
        <v>62</v>
      </c>
      <c r="O134" s="62" t="s">
        <v>716</v>
      </c>
      <c r="P134" s="62"/>
      <c r="Q134" s="62"/>
      <c r="R134" s="62"/>
      <c r="S134" s="13"/>
      <c r="T134" s="16"/>
      <c r="U134" s="16"/>
      <c r="V134" s="16"/>
      <c r="W134" s="16"/>
      <c r="X134" s="16"/>
      <c r="Y134" s="16"/>
      <c r="Z134" s="16"/>
    </row>
    <row r="135" spans="1:26" ht="25.5" x14ac:dyDescent="0.4">
      <c r="A135" s="47">
        <f t="shared" si="0"/>
        <v>134</v>
      </c>
      <c r="B135" s="8" t="s">
        <v>717</v>
      </c>
      <c r="C135" s="11" t="s">
        <v>718</v>
      </c>
      <c r="D135" s="9" t="s">
        <v>13</v>
      </c>
      <c r="E135" s="10">
        <v>43919</v>
      </c>
      <c r="F135" s="11" t="s">
        <v>14</v>
      </c>
      <c r="G135" s="8" t="s">
        <v>507</v>
      </c>
      <c r="H135" s="8"/>
      <c r="I135" s="8" t="s">
        <v>199</v>
      </c>
      <c r="J135" s="8" t="s">
        <v>17</v>
      </c>
      <c r="K135" s="8" t="s">
        <v>686</v>
      </c>
      <c r="L135" s="62"/>
      <c r="M135" s="13">
        <v>43981</v>
      </c>
      <c r="N135" s="12">
        <f t="shared" si="4"/>
        <v>62</v>
      </c>
      <c r="O135" s="62" t="s">
        <v>719</v>
      </c>
      <c r="P135" s="62"/>
      <c r="Q135" s="62"/>
      <c r="R135" s="62"/>
      <c r="S135" s="13"/>
      <c r="T135" s="16"/>
      <c r="U135" s="16"/>
      <c r="V135" s="16"/>
      <c r="W135" s="16"/>
      <c r="X135" s="16"/>
      <c r="Y135" s="16"/>
      <c r="Z135" s="16"/>
    </row>
    <row r="136" spans="1:26" ht="25.5" x14ac:dyDescent="0.4">
      <c r="A136" s="47">
        <f t="shared" si="0"/>
        <v>135</v>
      </c>
      <c r="B136" s="8" t="s">
        <v>720</v>
      </c>
      <c r="C136" s="11" t="s">
        <v>379</v>
      </c>
      <c r="D136" s="9" t="s">
        <v>13</v>
      </c>
      <c r="E136" s="10">
        <v>43919</v>
      </c>
      <c r="F136" s="8" t="s">
        <v>14</v>
      </c>
      <c r="G136" s="8" t="s">
        <v>507</v>
      </c>
      <c r="H136" s="12"/>
      <c r="I136" s="8" t="s">
        <v>199</v>
      </c>
      <c r="J136" s="8" t="s">
        <v>19</v>
      </c>
      <c r="K136" s="8" t="s">
        <v>686</v>
      </c>
      <c r="L136" s="62"/>
      <c r="M136" s="13">
        <v>43981</v>
      </c>
      <c r="N136" s="12">
        <f t="shared" si="4"/>
        <v>62</v>
      </c>
      <c r="O136" s="62" t="s">
        <v>721</v>
      </c>
      <c r="P136" s="62"/>
      <c r="Q136" s="62"/>
      <c r="R136" s="62"/>
      <c r="S136" s="13"/>
      <c r="T136" s="16"/>
      <c r="U136" s="16"/>
      <c r="V136" s="16"/>
      <c r="W136" s="16"/>
      <c r="X136" s="16"/>
      <c r="Y136" s="16"/>
      <c r="Z136" s="16"/>
    </row>
    <row r="137" spans="1:26" ht="25.5" x14ac:dyDescent="0.4">
      <c r="A137" s="47">
        <f t="shared" si="0"/>
        <v>136</v>
      </c>
      <c r="B137" s="8" t="s">
        <v>722</v>
      </c>
      <c r="C137" s="11"/>
      <c r="D137" s="9" t="s">
        <v>13</v>
      </c>
      <c r="E137" s="10">
        <v>43817</v>
      </c>
      <c r="F137" s="8" t="s">
        <v>14</v>
      </c>
      <c r="G137" s="8" t="s">
        <v>111</v>
      </c>
      <c r="H137" s="12" t="s">
        <v>190</v>
      </c>
      <c r="I137" s="8" t="s">
        <v>199</v>
      </c>
      <c r="J137" s="8" t="s">
        <v>19</v>
      </c>
      <c r="K137" s="8" t="s">
        <v>723</v>
      </c>
      <c r="L137" s="62"/>
      <c r="M137" s="13">
        <v>43981</v>
      </c>
      <c r="N137" s="12">
        <f t="shared" si="4"/>
        <v>164</v>
      </c>
      <c r="O137" s="62" t="s">
        <v>724</v>
      </c>
      <c r="P137" s="62"/>
      <c r="Q137" s="62"/>
      <c r="R137" s="62"/>
      <c r="S137" s="13"/>
      <c r="T137" s="16"/>
      <c r="U137" s="16"/>
      <c r="V137" s="16"/>
      <c r="W137" s="16"/>
      <c r="X137" s="16"/>
      <c r="Y137" s="16"/>
      <c r="Z137" s="16"/>
    </row>
    <row r="138" spans="1:26" ht="51" x14ac:dyDescent="0.4">
      <c r="A138" s="47">
        <f t="shared" si="0"/>
        <v>137</v>
      </c>
      <c r="B138" s="8" t="s">
        <v>725</v>
      </c>
      <c r="C138" s="11" t="s">
        <v>651</v>
      </c>
      <c r="D138" s="9" t="s">
        <v>13</v>
      </c>
      <c r="E138" s="10">
        <v>43965</v>
      </c>
      <c r="F138" s="8" t="s">
        <v>16</v>
      </c>
      <c r="G138" s="8" t="s">
        <v>111</v>
      </c>
      <c r="H138" s="12" t="s">
        <v>105</v>
      </c>
      <c r="I138" s="8" t="s">
        <v>40</v>
      </c>
      <c r="J138" s="8" t="s">
        <v>200</v>
      </c>
      <c r="K138" s="8" t="s">
        <v>726</v>
      </c>
      <c r="L138" s="62"/>
      <c r="M138" s="13">
        <v>43981</v>
      </c>
      <c r="N138" s="12">
        <f t="shared" si="4"/>
        <v>16</v>
      </c>
      <c r="O138" s="62" t="s">
        <v>727</v>
      </c>
      <c r="P138" s="62"/>
      <c r="Q138" s="62"/>
      <c r="R138" s="62"/>
      <c r="S138" s="13"/>
      <c r="T138" s="16"/>
      <c r="U138" s="16"/>
      <c r="V138" s="16"/>
      <c r="W138" s="16"/>
      <c r="X138" s="16"/>
      <c r="Y138" s="16"/>
      <c r="Z138" s="16"/>
    </row>
    <row r="139" spans="1:26" ht="63.75" x14ac:dyDescent="0.4">
      <c r="A139" s="47">
        <f t="shared" si="0"/>
        <v>138</v>
      </c>
      <c r="B139" s="8" t="s">
        <v>728</v>
      </c>
      <c r="C139" s="11"/>
      <c r="D139" s="9" t="s">
        <v>13</v>
      </c>
      <c r="E139" s="10">
        <v>43970</v>
      </c>
      <c r="F139" s="8" t="s">
        <v>14</v>
      </c>
      <c r="G139" s="8" t="s">
        <v>71</v>
      </c>
      <c r="H139" s="12" t="s">
        <v>115</v>
      </c>
      <c r="I139" s="8" t="s">
        <v>113</v>
      </c>
      <c r="J139" s="8" t="s">
        <v>17</v>
      </c>
      <c r="K139" s="8" t="s">
        <v>729</v>
      </c>
      <c r="L139" s="62"/>
      <c r="M139" s="13">
        <v>43985</v>
      </c>
      <c r="N139" s="12">
        <f t="shared" si="4"/>
        <v>15</v>
      </c>
      <c r="O139" s="62" t="s">
        <v>730</v>
      </c>
      <c r="P139" s="62"/>
      <c r="Q139" s="62"/>
      <c r="R139" s="62"/>
      <c r="S139" s="13"/>
      <c r="T139" s="16"/>
      <c r="U139" s="16"/>
      <c r="V139" s="16"/>
      <c r="W139" s="16"/>
      <c r="X139" s="16"/>
      <c r="Y139" s="16"/>
      <c r="Z139" s="16"/>
    </row>
    <row r="140" spans="1:26" ht="38.25" x14ac:dyDescent="0.4">
      <c r="A140" s="47">
        <f t="shared" si="0"/>
        <v>139</v>
      </c>
      <c r="B140" s="8" t="s">
        <v>731</v>
      </c>
      <c r="C140" s="11" t="s">
        <v>469</v>
      </c>
      <c r="D140" s="9" t="s">
        <v>27</v>
      </c>
      <c r="E140" s="10">
        <v>43981</v>
      </c>
      <c r="F140" s="8" t="s">
        <v>14</v>
      </c>
      <c r="G140" s="8" t="s">
        <v>732</v>
      </c>
      <c r="H140" s="12"/>
      <c r="I140" s="8"/>
      <c r="J140" s="8" t="s">
        <v>200</v>
      </c>
      <c r="K140" s="8" t="s">
        <v>733</v>
      </c>
      <c r="L140" s="62"/>
      <c r="M140" s="13">
        <v>43986</v>
      </c>
      <c r="N140" s="12">
        <f t="shared" si="4"/>
        <v>5</v>
      </c>
      <c r="O140" s="62" t="s">
        <v>734</v>
      </c>
      <c r="P140" s="62"/>
      <c r="Q140" s="62"/>
      <c r="R140" s="62"/>
      <c r="S140" s="13"/>
      <c r="T140" s="16"/>
      <c r="U140" s="16"/>
      <c r="V140" s="16"/>
      <c r="W140" s="16"/>
      <c r="X140" s="16"/>
      <c r="Y140" s="16"/>
      <c r="Z140" s="16"/>
    </row>
    <row r="141" spans="1:26" ht="38.25" x14ac:dyDescent="0.4">
      <c r="A141" s="47">
        <f t="shared" si="0"/>
        <v>140</v>
      </c>
      <c r="B141" s="8" t="s">
        <v>604</v>
      </c>
      <c r="C141" s="11"/>
      <c r="D141" s="9" t="s">
        <v>13</v>
      </c>
      <c r="E141" s="10">
        <v>43871</v>
      </c>
      <c r="F141" s="8" t="s">
        <v>14</v>
      </c>
      <c r="G141" s="8" t="s">
        <v>28</v>
      </c>
      <c r="H141" s="12" t="s">
        <v>170</v>
      </c>
      <c r="I141" s="8" t="s">
        <v>199</v>
      </c>
      <c r="J141" s="8" t="s">
        <v>83</v>
      </c>
      <c r="K141" s="8" t="s">
        <v>735</v>
      </c>
      <c r="L141" s="62"/>
      <c r="M141" s="13">
        <v>43987</v>
      </c>
      <c r="N141" s="12">
        <f t="shared" si="4"/>
        <v>116</v>
      </c>
      <c r="O141" s="62" t="s">
        <v>736</v>
      </c>
      <c r="P141" s="62"/>
      <c r="Q141" s="62"/>
      <c r="R141" s="62"/>
      <c r="S141" s="13"/>
      <c r="T141" s="16"/>
      <c r="U141" s="16"/>
      <c r="V141" s="16"/>
      <c r="W141" s="16"/>
      <c r="X141" s="16"/>
      <c r="Y141" s="16"/>
      <c r="Z141" s="16"/>
    </row>
    <row r="142" spans="1:26" ht="38.25" x14ac:dyDescent="0.4">
      <c r="A142" s="47">
        <f t="shared" si="0"/>
        <v>141</v>
      </c>
      <c r="B142" s="8" t="s">
        <v>737</v>
      </c>
      <c r="C142" s="11" t="s">
        <v>738</v>
      </c>
      <c r="D142" s="9" t="s">
        <v>27</v>
      </c>
      <c r="E142" s="10">
        <v>43945</v>
      </c>
      <c r="F142" s="8" t="s">
        <v>14</v>
      </c>
      <c r="G142" s="8" t="s">
        <v>60</v>
      </c>
      <c r="H142" s="12"/>
      <c r="I142" s="8"/>
      <c r="J142" s="8"/>
      <c r="K142" s="8" t="s">
        <v>739</v>
      </c>
      <c r="L142" s="62"/>
      <c r="M142" s="13">
        <v>43989</v>
      </c>
      <c r="N142" s="12">
        <f t="shared" si="4"/>
        <v>44</v>
      </c>
      <c r="O142" s="62" t="s">
        <v>740</v>
      </c>
      <c r="P142" s="62"/>
      <c r="Q142" s="62"/>
      <c r="R142" s="62"/>
      <c r="S142" s="13"/>
      <c r="T142" s="16"/>
      <c r="U142" s="16"/>
      <c r="V142" s="16"/>
      <c r="W142" s="16"/>
      <c r="X142" s="16"/>
      <c r="Y142" s="16"/>
      <c r="Z142" s="16"/>
    </row>
    <row r="143" spans="1:26" ht="38.25" x14ac:dyDescent="0.4">
      <c r="A143" s="47">
        <f t="shared" si="0"/>
        <v>142</v>
      </c>
      <c r="B143" s="8" t="s">
        <v>741</v>
      </c>
      <c r="C143" s="11" t="s">
        <v>480</v>
      </c>
      <c r="D143" s="9" t="s">
        <v>27</v>
      </c>
      <c r="E143" s="10">
        <v>43945</v>
      </c>
      <c r="F143" s="8" t="s">
        <v>14</v>
      </c>
      <c r="G143" s="8" t="s">
        <v>60</v>
      </c>
      <c r="H143" s="12"/>
      <c r="I143" s="8"/>
      <c r="J143" s="8"/>
      <c r="K143" s="8" t="s">
        <v>739</v>
      </c>
      <c r="L143" s="62"/>
      <c r="M143" s="13">
        <v>43989</v>
      </c>
      <c r="N143" s="12">
        <f t="shared" si="4"/>
        <v>44</v>
      </c>
      <c r="O143" s="62" t="s">
        <v>742</v>
      </c>
      <c r="P143" s="62"/>
      <c r="Q143" s="62"/>
      <c r="R143" s="62"/>
      <c r="S143" s="13"/>
      <c r="T143" s="16"/>
      <c r="U143" s="16"/>
      <c r="V143" s="16"/>
      <c r="W143" s="16"/>
      <c r="X143" s="16"/>
      <c r="Y143" s="16"/>
      <c r="Z143" s="16"/>
    </row>
    <row r="144" spans="1:26" ht="63.75" x14ac:dyDescent="0.4">
      <c r="A144" s="47">
        <f t="shared" si="0"/>
        <v>143</v>
      </c>
      <c r="B144" s="8" t="s">
        <v>743</v>
      </c>
      <c r="C144" s="11" t="s">
        <v>744</v>
      </c>
      <c r="D144" s="9" t="s">
        <v>13</v>
      </c>
      <c r="E144" s="10">
        <v>43970</v>
      </c>
      <c r="F144" s="8" t="s">
        <v>16</v>
      </c>
      <c r="G144" s="8" t="s">
        <v>111</v>
      </c>
      <c r="H144" s="12" t="s">
        <v>72</v>
      </c>
      <c r="I144" s="8" t="s">
        <v>40</v>
      </c>
      <c r="J144" s="8" t="s">
        <v>745</v>
      </c>
      <c r="K144" s="8" t="s">
        <v>746</v>
      </c>
      <c r="L144" s="62"/>
      <c r="M144" s="13">
        <v>43992</v>
      </c>
      <c r="N144" s="12">
        <f t="shared" si="4"/>
        <v>22</v>
      </c>
      <c r="O144" s="62" t="s">
        <v>747</v>
      </c>
      <c r="P144" s="62"/>
      <c r="Q144" s="62"/>
      <c r="R144" s="62"/>
      <c r="S144" s="13"/>
      <c r="T144" s="16"/>
      <c r="U144" s="16"/>
      <c r="V144" s="16"/>
      <c r="W144" s="16"/>
      <c r="X144" s="16"/>
      <c r="Y144" s="16"/>
      <c r="Z144" s="16"/>
    </row>
    <row r="145" spans="1:26" ht="38.25" x14ac:dyDescent="0.4">
      <c r="A145" s="47">
        <f t="shared" si="0"/>
        <v>144</v>
      </c>
      <c r="B145" s="8" t="s">
        <v>748</v>
      </c>
      <c r="C145" s="11" t="s">
        <v>749</v>
      </c>
      <c r="D145" s="9" t="s">
        <v>13</v>
      </c>
      <c r="E145" s="10">
        <v>43871</v>
      </c>
      <c r="F145" s="8" t="s">
        <v>16</v>
      </c>
      <c r="G145" s="8" t="s">
        <v>207</v>
      </c>
      <c r="H145" s="12" t="s">
        <v>583</v>
      </c>
      <c r="I145" s="8" t="s">
        <v>199</v>
      </c>
      <c r="J145" s="8" t="s">
        <v>474</v>
      </c>
      <c r="K145" s="8" t="s">
        <v>644</v>
      </c>
      <c r="L145" s="62"/>
      <c r="M145" s="13">
        <v>43993</v>
      </c>
      <c r="N145" s="12">
        <f t="shared" si="4"/>
        <v>122</v>
      </c>
      <c r="O145" s="62" t="s">
        <v>595</v>
      </c>
      <c r="P145" s="62"/>
      <c r="Q145" s="62"/>
      <c r="R145" s="62"/>
      <c r="S145" s="13"/>
      <c r="T145" s="16"/>
      <c r="U145" s="16"/>
      <c r="V145" s="16"/>
      <c r="W145" s="16"/>
      <c r="X145" s="16"/>
      <c r="Y145" s="16"/>
      <c r="Z145" s="16"/>
    </row>
    <row r="146" spans="1:26" ht="38.25" x14ac:dyDescent="0.4">
      <c r="A146" s="47">
        <f t="shared" si="0"/>
        <v>145</v>
      </c>
      <c r="B146" s="8" t="s">
        <v>750</v>
      </c>
      <c r="C146" s="11" t="s">
        <v>751</v>
      </c>
      <c r="D146" s="9" t="s">
        <v>13</v>
      </c>
      <c r="E146" s="10">
        <v>43899</v>
      </c>
      <c r="F146" s="8" t="s">
        <v>16</v>
      </c>
      <c r="G146" s="8" t="s">
        <v>111</v>
      </c>
      <c r="H146" s="12" t="s">
        <v>224</v>
      </c>
      <c r="I146" s="8" t="s">
        <v>199</v>
      </c>
      <c r="J146" s="8" t="s">
        <v>22</v>
      </c>
      <c r="K146" s="8" t="s">
        <v>752</v>
      </c>
      <c r="L146" s="62"/>
      <c r="M146" s="13">
        <v>43995</v>
      </c>
      <c r="N146" s="12">
        <f t="shared" si="4"/>
        <v>96</v>
      </c>
      <c r="O146" s="62" t="s">
        <v>753</v>
      </c>
      <c r="P146" s="62"/>
      <c r="Q146" s="62"/>
      <c r="R146" s="62"/>
      <c r="S146" s="13"/>
      <c r="T146" s="16"/>
      <c r="U146" s="16"/>
      <c r="V146" s="16"/>
      <c r="W146" s="16"/>
      <c r="X146" s="16"/>
      <c r="Y146" s="16"/>
      <c r="Z146" s="16"/>
    </row>
    <row r="147" spans="1:26" ht="51" x14ac:dyDescent="0.4">
      <c r="A147" s="47">
        <f t="shared" si="0"/>
        <v>146</v>
      </c>
      <c r="B147" s="8" t="s">
        <v>754</v>
      </c>
      <c r="C147" s="16" t="s">
        <v>755</v>
      </c>
      <c r="D147" s="9" t="s">
        <v>13</v>
      </c>
      <c r="E147" s="10">
        <v>43991</v>
      </c>
      <c r="F147" s="8" t="s">
        <v>14</v>
      </c>
      <c r="G147" s="8" t="s">
        <v>28</v>
      </c>
      <c r="H147" s="12" t="s">
        <v>470</v>
      </c>
      <c r="I147" s="8" t="s">
        <v>40</v>
      </c>
      <c r="J147" s="8" t="s">
        <v>200</v>
      </c>
      <c r="K147" s="8" t="s">
        <v>756</v>
      </c>
      <c r="L147" s="62"/>
      <c r="M147" s="13">
        <v>43999</v>
      </c>
      <c r="N147" s="12">
        <f t="shared" si="4"/>
        <v>8</v>
      </c>
      <c r="O147" s="62" t="s">
        <v>757</v>
      </c>
      <c r="P147" s="62"/>
      <c r="Q147" s="62"/>
      <c r="R147" s="62"/>
      <c r="S147" s="13"/>
      <c r="T147" s="16"/>
      <c r="U147" s="16"/>
      <c r="V147" s="16"/>
      <c r="W147" s="16"/>
      <c r="X147" s="16"/>
      <c r="Y147" s="16"/>
      <c r="Z147" s="16"/>
    </row>
    <row r="148" spans="1:26" ht="25.5" x14ac:dyDescent="0.4">
      <c r="A148" s="47">
        <f t="shared" si="0"/>
        <v>147</v>
      </c>
      <c r="B148" s="8" t="s">
        <v>758</v>
      </c>
      <c r="C148" s="11" t="s">
        <v>759</v>
      </c>
      <c r="D148" s="9" t="s">
        <v>13</v>
      </c>
      <c r="E148" s="10">
        <v>43942</v>
      </c>
      <c r="F148" s="8" t="s">
        <v>16</v>
      </c>
      <c r="G148" s="8" t="s">
        <v>28</v>
      </c>
      <c r="H148" s="12" t="s">
        <v>216</v>
      </c>
      <c r="I148" s="8" t="s">
        <v>199</v>
      </c>
      <c r="J148" s="8" t="s">
        <v>19</v>
      </c>
      <c r="K148" s="8" t="s">
        <v>760</v>
      </c>
      <c r="L148" s="62"/>
      <c r="M148" s="13">
        <v>44002</v>
      </c>
      <c r="N148" s="12">
        <f t="shared" si="4"/>
        <v>60</v>
      </c>
      <c r="O148" s="62" t="s">
        <v>761</v>
      </c>
      <c r="P148" s="62"/>
      <c r="Q148" s="62"/>
      <c r="R148" s="62"/>
      <c r="S148" s="13"/>
      <c r="T148" s="16"/>
      <c r="U148" s="16"/>
      <c r="V148" s="16"/>
      <c r="W148" s="16"/>
      <c r="X148" s="16"/>
      <c r="Y148" s="16"/>
      <c r="Z148" s="16"/>
    </row>
    <row r="149" spans="1:26" ht="25.5" x14ac:dyDescent="0.4">
      <c r="A149" s="47">
        <f t="shared" si="0"/>
        <v>148</v>
      </c>
      <c r="B149" s="8" t="s">
        <v>620</v>
      </c>
      <c r="C149" s="11"/>
      <c r="D149" s="9" t="s">
        <v>13</v>
      </c>
      <c r="E149" s="10">
        <v>43988</v>
      </c>
      <c r="F149" s="8" t="s">
        <v>16</v>
      </c>
      <c r="G149" s="8" t="s">
        <v>111</v>
      </c>
      <c r="H149" s="12" t="s">
        <v>161</v>
      </c>
      <c r="I149" s="8" t="s">
        <v>113</v>
      </c>
      <c r="J149" s="8" t="s">
        <v>17</v>
      </c>
      <c r="K149" s="8" t="s">
        <v>762</v>
      </c>
      <c r="L149" s="62"/>
      <c r="M149" s="13">
        <v>44002</v>
      </c>
      <c r="N149" s="12">
        <f t="shared" si="4"/>
        <v>14</v>
      </c>
      <c r="O149" s="62" t="s">
        <v>763</v>
      </c>
      <c r="P149" s="62"/>
      <c r="Q149" s="62"/>
      <c r="R149" s="62"/>
      <c r="S149" s="13"/>
      <c r="T149" s="16"/>
      <c r="U149" s="16"/>
      <c r="V149" s="16"/>
      <c r="W149" s="16"/>
      <c r="X149" s="16"/>
      <c r="Y149" s="16"/>
      <c r="Z149" s="16"/>
    </row>
    <row r="150" spans="1:26" ht="51" x14ac:dyDescent="0.4">
      <c r="A150" s="47">
        <f t="shared" si="0"/>
        <v>149</v>
      </c>
      <c r="B150" s="8" t="s">
        <v>764</v>
      </c>
      <c r="C150" s="11" t="s">
        <v>765</v>
      </c>
      <c r="D150" s="9" t="s">
        <v>13</v>
      </c>
      <c r="E150" s="10">
        <v>44002</v>
      </c>
      <c r="F150" s="8" t="s">
        <v>16</v>
      </c>
      <c r="G150" s="8" t="s">
        <v>111</v>
      </c>
      <c r="H150" s="12" t="s">
        <v>115</v>
      </c>
      <c r="I150" s="8" t="s">
        <v>40</v>
      </c>
      <c r="J150" s="8" t="s">
        <v>17</v>
      </c>
      <c r="K150" s="8" t="s">
        <v>766</v>
      </c>
      <c r="L150" s="62"/>
      <c r="M150" s="13">
        <v>44004</v>
      </c>
      <c r="N150" s="12">
        <f t="shared" si="4"/>
        <v>2</v>
      </c>
      <c r="O150" s="62" t="s">
        <v>767</v>
      </c>
      <c r="P150" s="62"/>
      <c r="Q150" s="62"/>
      <c r="R150" s="62"/>
      <c r="S150" s="13"/>
      <c r="T150" s="16"/>
      <c r="U150" s="16"/>
      <c r="V150" s="16"/>
      <c r="W150" s="16"/>
      <c r="X150" s="16"/>
      <c r="Y150" s="16"/>
      <c r="Z150" s="16"/>
    </row>
    <row r="151" spans="1:26" ht="63.75" x14ac:dyDescent="0.4">
      <c r="A151" s="47">
        <f t="shared" si="0"/>
        <v>150</v>
      </c>
      <c r="B151" s="8" t="s">
        <v>768</v>
      </c>
      <c r="C151" s="11" t="s">
        <v>672</v>
      </c>
      <c r="D151" s="9" t="s">
        <v>13</v>
      </c>
      <c r="E151" s="10">
        <v>43991</v>
      </c>
      <c r="F151" s="8" t="s">
        <v>16</v>
      </c>
      <c r="G151" s="8" t="s">
        <v>28</v>
      </c>
      <c r="H151" s="12" t="s">
        <v>72</v>
      </c>
      <c r="I151" s="8" t="s">
        <v>40</v>
      </c>
      <c r="J151" s="8" t="s">
        <v>17</v>
      </c>
      <c r="K151" s="8" t="s">
        <v>769</v>
      </c>
      <c r="L151" s="62"/>
      <c r="M151" s="13">
        <v>44006</v>
      </c>
      <c r="N151" s="12">
        <f t="shared" si="4"/>
        <v>15</v>
      </c>
      <c r="O151" s="62" t="s">
        <v>770</v>
      </c>
      <c r="P151" s="62"/>
      <c r="Q151" s="62"/>
      <c r="R151" s="62"/>
      <c r="S151" s="13"/>
      <c r="T151" s="16"/>
      <c r="U151" s="16"/>
      <c r="V151" s="16"/>
      <c r="W151" s="16"/>
      <c r="X151" s="16"/>
      <c r="Y151" s="16"/>
      <c r="Z151" s="16"/>
    </row>
    <row r="152" spans="1:26" ht="38.25" x14ac:dyDescent="0.4">
      <c r="A152" s="47">
        <f t="shared" si="0"/>
        <v>151</v>
      </c>
      <c r="B152" s="8" t="s">
        <v>771</v>
      </c>
      <c r="C152" s="11" t="s">
        <v>772</v>
      </c>
      <c r="D152" s="9" t="s">
        <v>13</v>
      </c>
      <c r="E152" s="10">
        <v>43984</v>
      </c>
      <c r="F152" s="8" t="s">
        <v>16</v>
      </c>
      <c r="G152" s="8" t="s">
        <v>126</v>
      </c>
      <c r="H152" s="12" t="s">
        <v>115</v>
      </c>
      <c r="I152" s="8" t="s">
        <v>40</v>
      </c>
      <c r="J152" s="8" t="s">
        <v>19</v>
      </c>
      <c r="K152" s="8" t="s">
        <v>773</v>
      </c>
      <c r="L152" s="62"/>
      <c r="M152" s="13">
        <v>44007</v>
      </c>
      <c r="N152" s="12">
        <f t="shared" si="4"/>
        <v>23</v>
      </c>
      <c r="O152" s="62" t="s">
        <v>774</v>
      </c>
      <c r="P152" s="62"/>
      <c r="Q152" s="62"/>
      <c r="R152" s="62"/>
      <c r="S152" s="13"/>
      <c r="T152" s="16"/>
      <c r="U152" s="16"/>
      <c r="V152" s="16"/>
      <c r="W152" s="16"/>
      <c r="X152" s="16"/>
      <c r="Y152" s="16"/>
      <c r="Z152" s="16"/>
    </row>
    <row r="153" spans="1:26" ht="38.25" x14ac:dyDescent="0.4">
      <c r="A153" s="47">
        <f t="shared" si="0"/>
        <v>152</v>
      </c>
      <c r="B153" s="8" t="s">
        <v>775</v>
      </c>
      <c r="C153" s="11"/>
      <c r="D153" s="9" t="s">
        <v>13</v>
      </c>
      <c r="E153" s="10">
        <v>43792</v>
      </c>
      <c r="F153" s="8" t="s">
        <v>14</v>
      </c>
      <c r="G153" s="8" t="s">
        <v>166</v>
      </c>
      <c r="H153" s="12" t="s">
        <v>190</v>
      </c>
      <c r="I153" s="8" t="s">
        <v>199</v>
      </c>
      <c r="J153" s="8" t="s">
        <v>17</v>
      </c>
      <c r="K153" s="8" t="s">
        <v>776</v>
      </c>
      <c r="L153" s="62"/>
      <c r="M153" s="13">
        <v>44010</v>
      </c>
      <c r="N153" s="12">
        <f t="shared" si="4"/>
        <v>218</v>
      </c>
      <c r="O153" s="62" t="s">
        <v>777</v>
      </c>
      <c r="P153" s="62"/>
      <c r="Q153" s="62"/>
      <c r="R153" s="62"/>
      <c r="S153" s="13"/>
      <c r="T153" s="16"/>
      <c r="U153" s="16"/>
      <c r="V153" s="16"/>
      <c r="W153" s="16"/>
      <c r="X153" s="16"/>
      <c r="Y153" s="16"/>
      <c r="Z153" s="16"/>
    </row>
    <row r="154" spans="1:26" ht="51" x14ac:dyDescent="0.4">
      <c r="A154" s="47">
        <f t="shared" si="0"/>
        <v>153</v>
      </c>
      <c r="B154" s="8" t="s">
        <v>778</v>
      </c>
      <c r="C154" s="11"/>
      <c r="D154" s="9" t="s">
        <v>27</v>
      </c>
      <c r="E154" s="10">
        <v>43990</v>
      </c>
      <c r="F154" s="8" t="s">
        <v>14</v>
      </c>
      <c r="G154" s="8" t="s">
        <v>111</v>
      </c>
      <c r="H154" s="12" t="s">
        <v>779</v>
      </c>
      <c r="I154" s="8"/>
      <c r="J154" s="8"/>
      <c r="K154" s="8" t="s">
        <v>780</v>
      </c>
      <c r="L154" s="62"/>
      <c r="M154" s="13">
        <v>44014</v>
      </c>
      <c r="N154" s="12">
        <f t="shared" si="4"/>
        <v>24</v>
      </c>
      <c r="O154" s="62" t="s">
        <v>781</v>
      </c>
      <c r="P154" s="62"/>
      <c r="Q154" s="62"/>
      <c r="R154" s="62"/>
      <c r="S154" s="13"/>
      <c r="T154" s="16"/>
      <c r="U154" s="16"/>
      <c r="V154" s="16"/>
      <c r="W154" s="16"/>
      <c r="X154" s="16"/>
      <c r="Y154" s="16"/>
      <c r="Z154" s="16"/>
    </row>
    <row r="155" spans="1:26" ht="63.75" x14ac:dyDescent="0.4">
      <c r="A155" s="47">
        <f t="shared" si="0"/>
        <v>154</v>
      </c>
      <c r="B155" s="8" t="s">
        <v>782</v>
      </c>
      <c r="C155" s="11"/>
      <c r="D155" s="9" t="s">
        <v>13</v>
      </c>
      <c r="E155" s="10">
        <v>44002</v>
      </c>
      <c r="F155" s="8" t="s">
        <v>14</v>
      </c>
      <c r="G155" s="8" t="s">
        <v>207</v>
      </c>
      <c r="H155" s="12" t="s">
        <v>72</v>
      </c>
      <c r="I155" s="8" t="s">
        <v>40</v>
      </c>
      <c r="J155" s="8" t="s">
        <v>22</v>
      </c>
      <c r="K155" s="8" t="s">
        <v>783</v>
      </c>
      <c r="L155" s="62"/>
      <c r="M155" s="13">
        <v>44016</v>
      </c>
      <c r="N155" s="12">
        <f t="shared" si="4"/>
        <v>14</v>
      </c>
      <c r="O155" s="62"/>
      <c r="P155" s="62"/>
      <c r="Q155" s="62"/>
      <c r="R155" s="62"/>
      <c r="S155" s="13"/>
      <c r="T155" s="16"/>
      <c r="U155" s="16"/>
      <c r="V155" s="16"/>
      <c r="W155" s="16"/>
      <c r="X155" s="16"/>
      <c r="Y155" s="16"/>
      <c r="Z155" s="16"/>
    </row>
    <row r="156" spans="1:26" ht="76.5" x14ac:dyDescent="0.4">
      <c r="A156" s="47">
        <f t="shared" si="0"/>
        <v>155</v>
      </c>
      <c r="B156" s="8" t="s">
        <v>718</v>
      </c>
      <c r="C156" s="11"/>
      <c r="D156" s="9" t="s">
        <v>13</v>
      </c>
      <c r="E156" s="10">
        <v>43967</v>
      </c>
      <c r="F156" s="8" t="s">
        <v>16</v>
      </c>
      <c r="G156" s="8"/>
      <c r="H156" s="12"/>
      <c r="I156" s="8"/>
      <c r="J156" s="8"/>
      <c r="K156" s="8" t="s">
        <v>784</v>
      </c>
      <c r="L156" s="62"/>
      <c r="M156" s="13">
        <v>44016</v>
      </c>
      <c r="N156" s="12">
        <f t="shared" si="4"/>
        <v>49</v>
      </c>
      <c r="O156" s="62" t="s">
        <v>785</v>
      </c>
      <c r="P156" s="62"/>
      <c r="Q156" s="62"/>
      <c r="R156" s="62"/>
      <c r="S156" s="13"/>
      <c r="T156" s="16"/>
      <c r="U156" s="16"/>
      <c r="V156" s="16"/>
      <c r="W156" s="16"/>
      <c r="X156" s="16"/>
      <c r="Y156" s="16"/>
      <c r="Z156" s="16"/>
    </row>
    <row r="157" spans="1:26" ht="51" x14ac:dyDescent="0.4">
      <c r="A157" s="47">
        <f t="shared" si="0"/>
        <v>156</v>
      </c>
      <c r="B157" s="8" t="s">
        <v>65</v>
      </c>
      <c r="C157" s="11"/>
      <c r="D157" s="9" t="s">
        <v>13</v>
      </c>
      <c r="E157" s="10">
        <v>44002</v>
      </c>
      <c r="F157" s="8" t="s">
        <v>16</v>
      </c>
      <c r="G157" s="8" t="s">
        <v>79</v>
      </c>
      <c r="H157" s="12" t="s">
        <v>339</v>
      </c>
      <c r="I157" s="8" t="s">
        <v>40</v>
      </c>
      <c r="J157" s="8" t="s">
        <v>19</v>
      </c>
      <c r="K157" s="8" t="s">
        <v>766</v>
      </c>
      <c r="L157" s="62"/>
      <c r="M157" s="13">
        <v>44016</v>
      </c>
      <c r="N157" s="12">
        <f t="shared" si="4"/>
        <v>14</v>
      </c>
      <c r="O157" s="62" t="s">
        <v>786</v>
      </c>
      <c r="P157" s="62"/>
      <c r="Q157" s="62"/>
      <c r="R157" s="62"/>
      <c r="S157" s="13"/>
      <c r="T157" s="16"/>
      <c r="U157" s="16"/>
      <c r="V157" s="16"/>
      <c r="W157" s="16"/>
      <c r="X157" s="16"/>
      <c r="Y157" s="16"/>
      <c r="Z157" s="16"/>
    </row>
    <row r="158" spans="1:26" ht="38.25" x14ac:dyDescent="0.4">
      <c r="A158" s="47">
        <f t="shared" si="0"/>
        <v>157</v>
      </c>
      <c r="B158" s="8" t="s">
        <v>787</v>
      </c>
      <c r="C158" s="11"/>
      <c r="D158" s="9" t="s">
        <v>13</v>
      </c>
      <c r="E158" s="10">
        <v>43991</v>
      </c>
      <c r="F158" s="8" t="s">
        <v>14</v>
      </c>
      <c r="G158" s="8" t="s">
        <v>28</v>
      </c>
      <c r="H158" s="12" t="s">
        <v>149</v>
      </c>
      <c r="I158" s="8" t="s">
        <v>113</v>
      </c>
      <c r="J158" s="8" t="s">
        <v>17</v>
      </c>
      <c r="K158" s="8" t="s">
        <v>788</v>
      </c>
      <c r="L158" s="62"/>
      <c r="M158" s="13">
        <v>44017</v>
      </c>
      <c r="N158" s="12">
        <f t="shared" si="4"/>
        <v>26</v>
      </c>
      <c r="O158" s="62" t="s">
        <v>789</v>
      </c>
      <c r="P158" s="62"/>
      <c r="Q158" s="62"/>
      <c r="R158" s="62"/>
      <c r="S158" s="13"/>
      <c r="T158" s="16"/>
      <c r="U158" s="16"/>
      <c r="V158" s="16"/>
      <c r="W158" s="16"/>
      <c r="X158" s="16"/>
      <c r="Y158" s="16"/>
      <c r="Z158" s="16"/>
    </row>
    <row r="159" spans="1:26" ht="38.25" x14ac:dyDescent="0.4">
      <c r="A159" s="47">
        <f t="shared" si="0"/>
        <v>158</v>
      </c>
      <c r="B159" s="8" t="s">
        <v>604</v>
      </c>
      <c r="C159" s="11"/>
      <c r="D159" s="9" t="s">
        <v>13</v>
      </c>
      <c r="E159" s="10">
        <v>43617</v>
      </c>
      <c r="F159" s="8" t="s">
        <v>14</v>
      </c>
      <c r="G159" s="8" t="s">
        <v>790</v>
      </c>
      <c r="H159" s="12" t="s">
        <v>791</v>
      </c>
      <c r="I159" s="8" t="s">
        <v>40</v>
      </c>
      <c r="J159" s="8" t="s">
        <v>200</v>
      </c>
      <c r="K159" s="8" t="s">
        <v>792</v>
      </c>
      <c r="L159" s="62"/>
      <c r="M159" s="13">
        <v>44017</v>
      </c>
      <c r="N159" s="12">
        <f t="shared" si="4"/>
        <v>400</v>
      </c>
      <c r="O159" s="62" t="s">
        <v>793</v>
      </c>
      <c r="P159" s="62"/>
      <c r="Q159" s="62"/>
      <c r="R159" s="62"/>
      <c r="S159" s="13"/>
      <c r="T159" s="16"/>
      <c r="U159" s="16"/>
      <c r="V159" s="16"/>
      <c r="W159" s="16"/>
      <c r="X159" s="16"/>
      <c r="Y159" s="16"/>
      <c r="Z159" s="16"/>
    </row>
    <row r="160" spans="1:26" ht="25.5" x14ac:dyDescent="0.4">
      <c r="A160" s="47">
        <f t="shared" si="0"/>
        <v>159</v>
      </c>
      <c r="B160" s="8" t="s">
        <v>794</v>
      </c>
      <c r="C160" s="11"/>
      <c r="D160" s="9" t="s">
        <v>13</v>
      </c>
      <c r="E160" s="10">
        <v>43978</v>
      </c>
      <c r="F160" s="8" t="s">
        <v>14</v>
      </c>
      <c r="G160" s="8" t="s">
        <v>732</v>
      </c>
      <c r="H160" s="12"/>
      <c r="I160" s="8" t="s">
        <v>40</v>
      </c>
      <c r="J160" s="8" t="s">
        <v>200</v>
      </c>
      <c r="K160" s="8" t="s">
        <v>795</v>
      </c>
      <c r="L160" s="62"/>
      <c r="M160" s="13">
        <v>44023</v>
      </c>
      <c r="N160" s="12">
        <f t="shared" si="4"/>
        <v>45</v>
      </c>
      <c r="O160" s="62" t="s">
        <v>796</v>
      </c>
      <c r="P160" s="62"/>
      <c r="Q160" s="62"/>
      <c r="R160" s="62"/>
      <c r="S160" s="13"/>
      <c r="T160" s="16"/>
      <c r="U160" s="16"/>
      <c r="V160" s="16"/>
      <c r="W160" s="16"/>
      <c r="X160" s="16"/>
      <c r="Y160" s="16"/>
      <c r="Z160" s="16"/>
    </row>
    <row r="161" spans="1:26" ht="25.5" x14ac:dyDescent="0.4">
      <c r="A161" s="47">
        <f t="shared" si="0"/>
        <v>160</v>
      </c>
      <c r="B161" s="8" t="s">
        <v>797</v>
      </c>
      <c r="C161" s="11"/>
      <c r="D161" s="9" t="s">
        <v>13</v>
      </c>
      <c r="E161" s="10">
        <v>43978</v>
      </c>
      <c r="F161" s="8" t="s">
        <v>16</v>
      </c>
      <c r="G161" s="8" t="s">
        <v>732</v>
      </c>
      <c r="H161" s="12"/>
      <c r="I161" s="8" t="s">
        <v>40</v>
      </c>
      <c r="J161" s="8" t="s">
        <v>200</v>
      </c>
      <c r="K161" s="8" t="s">
        <v>795</v>
      </c>
      <c r="L161" s="62"/>
      <c r="M161" s="13">
        <v>44023</v>
      </c>
      <c r="N161" s="12">
        <f t="shared" si="4"/>
        <v>45</v>
      </c>
      <c r="O161" s="62" t="s">
        <v>798</v>
      </c>
      <c r="P161" s="62"/>
      <c r="Q161" s="62"/>
      <c r="R161" s="62"/>
      <c r="S161" s="13"/>
      <c r="T161" s="16"/>
      <c r="U161" s="16"/>
      <c r="V161" s="16"/>
      <c r="W161" s="16"/>
      <c r="X161" s="16"/>
      <c r="Y161" s="16"/>
      <c r="Z161" s="16"/>
    </row>
    <row r="162" spans="1:26" ht="25.5" x14ac:dyDescent="0.4">
      <c r="A162" s="47">
        <f t="shared" si="0"/>
        <v>161</v>
      </c>
      <c r="B162" s="8" t="s">
        <v>799</v>
      </c>
      <c r="C162" s="11"/>
      <c r="D162" s="9" t="s">
        <v>13</v>
      </c>
      <c r="E162" s="10">
        <v>43978</v>
      </c>
      <c r="F162" s="8" t="s">
        <v>16</v>
      </c>
      <c r="G162" s="8" t="s">
        <v>732</v>
      </c>
      <c r="H162" s="12"/>
      <c r="I162" s="8" t="s">
        <v>40</v>
      </c>
      <c r="J162" s="8" t="s">
        <v>19</v>
      </c>
      <c r="K162" s="8" t="s">
        <v>795</v>
      </c>
      <c r="L162" s="62"/>
      <c r="M162" s="13">
        <v>44023</v>
      </c>
      <c r="N162" s="12">
        <f t="shared" si="4"/>
        <v>45</v>
      </c>
      <c r="O162" s="62" t="s">
        <v>800</v>
      </c>
      <c r="P162" s="62"/>
      <c r="Q162" s="62"/>
      <c r="R162" s="62"/>
      <c r="S162" s="13"/>
      <c r="T162" s="16"/>
      <c r="U162" s="16"/>
      <c r="V162" s="16"/>
      <c r="W162" s="16"/>
      <c r="X162" s="16"/>
      <c r="Y162" s="16"/>
      <c r="Z162" s="16"/>
    </row>
    <row r="163" spans="1:26" ht="38.25" x14ac:dyDescent="0.4">
      <c r="A163" s="47">
        <f t="shared" si="0"/>
        <v>162</v>
      </c>
      <c r="B163" s="8" t="s">
        <v>801</v>
      </c>
      <c r="C163" s="11"/>
      <c r="D163" s="9" t="s">
        <v>13</v>
      </c>
      <c r="E163" s="10">
        <v>43978</v>
      </c>
      <c r="F163" s="8" t="s">
        <v>14</v>
      </c>
      <c r="G163" s="8" t="s">
        <v>207</v>
      </c>
      <c r="H163" s="12" t="s">
        <v>72</v>
      </c>
      <c r="I163" s="8" t="s">
        <v>40</v>
      </c>
      <c r="J163" s="8" t="s">
        <v>83</v>
      </c>
      <c r="K163" s="8" t="s">
        <v>802</v>
      </c>
      <c r="L163" s="62"/>
      <c r="M163" s="13">
        <v>44023</v>
      </c>
      <c r="N163" s="12">
        <f t="shared" si="4"/>
        <v>45</v>
      </c>
      <c r="O163" s="62" t="s">
        <v>803</v>
      </c>
      <c r="P163" s="62"/>
      <c r="Q163" s="62"/>
      <c r="R163" s="62"/>
      <c r="S163" s="13"/>
      <c r="T163" s="16"/>
      <c r="U163" s="16"/>
      <c r="V163" s="16"/>
      <c r="W163" s="16"/>
      <c r="X163" s="16"/>
      <c r="Y163" s="16"/>
      <c r="Z163" s="16"/>
    </row>
    <row r="164" spans="1:26" ht="51" x14ac:dyDescent="0.4">
      <c r="A164" s="47">
        <f t="shared" si="0"/>
        <v>163</v>
      </c>
      <c r="B164" s="8" t="s">
        <v>804</v>
      </c>
      <c r="C164" s="11"/>
      <c r="D164" s="9" t="s">
        <v>13</v>
      </c>
      <c r="E164" s="10">
        <v>43817</v>
      </c>
      <c r="F164" s="8" t="s">
        <v>16</v>
      </c>
      <c r="G164" s="8" t="s">
        <v>79</v>
      </c>
      <c r="H164" s="12" t="s">
        <v>115</v>
      </c>
      <c r="I164" s="8" t="s">
        <v>113</v>
      </c>
      <c r="J164" s="8" t="s">
        <v>19</v>
      </c>
      <c r="K164" s="8" t="s">
        <v>805</v>
      </c>
      <c r="L164" s="62"/>
      <c r="M164" s="13">
        <v>44030</v>
      </c>
      <c r="N164" s="12">
        <f t="shared" si="4"/>
        <v>213</v>
      </c>
      <c r="O164" s="62" t="s">
        <v>806</v>
      </c>
      <c r="P164" s="62"/>
      <c r="Q164" s="62"/>
      <c r="R164" s="62"/>
      <c r="S164" s="13"/>
      <c r="T164" s="16"/>
      <c r="U164" s="16"/>
      <c r="V164" s="16"/>
      <c r="W164" s="16"/>
      <c r="X164" s="16"/>
      <c r="Y164" s="16"/>
      <c r="Z164" s="16"/>
    </row>
    <row r="165" spans="1:26" ht="51" x14ac:dyDescent="0.4">
      <c r="A165" s="47">
        <f t="shared" si="0"/>
        <v>164</v>
      </c>
      <c r="B165" s="8" t="s">
        <v>807</v>
      </c>
      <c r="C165" s="11"/>
      <c r="D165" s="9" t="s">
        <v>13</v>
      </c>
      <c r="E165" s="10">
        <v>43946</v>
      </c>
      <c r="F165" s="8" t="s">
        <v>16</v>
      </c>
      <c r="G165" s="8" t="s">
        <v>28</v>
      </c>
      <c r="H165" s="12" t="s">
        <v>403</v>
      </c>
      <c r="I165" s="8" t="s">
        <v>40</v>
      </c>
      <c r="J165" s="8" t="s">
        <v>83</v>
      </c>
      <c r="K165" s="8" t="s">
        <v>808</v>
      </c>
      <c r="L165" s="62"/>
      <c r="M165" s="13">
        <v>44037</v>
      </c>
      <c r="N165" s="12">
        <f t="shared" si="4"/>
        <v>91</v>
      </c>
      <c r="O165" s="62" t="s">
        <v>809</v>
      </c>
      <c r="P165" s="62"/>
      <c r="Q165" s="62"/>
      <c r="R165" s="62"/>
      <c r="S165" s="13"/>
      <c r="T165" s="16"/>
      <c r="U165" s="16"/>
      <c r="V165" s="16"/>
      <c r="W165" s="16"/>
      <c r="X165" s="16"/>
      <c r="Y165" s="16"/>
      <c r="Z165" s="16"/>
    </row>
    <row r="166" spans="1:26" ht="38.25" x14ac:dyDescent="0.4">
      <c r="A166" s="47">
        <f t="shared" si="0"/>
        <v>165</v>
      </c>
      <c r="B166" s="8" t="s">
        <v>810</v>
      </c>
      <c r="C166" s="11"/>
      <c r="D166" s="9" t="s">
        <v>13</v>
      </c>
      <c r="E166" s="10">
        <v>43981</v>
      </c>
      <c r="F166" s="8" t="s">
        <v>16</v>
      </c>
      <c r="G166" s="8" t="s">
        <v>146</v>
      </c>
      <c r="H166" s="12" t="s">
        <v>161</v>
      </c>
      <c r="I166" s="8" t="s">
        <v>199</v>
      </c>
      <c r="J166" s="8" t="s">
        <v>17</v>
      </c>
      <c r="K166" s="8" t="s">
        <v>811</v>
      </c>
      <c r="L166" s="62"/>
      <c r="M166" s="13">
        <v>44044</v>
      </c>
      <c r="N166" s="12">
        <f t="shared" si="4"/>
        <v>63</v>
      </c>
      <c r="O166" s="62" t="s">
        <v>812</v>
      </c>
      <c r="P166" s="62"/>
      <c r="Q166" s="62"/>
      <c r="R166" s="62"/>
      <c r="S166" s="13"/>
      <c r="T166" s="16"/>
      <c r="U166" s="16"/>
      <c r="V166" s="16"/>
      <c r="W166" s="16"/>
      <c r="X166" s="16"/>
      <c r="Y166" s="16"/>
      <c r="Z166" s="16"/>
    </row>
    <row r="167" spans="1:26" ht="38.25" x14ac:dyDescent="0.4">
      <c r="A167" s="47">
        <f t="shared" si="0"/>
        <v>166</v>
      </c>
      <c r="B167" s="8" t="s">
        <v>813</v>
      </c>
      <c r="C167" s="11"/>
      <c r="D167" s="9" t="s">
        <v>13</v>
      </c>
      <c r="E167" s="10">
        <v>43871</v>
      </c>
      <c r="F167" s="8" t="s">
        <v>14</v>
      </c>
      <c r="G167" s="8" t="s">
        <v>79</v>
      </c>
      <c r="H167" s="12" t="s">
        <v>339</v>
      </c>
      <c r="I167" s="8" t="s">
        <v>113</v>
      </c>
      <c r="J167" s="8" t="s">
        <v>90</v>
      </c>
      <c r="K167" s="8" t="s">
        <v>814</v>
      </c>
      <c r="L167" s="62"/>
      <c r="M167" s="13">
        <v>44050</v>
      </c>
      <c r="N167" s="12">
        <f t="shared" si="4"/>
        <v>179</v>
      </c>
      <c r="O167" s="62" t="s">
        <v>815</v>
      </c>
      <c r="P167" s="62"/>
      <c r="Q167" s="62"/>
      <c r="R167" s="62"/>
      <c r="S167" s="13"/>
      <c r="T167" s="16"/>
      <c r="U167" s="16"/>
      <c r="V167" s="16"/>
      <c r="W167" s="16"/>
      <c r="X167" s="16"/>
      <c r="Y167" s="16"/>
      <c r="Z167" s="16"/>
    </row>
    <row r="168" spans="1:26" ht="63.75" x14ac:dyDescent="0.4">
      <c r="A168" s="47">
        <f t="shared" si="0"/>
        <v>167</v>
      </c>
      <c r="B168" s="8" t="s">
        <v>816</v>
      </c>
      <c r="C168" s="11"/>
      <c r="D168" s="9" t="s">
        <v>13</v>
      </c>
      <c r="E168" s="10">
        <v>43988</v>
      </c>
      <c r="F168" s="8" t="s">
        <v>16</v>
      </c>
      <c r="G168" s="8" t="s">
        <v>126</v>
      </c>
      <c r="H168" s="12" t="s">
        <v>149</v>
      </c>
      <c r="I168" s="8" t="s">
        <v>113</v>
      </c>
      <c r="J168" s="8" t="s">
        <v>22</v>
      </c>
      <c r="K168" s="8" t="s">
        <v>817</v>
      </c>
      <c r="L168" s="62"/>
      <c r="M168" s="13">
        <v>44057</v>
      </c>
      <c r="N168" s="12">
        <f t="shared" si="4"/>
        <v>69</v>
      </c>
      <c r="O168" s="62" t="s">
        <v>812</v>
      </c>
      <c r="P168" s="62"/>
      <c r="Q168" s="62"/>
      <c r="R168" s="62"/>
      <c r="S168" s="13"/>
      <c r="T168" s="16"/>
      <c r="U168" s="16"/>
      <c r="V168" s="16"/>
      <c r="W168" s="16"/>
      <c r="X168" s="16"/>
      <c r="Y168" s="16"/>
      <c r="Z168" s="16"/>
    </row>
    <row r="169" spans="1:26" ht="25.5" x14ac:dyDescent="0.4">
      <c r="A169" s="47">
        <f t="shared" si="0"/>
        <v>168</v>
      </c>
      <c r="B169" s="8" t="s">
        <v>818</v>
      </c>
      <c r="C169" s="11"/>
      <c r="D169" s="9" t="s">
        <v>13</v>
      </c>
      <c r="E169" s="10">
        <v>44004</v>
      </c>
      <c r="F169" s="8" t="s">
        <v>14</v>
      </c>
      <c r="G169" s="8"/>
      <c r="H169" s="12"/>
      <c r="I169" s="8"/>
      <c r="J169" s="8" t="s">
        <v>200</v>
      </c>
      <c r="K169" s="8" t="s">
        <v>819</v>
      </c>
      <c r="L169" s="62"/>
      <c r="M169" s="13">
        <v>44058</v>
      </c>
      <c r="N169" s="12">
        <f t="shared" si="4"/>
        <v>54</v>
      </c>
      <c r="O169" s="62" t="s">
        <v>820</v>
      </c>
      <c r="P169" s="62"/>
      <c r="Q169" s="62"/>
      <c r="R169" s="62"/>
      <c r="S169" s="13"/>
      <c r="T169" s="16"/>
      <c r="U169" s="16"/>
      <c r="V169" s="16"/>
      <c r="W169" s="16"/>
      <c r="X169" s="16"/>
      <c r="Y169" s="16"/>
      <c r="Z169" s="16"/>
    </row>
    <row r="170" spans="1:26" ht="25.5" x14ac:dyDescent="0.4">
      <c r="A170" s="47">
        <f t="shared" si="0"/>
        <v>169</v>
      </c>
      <c r="B170" s="8" t="s">
        <v>821</v>
      </c>
      <c r="C170" s="11"/>
      <c r="D170" s="9" t="s">
        <v>13</v>
      </c>
      <c r="E170" s="10">
        <v>44004</v>
      </c>
      <c r="F170" s="8" t="s">
        <v>16</v>
      </c>
      <c r="G170" s="8"/>
      <c r="H170" s="12"/>
      <c r="I170" s="8"/>
      <c r="J170" s="8" t="s">
        <v>200</v>
      </c>
      <c r="K170" s="8" t="s">
        <v>819</v>
      </c>
      <c r="L170" s="62"/>
      <c r="M170" s="13">
        <v>44058</v>
      </c>
      <c r="N170" s="12">
        <f t="shared" si="4"/>
        <v>54</v>
      </c>
      <c r="O170" s="62" t="s">
        <v>822</v>
      </c>
      <c r="P170" s="62"/>
      <c r="Q170" s="62"/>
      <c r="R170" s="62"/>
      <c r="S170" s="13"/>
      <c r="T170" s="16"/>
      <c r="U170" s="16"/>
      <c r="V170" s="16"/>
      <c r="W170" s="16"/>
      <c r="X170" s="16"/>
      <c r="Y170" s="16"/>
      <c r="Z170" s="16"/>
    </row>
    <row r="171" spans="1:26" ht="25.5" x14ac:dyDescent="0.4">
      <c r="A171" s="47">
        <f t="shared" si="0"/>
        <v>170</v>
      </c>
      <c r="B171" s="8" t="s">
        <v>823</v>
      </c>
      <c r="C171" s="11"/>
      <c r="D171" s="9" t="s">
        <v>13</v>
      </c>
      <c r="E171" s="10">
        <v>44004</v>
      </c>
      <c r="F171" s="8" t="s">
        <v>14</v>
      </c>
      <c r="G171" s="8"/>
      <c r="H171" s="12"/>
      <c r="I171" s="8"/>
      <c r="J171" s="8" t="s">
        <v>19</v>
      </c>
      <c r="K171" s="8" t="s">
        <v>819</v>
      </c>
      <c r="L171" s="62"/>
      <c r="M171" s="13">
        <v>44058</v>
      </c>
      <c r="N171" s="12">
        <f t="shared" si="4"/>
        <v>54</v>
      </c>
      <c r="O171" s="62" t="s">
        <v>824</v>
      </c>
      <c r="P171" s="62"/>
      <c r="Q171" s="62"/>
      <c r="R171" s="62"/>
      <c r="S171" s="13"/>
      <c r="T171" s="16"/>
      <c r="U171" s="16"/>
      <c r="V171" s="16"/>
      <c r="W171" s="16"/>
      <c r="X171" s="16"/>
      <c r="Y171" s="16"/>
      <c r="Z171" s="16"/>
    </row>
    <row r="172" spans="1:26" ht="25.5" x14ac:dyDescent="0.4">
      <c r="A172" s="47">
        <f t="shared" si="0"/>
        <v>171</v>
      </c>
      <c r="B172" s="8" t="s">
        <v>825</v>
      </c>
      <c r="C172" s="11"/>
      <c r="D172" s="9" t="s">
        <v>13</v>
      </c>
      <c r="E172" s="10">
        <v>43999</v>
      </c>
      <c r="F172" s="8" t="s">
        <v>16</v>
      </c>
      <c r="G172" s="8"/>
      <c r="H172" s="12"/>
      <c r="I172" s="8"/>
      <c r="J172" s="8" t="s">
        <v>200</v>
      </c>
      <c r="K172" s="8" t="s">
        <v>826</v>
      </c>
      <c r="L172" s="62"/>
      <c r="M172" s="13">
        <v>44058</v>
      </c>
      <c r="N172" s="12">
        <f t="shared" si="4"/>
        <v>59</v>
      </c>
      <c r="O172" s="62" t="s">
        <v>827</v>
      </c>
      <c r="P172" s="62"/>
      <c r="Q172" s="62"/>
      <c r="R172" s="62"/>
      <c r="S172" s="13"/>
      <c r="T172" s="16"/>
      <c r="U172" s="16"/>
      <c r="V172" s="16"/>
      <c r="W172" s="16"/>
      <c r="X172" s="16"/>
      <c r="Y172" s="16"/>
      <c r="Z172" s="16"/>
    </row>
    <row r="173" spans="1:26" ht="25.5" x14ac:dyDescent="0.4">
      <c r="A173" s="47">
        <f t="shared" si="0"/>
        <v>172</v>
      </c>
      <c r="B173" s="8" t="s">
        <v>828</v>
      </c>
      <c r="C173" s="11"/>
      <c r="D173" s="9" t="s">
        <v>13</v>
      </c>
      <c r="E173" s="10">
        <v>44004</v>
      </c>
      <c r="F173" s="8" t="s">
        <v>14</v>
      </c>
      <c r="G173" s="8"/>
      <c r="H173" s="12"/>
      <c r="I173" s="8"/>
      <c r="J173" s="8" t="s">
        <v>17</v>
      </c>
      <c r="K173" s="8" t="s">
        <v>819</v>
      </c>
      <c r="L173" s="62"/>
      <c r="M173" s="13">
        <v>44058</v>
      </c>
      <c r="N173" s="12">
        <f t="shared" si="4"/>
        <v>54</v>
      </c>
      <c r="O173" s="62" t="s">
        <v>829</v>
      </c>
      <c r="P173" s="62"/>
      <c r="Q173" s="62"/>
      <c r="R173" s="62"/>
      <c r="S173" s="13"/>
      <c r="T173" s="16"/>
      <c r="U173" s="16"/>
      <c r="V173" s="16"/>
      <c r="W173" s="16"/>
      <c r="X173" s="16"/>
      <c r="Y173" s="16"/>
      <c r="Z173" s="16"/>
    </row>
    <row r="174" spans="1:26" ht="25.5" x14ac:dyDescent="0.4">
      <c r="A174" s="47">
        <f t="shared" si="0"/>
        <v>173</v>
      </c>
      <c r="B174" s="8" t="s">
        <v>830</v>
      </c>
      <c r="C174" s="11"/>
      <c r="D174" s="9" t="s">
        <v>13</v>
      </c>
      <c r="E174" s="10">
        <v>43999</v>
      </c>
      <c r="F174" s="8" t="s">
        <v>14</v>
      </c>
      <c r="G174" s="8"/>
      <c r="H174" s="12"/>
      <c r="I174" s="8"/>
      <c r="J174" s="8" t="s">
        <v>564</v>
      </c>
      <c r="K174" s="8" t="s">
        <v>826</v>
      </c>
      <c r="L174" s="62"/>
      <c r="M174" s="13">
        <v>44058</v>
      </c>
      <c r="N174" s="12">
        <f t="shared" si="4"/>
        <v>59</v>
      </c>
      <c r="O174" s="62" t="s">
        <v>831</v>
      </c>
      <c r="P174" s="62"/>
      <c r="Q174" s="62"/>
      <c r="R174" s="62"/>
      <c r="S174" s="13"/>
      <c r="T174" s="16"/>
      <c r="U174" s="16"/>
      <c r="V174" s="16"/>
      <c r="W174" s="16"/>
      <c r="X174" s="16"/>
      <c r="Y174" s="16"/>
      <c r="Z174" s="16"/>
    </row>
    <row r="175" spans="1:26" ht="25.5" x14ac:dyDescent="0.4">
      <c r="A175" s="47">
        <f t="shared" si="0"/>
        <v>174</v>
      </c>
      <c r="B175" s="8" t="s">
        <v>832</v>
      </c>
      <c r="C175" s="11"/>
      <c r="D175" s="9" t="s">
        <v>13</v>
      </c>
      <c r="E175" s="10">
        <v>43999</v>
      </c>
      <c r="F175" s="8" t="s">
        <v>16</v>
      </c>
      <c r="G175" s="8"/>
      <c r="H175" s="12"/>
      <c r="I175" s="8"/>
      <c r="J175" s="8" t="s">
        <v>200</v>
      </c>
      <c r="K175" s="8" t="s">
        <v>826</v>
      </c>
      <c r="L175" s="62"/>
      <c r="M175" s="13">
        <v>44058</v>
      </c>
      <c r="N175" s="12">
        <f t="shared" si="4"/>
        <v>59</v>
      </c>
      <c r="O175" s="62" t="s">
        <v>833</v>
      </c>
      <c r="P175" s="62"/>
      <c r="Q175" s="62"/>
      <c r="R175" s="62"/>
      <c r="S175" s="13"/>
      <c r="T175" s="16"/>
      <c r="U175" s="16"/>
      <c r="V175" s="16"/>
      <c r="W175" s="16"/>
      <c r="X175" s="16"/>
      <c r="Y175" s="16"/>
      <c r="Z175" s="16"/>
    </row>
    <row r="176" spans="1:26" ht="25.5" x14ac:dyDescent="0.4">
      <c r="A176" s="47">
        <f t="shared" si="0"/>
        <v>175</v>
      </c>
      <c r="B176" s="8" t="s">
        <v>834</v>
      </c>
      <c r="C176" s="11"/>
      <c r="D176" s="9" t="s">
        <v>13</v>
      </c>
      <c r="E176" s="10">
        <v>43999</v>
      </c>
      <c r="F176" s="8" t="s">
        <v>16</v>
      </c>
      <c r="G176" s="8"/>
      <c r="H176" s="12"/>
      <c r="I176" s="8"/>
      <c r="J176" s="8" t="s">
        <v>19</v>
      </c>
      <c r="K176" s="8" t="s">
        <v>826</v>
      </c>
      <c r="L176" s="62"/>
      <c r="M176" s="13">
        <v>44058</v>
      </c>
      <c r="N176" s="12">
        <f t="shared" si="4"/>
        <v>59</v>
      </c>
      <c r="O176" s="62" t="s">
        <v>835</v>
      </c>
      <c r="P176" s="62"/>
      <c r="Q176" s="62"/>
      <c r="R176" s="62"/>
      <c r="S176" s="13"/>
      <c r="T176" s="16"/>
      <c r="U176" s="16"/>
      <c r="V176" s="16"/>
      <c r="W176" s="16"/>
      <c r="X176" s="16"/>
      <c r="Y176" s="16"/>
      <c r="Z176" s="16"/>
    </row>
    <row r="177" spans="1:26" ht="25.5" x14ac:dyDescent="0.4">
      <c r="A177" s="47">
        <f t="shared" si="0"/>
        <v>176</v>
      </c>
      <c r="B177" s="8" t="s">
        <v>836</v>
      </c>
      <c r="C177" s="11"/>
      <c r="D177" s="9" t="s">
        <v>13</v>
      </c>
      <c r="E177" s="10">
        <v>43999</v>
      </c>
      <c r="F177" s="8" t="s">
        <v>16</v>
      </c>
      <c r="G177" s="8"/>
      <c r="H177" s="12"/>
      <c r="I177" s="8"/>
      <c r="J177" s="8" t="s">
        <v>200</v>
      </c>
      <c r="K177" s="8" t="s">
        <v>826</v>
      </c>
      <c r="L177" s="62"/>
      <c r="M177" s="13">
        <v>44058</v>
      </c>
      <c r="N177" s="12">
        <f t="shared" si="4"/>
        <v>59</v>
      </c>
      <c r="O177" s="62" t="s">
        <v>837</v>
      </c>
      <c r="P177" s="62"/>
      <c r="Q177" s="62"/>
      <c r="R177" s="62"/>
      <c r="S177" s="13"/>
      <c r="T177" s="16"/>
      <c r="U177" s="16"/>
      <c r="V177" s="16"/>
      <c r="W177" s="16"/>
      <c r="X177" s="16"/>
      <c r="Y177" s="16"/>
      <c r="Z177" s="16"/>
    </row>
    <row r="178" spans="1:26" ht="25.5" x14ac:dyDescent="0.4">
      <c r="A178" s="47">
        <f t="shared" si="0"/>
        <v>177</v>
      </c>
      <c r="B178" s="8" t="s">
        <v>382</v>
      </c>
      <c r="C178" s="11"/>
      <c r="D178" s="9" t="s">
        <v>13</v>
      </c>
      <c r="E178" s="10">
        <v>43999</v>
      </c>
      <c r="F178" s="8" t="s">
        <v>14</v>
      </c>
      <c r="G178" s="8"/>
      <c r="H178" s="12"/>
      <c r="I178" s="8"/>
      <c r="J178" s="8" t="s">
        <v>19</v>
      </c>
      <c r="K178" s="8" t="s">
        <v>826</v>
      </c>
      <c r="L178" s="62"/>
      <c r="M178" s="13">
        <v>44058</v>
      </c>
      <c r="N178" s="12">
        <f t="shared" si="4"/>
        <v>59</v>
      </c>
      <c r="O178" s="62" t="s">
        <v>838</v>
      </c>
      <c r="P178" s="62"/>
      <c r="Q178" s="62"/>
      <c r="R178" s="62"/>
      <c r="S178" s="13"/>
      <c r="T178" s="16"/>
      <c r="U178" s="16"/>
      <c r="V178" s="16"/>
      <c r="W178" s="16"/>
      <c r="X178" s="16"/>
      <c r="Y178" s="16"/>
      <c r="Z178" s="16"/>
    </row>
    <row r="179" spans="1:26" ht="51" x14ac:dyDescent="0.4">
      <c r="A179" s="47">
        <f t="shared" si="0"/>
        <v>178</v>
      </c>
      <c r="B179" s="8" t="s">
        <v>839</v>
      </c>
      <c r="C179" s="11"/>
      <c r="D179" s="9" t="s">
        <v>13</v>
      </c>
      <c r="E179" s="10">
        <v>43877</v>
      </c>
      <c r="F179" s="8" t="s">
        <v>16</v>
      </c>
      <c r="G179" s="8" t="s">
        <v>840</v>
      </c>
      <c r="H179" s="12" t="s">
        <v>134</v>
      </c>
      <c r="I179" s="8" t="s">
        <v>113</v>
      </c>
      <c r="J179" s="8" t="s">
        <v>17</v>
      </c>
      <c r="K179" s="8" t="s">
        <v>841</v>
      </c>
      <c r="L179" s="62"/>
      <c r="M179" s="13">
        <v>44058</v>
      </c>
      <c r="N179" s="12">
        <f t="shared" si="4"/>
        <v>181</v>
      </c>
      <c r="O179" s="62" t="s">
        <v>842</v>
      </c>
      <c r="P179" s="62"/>
      <c r="Q179" s="62"/>
      <c r="R179" s="62"/>
      <c r="S179" s="13"/>
      <c r="T179" s="16"/>
      <c r="U179" s="16"/>
      <c r="V179" s="16"/>
      <c r="W179" s="16"/>
      <c r="X179" s="16"/>
      <c r="Y179" s="16"/>
      <c r="Z179" s="16"/>
    </row>
    <row r="180" spans="1:26" ht="38.25" x14ac:dyDescent="0.4">
      <c r="A180" s="47">
        <f t="shared" si="0"/>
        <v>179</v>
      </c>
      <c r="B180" s="8" t="s">
        <v>386</v>
      </c>
      <c r="D180" s="9" t="s">
        <v>13</v>
      </c>
      <c r="E180" s="10">
        <v>44003</v>
      </c>
      <c r="F180" s="8" t="s">
        <v>14</v>
      </c>
      <c r="G180" s="8" t="s">
        <v>111</v>
      </c>
      <c r="H180" s="12" t="s">
        <v>339</v>
      </c>
      <c r="I180" s="8" t="s">
        <v>40</v>
      </c>
      <c r="J180" s="8" t="s">
        <v>200</v>
      </c>
      <c r="K180" s="8" t="s">
        <v>843</v>
      </c>
      <c r="L180" s="62"/>
      <c r="M180" s="13">
        <v>44058</v>
      </c>
      <c r="N180" s="12">
        <f t="shared" si="4"/>
        <v>55</v>
      </c>
      <c r="O180" s="62" t="s">
        <v>844</v>
      </c>
      <c r="P180" s="62"/>
      <c r="Q180" s="62"/>
      <c r="R180" s="62"/>
      <c r="S180" s="13"/>
      <c r="T180" s="16"/>
      <c r="U180" s="16"/>
      <c r="V180" s="16"/>
      <c r="W180" s="16"/>
      <c r="X180" s="16"/>
      <c r="Y180" s="16"/>
      <c r="Z180" s="16"/>
    </row>
    <row r="181" spans="1:26" ht="38.25" x14ac:dyDescent="0.4">
      <c r="A181" s="47">
        <f t="shared" si="0"/>
        <v>180</v>
      </c>
      <c r="B181" s="8" t="s">
        <v>845</v>
      </c>
      <c r="C181" s="11"/>
      <c r="D181" s="9" t="s">
        <v>13</v>
      </c>
      <c r="E181" s="10">
        <v>43991</v>
      </c>
      <c r="F181" s="8" t="s">
        <v>14</v>
      </c>
      <c r="G181" s="8" t="s">
        <v>111</v>
      </c>
      <c r="H181" s="12" t="s">
        <v>224</v>
      </c>
      <c r="I181" s="8" t="s">
        <v>199</v>
      </c>
      <c r="J181" s="8" t="s">
        <v>200</v>
      </c>
      <c r="K181" s="8" t="s">
        <v>846</v>
      </c>
      <c r="L181" s="62"/>
      <c r="M181" s="13">
        <v>44066</v>
      </c>
      <c r="N181" s="12">
        <f t="shared" si="4"/>
        <v>75</v>
      </c>
      <c r="O181" s="62" t="s">
        <v>847</v>
      </c>
      <c r="P181" s="62"/>
      <c r="Q181" s="62"/>
      <c r="R181" s="62"/>
      <c r="S181" s="13"/>
      <c r="T181" s="16"/>
      <c r="U181" s="16"/>
      <c r="V181" s="16"/>
      <c r="W181" s="16"/>
      <c r="X181" s="16"/>
      <c r="Y181" s="16"/>
      <c r="Z181" s="16"/>
    </row>
    <row r="182" spans="1:26" ht="25.5" x14ac:dyDescent="0.4">
      <c r="A182" s="47">
        <f t="shared" si="0"/>
        <v>181</v>
      </c>
      <c r="B182" s="8" t="s">
        <v>848</v>
      </c>
      <c r="C182" s="11"/>
      <c r="D182" s="9" t="s">
        <v>13</v>
      </c>
      <c r="E182" s="10">
        <v>44004</v>
      </c>
      <c r="F182" s="8" t="s">
        <v>16</v>
      </c>
      <c r="G182" s="8"/>
      <c r="H182" s="12"/>
      <c r="I182" s="8"/>
      <c r="J182" s="8" t="s">
        <v>19</v>
      </c>
      <c r="K182" s="8" t="s">
        <v>819</v>
      </c>
      <c r="L182" s="62"/>
      <c r="M182" s="13">
        <v>44072</v>
      </c>
      <c r="N182" s="12">
        <f t="shared" si="4"/>
        <v>68</v>
      </c>
      <c r="O182" s="62" t="s">
        <v>849</v>
      </c>
      <c r="P182" s="62"/>
      <c r="Q182" s="62"/>
      <c r="R182" s="62"/>
      <c r="S182" s="13"/>
      <c r="T182" s="16"/>
      <c r="U182" s="16"/>
      <c r="V182" s="16"/>
      <c r="W182" s="16"/>
      <c r="X182" s="16"/>
      <c r="Y182" s="16"/>
      <c r="Z182" s="16"/>
    </row>
    <row r="183" spans="1:26" ht="38.25" x14ac:dyDescent="0.4">
      <c r="A183" s="47">
        <f t="shared" si="0"/>
        <v>182</v>
      </c>
      <c r="B183" s="8" t="s">
        <v>850</v>
      </c>
      <c r="C183" s="11"/>
      <c r="D183" s="9" t="s">
        <v>13</v>
      </c>
      <c r="E183" s="10">
        <v>44004</v>
      </c>
      <c r="F183" s="8" t="s">
        <v>14</v>
      </c>
      <c r="G183" s="8" t="s">
        <v>79</v>
      </c>
      <c r="H183" s="12" t="s">
        <v>403</v>
      </c>
      <c r="I183" s="8" t="s">
        <v>40</v>
      </c>
      <c r="J183" s="8" t="s">
        <v>200</v>
      </c>
      <c r="K183" s="8" t="s">
        <v>851</v>
      </c>
      <c r="L183" s="62"/>
      <c r="M183" s="13">
        <v>44072</v>
      </c>
      <c r="N183" s="12">
        <f t="shared" si="4"/>
        <v>68</v>
      </c>
      <c r="O183" s="62" t="s">
        <v>852</v>
      </c>
      <c r="P183" s="62"/>
      <c r="Q183" s="62"/>
      <c r="R183" s="62"/>
      <c r="S183" s="13"/>
      <c r="T183" s="16"/>
      <c r="U183" s="16"/>
      <c r="V183" s="16"/>
      <c r="W183" s="16"/>
      <c r="X183" s="16"/>
      <c r="Y183" s="16"/>
      <c r="Z183" s="16"/>
    </row>
    <row r="184" spans="1:26" ht="51" x14ac:dyDescent="0.4">
      <c r="A184" s="47">
        <f t="shared" si="0"/>
        <v>183</v>
      </c>
      <c r="B184" s="8" t="s">
        <v>853</v>
      </c>
      <c r="C184" s="11" t="s">
        <v>854</v>
      </c>
      <c r="D184" s="9" t="s">
        <v>27</v>
      </c>
      <c r="E184" s="10">
        <v>44030</v>
      </c>
      <c r="F184" s="8" t="s">
        <v>16</v>
      </c>
      <c r="G184" s="8" t="s">
        <v>28</v>
      </c>
      <c r="H184" s="12"/>
      <c r="I184" s="8"/>
      <c r="J184" s="8" t="s">
        <v>855</v>
      </c>
      <c r="K184" s="8" t="s">
        <v>856</v>
      </c>
      <c r="L184" s="62"/>
      <c r="M184" s="13">
        <v>44077</v>
      </c>
      <c r="N184" s="12">
        <f t="shared" si="4"/>
        <v>47</v>
      </c>
      <c r="O184" s="62" t="s">
        <v>857</v>
      </c>
      <c r="P184" s="62"/>
      <c r="Q184" s="62"/>
      <c r="R184" s="62"/>
      <c r="S184" s="13"/>
      <c r="T184" s="16"/>
      <c r="U184" s="16"/>
      <c r="V184" s="16"/>
      <c r="W184" s="16"/>
      <c r="X184" s="16"/>
      <c r="Y184" s="16"/>
      <c r="Z184" s="16"/>
    </row>
    <row r="185" spans="1:26" ht="25.5" x14ac:dyDescent="0.4">
      <c r="A185" s="47">
        <f t="shared" si="0"/>
        <v>184</v>
      </c>
      <c r="B185" s="8" t="s">
        <v>858</v>
      </c>
      <c r="C185" s="11"/>
      <c r="D185" s="9" t="s">
        <v>13</v>
      </c>
      <c r="E185" s="10">
        <v>44004</v>
      </c>
      <c r="F185" s="8" t="s">
        <v>16</v>
      </c>
      <c r="G185" s="8"/>
      <c r="H185" s="12"/>
      <c r="I185" s="8"/>
      <c r="J185" s="8" t="s">
        <v>17</v>
      </c>
      <c r="K185" s="8" t="s">
        <v>819</v>
      </c>
      <c r="L185" s="62"/>
      <c r="M185" s="13">
        <v>44079</v>
      </c>
      <c r="N185" s="12">
        <f t="shared" si="4"/>
        <v>75</v>
      </c>
      <c r="O185" s="62" t="s">
        <v>859</v>
      </c>
      <c r="P185" s="62"/>
      <c r="Q185" s="62"/>
      <c r="R185" s="62"/>
      <c r="S185" s="13"/>
      <c r="T185" s="16"/>
      <c r="U185" s="16"/>
      <c r="V185" s="16"/>
      <c r="W185" s="16"/>
      <c r="X185" s="16"/>
      <c r="Y185" s="16"/>
      <c r="Z185" s="16"/>
    </row>
    <row r="186" spans="1:26" ht="25.5" x14ac:dyDescent="0.4">
      <c r="A186" s="47">
        <f t="shared" si="0"/>
        <v>185</v>
      </c>
      <c r="B186" s="8" t="s">
        <v>860</v>
      </c>
      <c r="C186" s="11" t="s">
        <v>861</v>
      </c>
      <c r="D186" s="9" t="s">
        <v>13</v>
      </c>
      <c r="E186" s="10">
        <v>43988</v>
      </c>
      <c r="F186" s="8" t="s">
        <v>16</v>
      </c>
      <c r="G186" s="8" t="s">
        <v>28</v>
      </c>
      <c r="H186" s="12" t="s">
        <v>181</v>
      </c>
      <c r="I186" s="8" t="s">
        <v>113</v>
      </c>
      <c r="J186" s="8" t="s">
        <v>17</v>
      </c>
      <c r="K186" s="8" t="s">
        <v>762</v>
      </c>
      <c r="L186" s="62"/>
      <c r="M186" s="13">
        <v>44088</v>
      </c>
      <c r="N186" s="12">
        <f t="shared" si="4"/>
        <v>100</v>
      </c>
      <c r="O186" s="62" t="s">
        <v>862</v>
      </c>
      <c r="P186" s="62"/>
      <c r="Q186" s="62"/>
      <c r="R186" s="62"/>
      <c r="S186" s="13"/>
      <c r="T186" s="16"/>
      <c r="U186" s="16"/>
      <c r="V186" s="16"/>
      <c r="W186" s="16"/>
      <c r="X186" s="16"/>
      <c r="Y186" s="16"/>
      <c r="Z186" s="16"/>
    </row>
    <row r="187" spans="1:26" ht="63.75" x14ac:dyDescent="0.4">
      <c r="A187" s="47">
        <f t="shared" si="0"/>
        <v>186</v>
      </c>
      <c r="B187" s="8" t="s">
        <v>863</v>
      </c>
      <c r="C187" s="11"/>
      <c r="D187" s="9" t="s">
        <v>13</v>
      </c>
      <c r="E187" s="10">
        <v>44034</v>
      </c>
      <c r="F187" s="8" t="s">
        <v>16</v>
      </c>
      <c r="G187" s="8" t="s">
        <v>82</v>
      </c>
      <c r="H187" s="12" t="s">
        <v>131</v>
      </c>
      <c r="I187" s="8" t="s">
        <v>40</v>
      </c>
      <c r="J187" s="8" t="s">
        <v>17</v>
      </c>
      <c r="K187" s="8" t="s">
        <v>864</v>
      </c>
      <c r="L187" s="62"/>
      <c r="M187" s="13">
        <v>44093</v>
      </c>
      <c r="N187" s="12">
        <f t="shared" si="4"/>
        <v>59</v>
      </c>
      <c r="O187" s="62" t="s">
        <v>865</v>
      </c>
      <c r="P187" s="62"/>
      <c r="Q187" s="62"/>
      <c r="R187" s="62"/>
      <c r="S187" s="13"/>
      <c r="T187" s="16"/>
      <c r="U187" s="16"/>
      <c r="V187" s="16"/>
      <c r="W187" s="16"/>
      <c r="X187" s="16"/>
      <c r="Y187" s="16"/>
      <c r="Z187" s="16"/>
    </row>
    <row r="188" spans="1:26" ht="25.5" x14ac:dyDescent="0.4">
      <c r="A188" s="47">
        <f t="shared" si="0"/>
        <v>187</v>
      </c>
      <c r="B188" s="8" t="s">
        <v>866</v>
      </c>
      <c r="C188" s="11"/>
      <c r="D188" s="9" t="s">
        <v>13</v>
      </c>
      <c r="E188" s="10">
        <v>43999</v>
      </c>
      <c r="F188" s="8" t="s">
        <v>16</v>
      </c>
      <c r="G188" s="8"/>
      <c r="H188" s="12"/>
      <c r="I188" s="8"/>
      <c r="J188" s="8" t="s">
        <v>19</v>
      </c>
      <c r="K188" s="8" t="s">
        <v>826</v>
      </c>
      <c r="L188" s="62"/>
      <c r="M188" s="13">
        <v>44093</v>
      </c>
      <c r="N188" s="12">
        <f t="shared" si="4"/>
        <v>94</v>
      </c>
      <c r="O188" s="62" t="s">
        <v>867</v>
      </c>
      <c r="P188" s="62"/>
      <c r="Q188" s="62"/>
      <c r="R188" s="62"/>
      <c r="S188" s="13"/>
      <c r="T188" s="16"/>
      <c r="U188" s="16"/>
      <c r="V188" s="16"/>
      <c r="W188" s="16"/>
      <c r="X188" s="16"/>
      <c r="Y188" s="16"/>
      <c r="Z188" s="16"/>
    </row>
    <row r="189" spans="1:26" ht="38.25" x14ac:dyDescent="0.4">
      <c r="A189" s="47">
        <f t="shared" si="0"/>
        <v>188</v>
      </c>
      <c r="B189" s="8" t="s">
        <v>597</v>
      </c>
      <c r="C189" s="11"/>
      <c r="D189" s="9" t="s">
        <v>13</v>
      </c>
      <c r="E189" s="10">
        <v>43984</v>
      </c>
      <c r="F189" s="8" t="s">
        <v>16</v>
      </c>
      <c r="G189" s="8" t="s">
        <v>126</v>
      </c>
      <c r="H189" s="12" t="s">
        <v>149</v>
      </c>
      <c r="I189" s="8" t="s">
        <v>113</v>
      </c>
      <c r="J189" s="8" t="s">
        <v>83</v>
      </c>
      <c r="K189" s="8" t="s">
        <v>773</v>
      </c>
      <c r="L189" s="62"/>
      <c r="M189" s="13">
        <v>44094</v>
      </c>
      <c r="N189" s="12">
        <f t="shared" si="4"/>
        <v>110</v>
      </c>
      <c r="O189" s="62" t="s">
        <v>868</v>
      </c>
      <c r="P189" s="62"/>
      <c r="Q189" s="62"/>
      <c r="R189" s="62"/>
      <c r="S189" s="13"/>
      <c r="T189" s="16"/>
      <c r="U189" s="16"/>
      <c r="V189" s="16"/>
      <c r="W189" s="16"/>
      <c r="X189" s="16"/>
      <c r="Y189" s="16"/>
      <c r="Z189" s="16"/>
    </row>
    <row r="190" spans="1:26" ht="51" x14ac:dyDescent="0.4">
      <c r="A190" s="47">
        <f t="shared" si="0"/>
        <v>189</v>
      </c>
      <c r="B190" s="8" t="s">
        <v>869</v>
      </c>
      <c r="C190" s="11"/>
      <c r="D190" s="9" t="s">
        <v>13</v>
      </c>
      <c r="E190" s="10">
        <v>43946</v>
      </c>
      <c r="F190" s="8" t="s">
        <v>16</v>
      </c>
      <c r="G190" s="8" t="s">
        <v>28</v>
      </c>
      <c r="H190" s="12" t="s">
        <v>131</v>
      </c>
      <c r="I190" s="8" t="s">
        <v>113</v>
      </c>
      <c r="J190" s="8" t="s">
        <v>19</v>
      </c>
      <c r="K190" s="8" t="s">
        <v>870</v>
      </c>
      <c r="L190" s="62"/>
      <c r="M190" s="13">
        <v>44106</v>
      </c>
      <c r="N190" s="12">
        <f t="shared" si="4"/>
        <v>160</v>
      </c>
      <c r="O190" s="62" t="s">
        <v>585</v>
      </c>
      <c r="P190" s="62"/>
      <c r="Q190" s="62"/>
      <c r="R190" s="62"/>
      <c r="S190" s="13"/>
      <c r="T190" s="16"/>
      <c r="U190" s="16"/>
      <c r="V190" s="16"/>
      <c r="W190" s="16"/>
      <c r="X190" s="16"/>
      <c r="Y190" s="16"/>
      <c r="Z190" s="16"/>
    </row>
    <row r="191" spans="1:26" ht="63.75" x14ac:dyDescent="0.4">
      <c r="A191" s="47">
        <f t="shared" si="0"/>
        <v>190</v>
      </c>
      <c r="B191" s="8" t="s">
        <v>871</v>
      </c>
      <c r="C191" s="11"/>
      <c r="D191" s="9" t="s">
        <v>27</v>
      </c>
      <c r="E191" s="10">
        <v>44062</v>
      </c>
      <c r="F191" s="8" t="s">
        <v>14</v>
      </c>
      <c r="G191" s="8" t="s">
        <v>126</v>
      </c>
      <c r="H191" s="12" t="s">
        <v>495</v>
      </c>
      <c r="I191" s="8"/>
      <c r="J191" s="8"/>
      <c r="K191" s="8" t="s">
        <v>872</v>
      </c>
      <c r="L191" s="62"/>
      <c r="M191" s="13">
        <v>44105</v>
      </c>
      <c r="N191" s="12">
        <f t="shared" si="4"/>
        <v>43</v>
      </c>
      <c r="O191" s="62" t="s">
        <v>873</v>
      </c>
      <c r="P191" s="62"/>
      <c r="Q191" s="62"/>
      <c r="R191" s="62"/>
      <c r="S191" s="13"/>
      <c r="T191" s="16"/>
      <c r="U191" s="16"/>
      <c r="V191" s="16"/>
      <c r="W191" s="16"/>
      <c r="X191" s="16"/>
      <c r="Y191" s="16"/>
      <c r="Z191" s="16"/>
    </row>
    <row r="192" spans="1:26" ht="63.75" x14ac:dyDescent="0.4">
      <c r="A192" s="47">
        <f t="shared" si="0"/>
        <v>191</v>
      </c>
      <c r="B192" s="8" t="s">
        <v>874</v>
      </c>
      <c r="C192" s="11"/>
      <c r="D192" s="9" t="s">
        <v>13</v>
      </c>
      <c r="E192" s="10">
        <v>44093</v>
      </c>
      <c r="F192" s="8" t="s">
        <v>16</v>
      </c>
      <c r="G192" s="8" t="s">
        <v>79</v>
      </c>
      <c r="H192" s="12" t="s">
        <v>339</v>
      </c>
      <c r="I192" s="8" t="s">
        <v>113</v>
      </c>
      <c r="J192" s="8"/>
      <c r="K192" s="8" t="s">
        <v>875</v>
      </c>
      <c r="L192" s="62"/>
      <c r="M192" s="13">
        <v>44107</v>
      </c>
      <c r="N192" s="12">
        <f t="shared" si="4"/>
        <v>14</v>
      </c>
      <c r="O192" s="62" t="s">
        <v>876</v>
      </c>
      <c r="P192" s="62"/>
      <c r="Q192" s="62"/>
      <c r="R192" s="62"/>
      <c r="S192" s="13"/>
      <c r="T192" s="16"/>
      <c r="U192" s="16"/>
      <c r="V192" s="16"/>
      <c r="W192" s="16"/>
      <c r="X192" s="16"/>
      <c r="Y192" s="16"/>
      <c r="Z192" s="16"/>
    </row>
    <row r="193" spans="1:26" ht="25.5" x14ac:dyDescent="0.4">
      <c r="A193" s="47">
        <f t="shared" si="0"/>
        <v>192</v>
      </c>
      <c r="B193" s="8" t="s">
        <v>877</v>
      </c>
      <c r="C193" s="11"/>
      <c r="D193" s="9" t="s">
        <v>27</v>
      </c>
      <c r="E193" s="10">
        <v>44064</v>
      </c>
      <c r="F193" s="8" t="s">
        <v>14</v>
      </c>
      <c r="G193" s="8"/>
      <c r="H193" s="12"/>
      <c r="I193" s="8"/>
      <c r="J193" s="8"/>
      <c r="K193" s="8" t="s">
        <v>878</v>
      </c>
      <c r="L193" s="62"/>
      <c r="M193" s="13">
        <v>44108</v>
      </c>
      <c r="N193" s="12">
        <f t="shared" si="4"/>
        <v>44</v>
      </c>
      <c r="O193" s="62" t="s">
        <v>879</v>
      </c>
      <c r="P193" s="62"/>
      <c r="Q193" s="62"/>
      <c r="R193" s="62"/>
      <c r="S193" s="13"/>
      <c r="T193" s="16"/>
      <c r="U193" s="16"/>
      <c r="V193" s="16"/>
      <c r="W193" s="16"/>
      <c r="X193" s="16"/>
      <c r="Y193" s="16"/>
      <c r="Z193" s="16"/>
    </row>
    <row r="194" spans="1:26" ht="51" x14ac:dyDescent="0.4">
      <c r="A194" s="47">
        <f t="shared" si="0"/>
        <v>193</v>
      </c>
      <c r="B194" s="8" t="s">
        <v>880</v>
      </c>
      <c r="C194" s="11"/>
      <c r="D194" s="9" t="s">
        <v>13</v>
      </c>
      <c r="E194" s="10">
        <v>44065</v>
      </c>
      <c r="F194" s="8" t="s">
        <v>16</v>
      </c>
      <c r="G194" s="8" t="s">
        <v>79</v>
      </c>
      <c r="H194" s="12" t="s">
        <v>339</v>
      </c>
      <c r="I194" s="8" t="s">
        <v>40</v>
      </c>
      <c r="J194" s="8" t="s">
        <v>90</v>
      </c>
      <c r="K194" s="8" t="s">
        <v>881</v>
      </c>
      <c r="L194" s="62"/>
      <c r="M194" s="13">
        <v>44121</v>
      </c>
      <c r="N194" s="12">
        <f t="shared" si="4"/>
        <v>56</v>
      </c>
      <c r="O194" s="62" t="s">
        <v>882</v>
      </c>
      <c r="P194" s="62"/>
      <c r="Q194" s="62"/>
      <c r="R194" s="62"/>
      <c r="S194" s="13"/>
      <c r="T194" s="16"/>
      <c r="U194" s="16"/>
      <c r="V194" s="16"/>
      <c r="W194" s="16"/>
      <c r="X194" s="16"/>
      <c r="Y194" s="16"/>
      <c r="Z194" s="16"/>
    </row>
    <row r="195" spans="1:26" ht="25.5" x14ac:dyDescent="0.4">
      <c r="A195" s="47">
        <f t="shared" si="0"/>
        <v>194</v>
      </c>
      <c r="B195" s="8" t="s">
        <v>883</v>
      </c>
      <c r="C195" s="11"/>
      <c r="D195" s="9" t="s">
        <v>13</v>
      </c>
      <c r="E195" s="10">
        <v>44107</v>
      </c>
      <c r="F195" s="8" t="s">
        <v>14</v>
      </c>
      <c r="G195" s="8" t="s">
        <v>60</v>
      </c>
      <c r="H195" s="12" t="s">
        <v>503</v>
      </c>
      <c r="I195" s="8" t="s">
        <v>40</v>
      </c>
      <c r="J195" s="8" t="s">
        <v>17</v>
      </c>
      <c r="K195" s="8" t="s">
        <v>884</v>
      </c>
      <c r="L195" s="62"/>
      <c r="M195" s="13">
        <v>44122</v>
      </c>
      <c r="N195" s="12">
        <f t="shared" si="4"/>
        <v>15</v>
      </c>
      <c r="O195" s="62" t="s">
        <v>885</v>
      </c>
      <c r="P195" s="62"/>
      <c r="Q195" s="62"/>
      <c r="R195" s="62"/>
      <c r="S195" s="13"/>
      <c r="T195" s="16"/>
      <c r="U195" s="16"/>
      <c r="V195" s="16"/>
      <c r="W195" s="16"/>
      <c r="X195" s="16"/>
      <c r="Y195" s="16"/>
      <c r="Z195" s="16"/>
    </row>
    <row r="196" spans="1:26" ht="76.5" x14ac:dyDescent="0.4">
      <c r="A196" s="47">
        <f t="shared" si="0"/>
        <v>195</v>
      </c>
      <c r="B196" s="8" t="s">
        <v>886</v>
      </c>
      <c r="C196" s="11"/>
      <c r="D196" s="9" t="s">
        <v>13</v>
      </c>
      <c r="E196" s="10">
        <v>44034</v>
      </c>
      <c r="F196" s="8" t="s">
        <v>14</v>
      </c>
      <c r="G196" s="8" t="s">
        <v>111</v>
      </c>
      <c r="H196" s="12" t="s">
        <v>339</v>
      </c>
      <c r="I196" s="8" t="s">
        <v>40</v>
      </c>
      <c r="J196" s="8" t="s">
        <v>516</v>
      </c>
      <c r="K196" s="8" t="s">
        <v>887</v>
      </c>
      <c r="L196" s="62"/>
      <c r="M196" s="13">
        <v>44123</v>
      </c>
      <c r="N196" s="12">
        <f t="shared" si="4"/>
        <v>89</v>
      </c>
      <c r="O196" s="62" t="s">
        <v>888</v>
      </c>
      <c r="P196" s="62"/>
      <c r="Q196" s="62"/>
      <c r="R196" s="62"/>
      <c r="S196" s="13"/>
      <c r="T196" s="16"/>
      <c r="U196" s="16"/>
      <c r="V196" s="16"/>
      <c r="W196" s="16"/>
      <c r="X196" s="16"/>
      <c r="Y196" s="16"/>
      <c r="Z196" s="16"/>
    </row>
    <row r="197" spans="1:26" ht="25.5" x14ac:dyDescent="0.4">
      <c r="A197" s="47">
        <f t="shared" si="0"/>
        <v>196</v>
      </c>
      <c r="B197" s="8" t="s">
        <v>889</v>
      </c>
      <c r="C197" s="11"/>
      <c r="D197" s="9" t="s">
        <v>27</v>
      </c>
      <c r="E197" s="10">
        <v>44093</v>
      </c>
      <c r="F197" s="8" t="s">
        <v>14</v>
      </c>
      <c r="G197" s="8"/>
      <c r="H197" s="12"/>
      <c r="I197" s="8"/>
      <c r="J197" s="8"/>
      <c r="K197" s="8" t="s">
        <v>890</v>
      </c>
      <c r="L197" s="62"/>
      <c r="M197" s="13">
        <v>44128</v>
      </c>
      <c r="N197" s="12">
        <f t="shared" si="4"/>
        <v>35</v>
      </c>
      <c r="O197" s="62" t="s">
        <v>891</v>
      </c>
      <c r="P197" s="62"/>
      <c r="Q197" s="62"/>
      <c r="R197" s="62"/>
      <c r="S197" s="13"/>
      <c r="T197" s="16"/>
      <c r="U197" s="16"/>
      <c r="V197" s="16"/>
      <c r="W197" s="16"/>
      <c r="X197" s="16"/>
      <c r="Y197" s="16"/>
      <c r="Z197" s="16"/>
    </row>
    <row r="198" spans="1:26" ht="76.5" x14ac:dyDescent="0.4">
      <c r="A198" s="47">
        <f t="shared" si="0"/>
        <v>197</v>
      </c>
      <c r="B198" s="8" t="s">
        <v>892</v>
      </c>
      <c r="C198" s="11"/>
      <c r="D198" s="9" t="s">
        <v>13</v>
      </c>
      <c r="E198" s="10">
        <v>44033</v>
      </c>
      <c r="F198" s="8" t="s">
        <v>14</v>
      </c>
      <c r="G198" s="8" t="s">
        <v>146</v>
      </c>
      <c r="H198" s="12" t="s">
        <v>161</v>
      </c>
      <c r="I198" s="8" t="s">
        <v>113</v>
      </c>
      <c r="J198" s="8" t="s">
        <v>19</v>
      </c>
      <c r="K198" s="8" t="s">
        <v>893</v>
      </c>
      <c r="L198" s="62"/>
      <c r="M198" s="13">
        <v>44130</v>
      </c>
      <c r="N198" s="12">
        <f t="shared" si="4"/>
        <v>97</v>
      </c>
      <c r="O198" s="62" t="s">
        <v>894</v>
      </c>
      <c r="P198" s="62"/>
      <c r="Q198" s="62"/>
      <c r="R198" s="62"/>
      <c r="S198" s="13"/>
      <c r="T198" s="16"/>
      <c r="U198" s="16"/>
      <c r="V198" s="16"/>
      <c r="W198" s="16"/>
      <c r="X198" s="16"/>
      <c r="Y198" s="16"/>
      <c r="Z198" s="16"/>
    </row>
    <row r="199" spans="1:26" ht="25.5" x14ac:dyDescent="0.4">
      <c r="A199" s="47">
        <f t="shared" si="0"/>
        <v>198</v>
      </c>
      <c r="B199" s="8" t="s">
        <v>895</v>
      </c>
      <c r="C199" s="11"/>
      <c r="D199" s="9" t="s">
        <v>27</v>
      </c>
      <c r="E199" s="10">
        <v>44081</v>
      </c>
      <c r="F199" s="8" t="s">
        <v>14</v>
      </c>
      <c r="G199" s="8"/>
      <c r="H199" s="12"/>
      <c r="I199" s="8"/>
      <c r="J199" s="8"/>
      <c r="K199" s="8" t="s">
        <v>896</v>
      </c>
      <c r="L199" s="62"/>
      <c r="M199" s="13">
        <v>44131</v>
      </c>
      <c r="N199" s="12">
        <f t="shared" si="4"/>
        <v>50</v>
      </c>
      <c r="O199" s="62" t="s">
        <v>897</v>
      </c>
      <c r="P199" s="62"/>
      <c r="Q199" s="62"/>
      <c r="R199" s="62"/>
      <c r="S199" s="13"/>
      <c r="T199" s="16"/>
      <c r="U199" s="16"/>
      <c r="V199" s="16"/>
      <c r="W199" s="16"/>
      <c r="X199" s="16"/>
      <c r="Y199" s="16"/>
      <c r="Z199" s="16"/>
    </row>
    <row r="200" spans="1:26" ht="63.75" x14ac:dyDescent="0.4">
      <c r="A200" s="47">
        <f t="shared" si="0"/>
        <v>199</v>
      </c>
      <c r="B200" s="8" t="s">
        <v>898</v>
      </c>
      <c r="C200" s="11"/>
      <c r="D200" s="9" t="s">
        <v>13</v>
      </c>
      <c r="E200" s="10">
        <v>44106</v>
      </c>
      <c r="F200" s="8" t="s">
        <v>16</v>
      </c>
      <c r="G200" s="8" t="s">
        <v>207</v>
      </c>
      <c r="H200" s="12" t="s">
        <v>115</v>
      </c>
      <c r="I200" s="8" t="s">
        <v>40</v>
      </c>
      <c r="J200" s="8" t="s">
        <v>17</v>
      </c>
      <c r="K200" s="8" t="s">
        <v>899</v>
      </c>
      <c r="L200" s="62"/>
      <c r="M200" s="13">
        <v>44131</v>
      </c>
      <c r="N200" s="12">
        <f t="shared" si="4"/>
        <v>25</v>
      </c>
      <c r="O200" s="62" t="s">
        <v>900</v>
      </c>
      <c r="P200" s="62"/>
      <c r="Q200" s="62"/>
      <c r="R200" s="62"/>
      <c r="S200" s="13"/>
      <c r="T200" s="16"/>
      <c r="U200" s="16"/>
      <c r="V200" s="16"/>
      <c r="W200" s="16"/>
      <c r="X200" s="16"/>
      <c r="Y200" s="16"/>
      <c r="Z200" s="16"/>
    </row>
    <row r="201" spans="1:26" ht="38.25" x14ac:dyDescent="0.4">
      <c r="A201" s="47">
        <f t="shared" si="0"/>
        <v>200</v>
      </c>
      <c r="B201" s="8" t="s">
        <v>901</v>
      </c>
      <c r="C201" s="11"/>
      <c r="D201" s="9" t="s">
        <v>13</v>
      </c>
      <c r="E201" s="10">
        <v>44063</v>
      </c>
      <c r="F201" s="8" t="s">
        <v>16</v>
      </c>
      <c r="G201" s="8" t="s">
        <v>111</v>
      </c>
      <c r="H201" s="12" t="s">
        <v>105</v>
      </c>
      <c r="I201" s="8" t="s">
        <v>40</v>
      </c>
      <c r="J201" s="8" t="s">
        <v>83</v>
      </c>
      <c r="K201" s="8" t="s">
        <v>902</v>
      </c>
      <c r="L201" s="62"/>
      <c r="M201" s="13">
        <v>44137</v>
      </c>
      <c r="N201" s="12">
        <f t="shared" si="4"/>
        <v>74</v>
      </c>
      <c r="O201" s="62" t="s">
        <v>903</v>
      </c>
      <c r="P201" s="62"/>
      <c r="Q201" s="62"/>
      <c r="R201" s="62"/>
      <c r="S201" s="13"/>
      <c r="T201" s="16"/>
      <c r="U201" s="16"/>
      <c r="V201" s="16"/>
      <c r="W201" s="16"/>
      <c r="X201" s="16"/>
      <c r="Y201" s="16"/>
      <c r="Z201" s="16"/>
    </row>
    <row r="202" spans="1:26" ht="63.75" x14ac:dyDescent="0.4">
      <c r="A202" s="47">
        <f t="shared" si="0"/>
        <v>201</v>
      </c>
      <c r="B202" s="8" t="s">
        <v>904</v>
      </c>
      <c r="C202" s="11" t="s">
        <v>905</v>
      </c>
      <c r="D202" s="9" t="s">
        <v>13</v>
      </c>
      <c r="E202" s="10">
        <v>44125</v>
      </c>
      <c r="F202" s="8" t="s">
        <v>14</v>
      </c>
      <c r="G202" s="8" t="s">
        <v>111</v>
      </c>
      <c r="H202" s="12" t="s">
        <v>470</v>
      </c>
      <c r="I202" s="8" t="s">
        <v>40</v>
      </c>
      <c r="J202" s="8" t="s">
        <v>564</v>
      </c>
      <c r="K202" s="8" t="s">
        <v>906</v>
      </c>
      <c r="L202" s="62"/>
      <c r="M202" s="13">
        <v>44141</v>
      </c>
      <c r="N202" s="12">
        <f t="shared" si="4"/>
        <v>16</v>
      </c>
      <c r="O202" s="62" t="s">
        <v>907</v>
      </c>
      <c r="P202" s="62"/>
      <c r="Q202" s="62"/>
      <c r="R202" s="62"/>
      <c r="S202" s="13"/>
      <c r="T202" s="16"/>
      <c r="U202" s="16"/>
      <c r="V202" s="16"/>
      <c r="W202" s="16"/>
      <c r="X202" s="16"/>
      <c r="Y202" s="16"/>
      <c r="Z202" s="16"/>
    </row>
    <row r="203" spans="1:26" ht="38.25" x14ac:dyDescent="0.4">
      <c r="A203" s="47">
        <f t="shared" si="0"/>
        <v>202</v>
      </c>
      <c r="B203" s="8" t="s">
        <v>908</v>
      </c>
      <c r="C203" s="11"/>
      <c r="D203" s="9" t="s">
        <v>13</v>
      </c>
      <c r="E203" s="10">
        <v>44125</v>
      </c>
      <c r="F203" s="8" t="s">
        <v>14</v>
      </c>
      <c r="G203" s="8"/>
      <c r="H203" s="12"/>
      <c r="I203" s="8"/>
      <c r="J203" s="8" t="s">
        <v>90</v>
      </c>
      <c r="K203" s="8" t="s">
        <v>909</v>
      </c>
      <c r="L203" s="62"/>
      <c r="M203" s="13">
        <v>44142</v>
      </c>
      <c r="N203" s="12">
        <f t="shared" si="4"/>
        <v>17</v>
      </c>
      <c r="O203" s="62" t="s">
        <v>910</v>
      </c>
      <c r="P203" s="62"/>
      <c r="Q203" s="62"/>
      <c r="R203" s="62"/>
      <c r="S203" s="13"/>
      <c r="T203" s="16"/>
      <c r="U203" s="16"/>
      <c r="V203" s="16"/>
      <c r="W203" s="16"/>
      <c r="X203" s="16"/>
      <c r="Y203" s="16"/>
      <c r="Z203" s="16"/>
    </row>
    <row r="204" spans="1:26" ht="38.25" x14ac:dyDescent="0.4">
      <c r="A204" s="47">
        <f t="shared" si="0"/>
        <v>203</v>
      </c>
      <c r="B204" s="8" t="s">
        <v>911</v>
      </c>
      <c r="C204" s="11"/>
      <c r="D204" s="9" t="s">
        <v>13</v>
      </c>
      <c r="E204" s="10">
        <v>44040</v>
      </c>
      <c r="F204" s="8" t="s">
        <v>16</v>
      </c>
      <c r="G204" s="8" t="s">
        <v>79</v>
      </c>
      <c r="H204" s="12" t="s">
        <v>212</v>
      </c>
      <c r="I204" s="8" t="s">
        <v>199</v>
      </c>
      <c r="J204" s="8" t="s">
        <v>19</v>
      </c>
      <c r="K204" s="8" t="s">
        <v>912</v>
      </c>
      <c r="L204" s="62"/>
      <c r="M204" s="13">
        <v>44143</v>
      </c>
      <c r="N204" s="12">
        <f t="shared" si="4"/>
        <v>103</v>
      </c>
      <c r="O204" s="62" t="s">
        <v>913</v>
      </c>
      <c r="P204" s="62"/>
      <c r="Q204" s="62"/>
      <c r="R204" s="62"/>
      <c r="S204" s="13"/>
      <c r="T204" s="16"/>
      <c r="U204" s="16"/>
      <c r="V204" s="16"/>
      <c r="W204" s="16"/>
      <c r="X204" s="16"/>
      <c r="Y204" s="16"/>
      <c r="Z204" s="16"/>
    </row>
    <row r="205" spans="1:26" ht="76.5" x14ac:dyDescent="0.4">
      <c r="A205" s="47">
        <f t="shared" si="0"/>
        <v>204</v>
      </c>
      <c r="B205" s="8" t="s">
        <v>914</v>
      </c>
      <c r="C205" s="11"/>
      <c r="D205" s="9" t="s">
        <v>13</v>
      </c>
      <c r="E205" s="10">
        <v>44125</v>
      </c>
      <c r="F205" s="8" t="s">
        <v>16</v>
      </c>
      <c r="G205" s="8"/>
      <c r="H205" s="12"/>
      <c r="I205" s="8"/>
      <c r="J205" s="8" t="s">
        <v>516</v>
      </c>
      <c r="K205" s="8" t="s">
        <v>915</v>
      </c>
      <c r="L205" s="62"/>
      <c r="M205" s="13">
        <v>44143</v>
      </c>
      <c r="N205" s="12">
        <f t="shared" si="4"/>
        <v>18</v>
      </c>
      <c r="O205" s="62" t="s">
        <v>916</v>
      </c>
      <c r="P205" s="62"/>
      <c r="Q205" s="62"/>
      <c r="R205" s="62"/>
      <c r="S205" s="13"/>
      <c r="T205" s="16"/>
      <c r="U205" s="16"/>
      <c r="V205" s="16"/>
      <c r="W205" s="16"/>
      <c r="X205" s="16"/>
      <c r="Y205" s="16"/>
      <c r="Z205" s="16"/>
    </row>
    <row r="206" spans="1:26" ht="25.5" x14ac:dyDescent="0.4">
      <c r="A206" s="47">
        <f t="shared" si="0"/>
        <v>205</v>
      </c>
      <c r="B206" s="8" t="s">
        <v>917</v>
      </c>
      <c r="C206" s="11"/>
      <c r="D206" s="9" t="s">
        <v>27</v>
      </c>
      <c r="E206" s="10">
        <v>44071</v>
      </c>
      <c r="F206" s="8" t="s">
        <v>16</v>
      </c>
      <c r="G206" s="8"/>
      <c r="H206" s="12"/>
      <c r="I206" s="8"/>
      <c r="J206" s="8" t="s">
        <v>19</v>
      </c>
      <c r="K206" s="8" t="s">
        <v>918</v>
      </c>
      <c r="L206" s="62"/>
      <c r="M206" s="13">
        <v>44147</v>
      </c>
      <c r="N206" s="12">
        <f t="shared" si="4"/>
        <v>76</v>
      </c>
      <c r="O206" s="62"/>
      <c r="P206" s="62"/>
      <c r="Q206" s="62"/>
      <c r="R206" s="62"/>
      <c r="S206" s="13"/>
      <c r="T206" s="16"/>
      <c r="U206" s="16"/>
      <c r="V206" s="16"/>
      <c r="W206" s="16"/>
      <c r="X206" s="16"/>
      <c r="Y206" s="16"/>
      <c r="Z206" s="16"/>
    </row>
    <row r="207" spans="1:26" ht="38.25" x14ac:dyDescent="0.4">
      <c r="A207" s="47">
        <f t="shared" si="0"/>
        <v>206</v>
      </c>
      <c r="B207" s="8" t="s">
        <v>919</v>
      </c>
      <c r="C207" s="11" t="s">
        <v>920</v>
      </c>
      <c r="D207" s="9" t="s">
        <v>13</v>
      </c>
      <c r="E207" s="10">
        <v>43899</v>
      </c>
      <c r="F207" s="8" t="s">
        <v>14</v>
      </c>
      <c r="G207" s="8" t="s">
        <v>111</v>
      </c>
      <c r="H207" s="12" t="s">
        <v>241</v>
      </c>
      <c r="I207" s="8" t="s">
        <v>199</v>
      </c>
      <c r="J207" s="8" t="s">
        <v>17</v>
      </c>
      <c r="K207" s="8" t="s">
        <v>921</v>
      </c>
      <c r="L207" s="62"/>
      <c r="M207" s="13">
        <v>44149</v>
      </c>
      <c r="N207" s="12">
        <f t="shared" si="4"/>
        <v>250</v>
      </c>
      <c r="O207" s="62" t="s">
        <v>922</v>
      </c>
      <c r="P207" s="62"/>
      <c r="Q207" s="62"/>
      <c r="R207" s="62"/>
      <c r="S207" s="13"/>
      <c r="T207" s="16"/>
      <c r="U207" s="16"/>
      <c r="V207" s="16"/>
      <c r="W207" s="16"/>
      <c r="X207" s="16"/>
      <c r="Y207" s="16"/>
      <c r="Z207" s="16"/>
    </row>
    <row r="208" spans="1:26" ht="25.5" x14ac:dyDescent="0.4">
      <c r="A208" s="47">
        <f t="shared" si="0"/>
        <v>207</v>
      </c>
      <c r="B208" s="8" t="s">
        <v>923</v>
      </c>
      <c r="C208" s="11" t="s">
        <v>391</v>
      </c>
      <c r="D208" s="9" t="s">
        <v>27</v>
      </c>
      <c r="E208" s="10">
        <v>44093</v>
      </c>
      <c r="F208" s="8" t="s">
        <v>14</v>
      </c>
      <c r="G208" s="8"/>
      <c r="H208" s="12"/>
      <c r="I208" s="8"/>
      <c r="J208" s="8"/>
      <c r="K208" s="8" t="s">
        <v>924</v>
      </c>
      <c r="L208" s="62"/>
      <c r="M208" s="13">
        <v>44152</v>
      </c>
      <c r="N208" s="12">
        <f t="shared" si="4"/>
        <v>59</v>
      </c>
      <c r="O208" s="62" t="s">
        <v>925</v>
      </c>
      <c r="P208" s="62"/>
      <c r="Q208" s="62"/>
      <c r="R208" s="62"/>
      <c r="S208" s="13"/>
      <c r="T208" s="16"/>
      <c r="U208" s="16"/>
      <c r="V208" s="16"/>
      <c r="W208" s="16"/>
      <c r="X208" s="16"/>
      <c r="Y208" s="16"/>
      <c r="Z208" s="16"/>
    </row>
    <row r="209" spans="1:26" ht="63.75" x14ac:dyDescent="0.4">
      <c r="A209" s="47">
        <f t="shared" si="0"/>
        <v>208</v>
      </c>
      <c r="B209" s="8" t="s">
        <v>926</v>
      </c>
      <c r="C209" s="11" t="s">
        <v>523</v>
      </c>
      <c r="D209" s="9" t="s">
        <v>13</v>
      </c>
      <c r="E209" s="10">
        <v>44093</v>
      </c>
      <c r="F209" s="11" t="s">
        <v>14</v>
      </c>
      <c r="G209" s="8" t="s">
        <v>207</v>
      </c>
      <c r="H209" s="8" t="s">
        <v>115</v>
      </c>
      <c r="I209" s="8" t="s">
        <v>113</v>
      </c>
      <c r="J209" s="8" t="s">
        <v>22</v>
      </c>
      <c r="K209" s="8" t="s">
        <v>927</v>
      </c>
      <c r="L209" s="62"/>
      <c r="M209" s="13">
        <v>44154</v>
      </c>
      <c r="N209" s="12">
        <f t="shared" si="4"/>
        <v>61</v>
      </c>
      <c r="O209" s="62" t="s">
        <v>928</v>
      </c>
      <c r="P209" s="62"/>
      <c r="Q209" s="62"/>
      <c r="R209" s="62"/>
      <c r="S209" s="13"/>
      <c r="T209" s="16"/>
      <c r="U209" s="16"/>
      <c r="V209" s="16"/>
      <c r="W209" s="16"/>
      <c r="X209" s="16"/>
      <c r="Y209" s="16"/>
      <c r="Z209" s="16"/>
    </row>
    <row r="210" spans="1:26" ht="38.25" x14ac:dyDescent="0.4">
      <c r="A210" s="47">
        <f t="shared" si="0"/>
        <v>209</v>
      </c>
      <c r="B210" s="8" t="s">
        <v>929</v>
      </c>
      <c r="C210" s="11"/>
      <c r="D210" s="9" t="s">
        <v>13</v>
      </c>
      <c r="E210" s="10">
        <v>44003</v>
      </c>
      <c r="F210" s="11" t="s">
        <v>14</v>
      </c>
      <c r="G210" s="8" t="s">
        <v>111</v>
      </c>
      <c r="H210" s="8" t="s">
        <v>216</v>
      </c>
      <c r="I210" s="8" t="s">
        <v>199</v>
      </c>
      <c r="J210" s="8" t="s">
        <v>90</v>
      </c>
      <c r="K210" s="8" t="s">
        <v>930</v>
      </c>
      <c r="L210" s="62"/>
      <c r="M210" s="13">
        <v>44156</v>
      </c>
      <c r="N210" s="12">
        <f t="shared" si="4"/>
        <v>153</v>
      </c>
      <c r="O210" s="62" t="s">
        <v>931</v>
      </c>
      <c r="P210" s="62"/>
      <c r="Q210" s="62"/>
      <c r="R210" s="62"/>
      <c r="S210" s="13"/>
      <c r="T210" s="16"/>
      <c r="U210" s="16"/>
      <c r="V210" s="16"/>
      <c r="W210" s="16"/>
      <c r="X210" s="16"/>
      <c r="Y210" s="16"/>
      <c r="Z210" s="16"/>
    </row>
    <row r="211" spans="1:26" ht="51" x14ac:dyDescent="0.4">
      <c r="A211" s="47">
        <f t="shared" si="0"/>
        <v>210</v>
      </c>
      <c r="B211" s="8" t="s">
        <v>932</v>
      </c>
      <c r="C211" s="11"/>
      <c r="D211" s="9" t="s">
        <v>27</v>
      </c>
      <c r="E211" s="10">
        <v>44163</v>
      </c>
      <c r="F211" s="11" t="s">
        <v>14</v>
      </c>
      <c r="G211" s="8" t="s">
        <v>60</v>
      </c>
      <c r="H211" s="8" t="s">
        <v>933</v>
      </c>
      <c r="I211" s="8"/>
      <c r="J211" s="8" t="s">
        <v>83</v>
      </c>
      <c r="K211" s="8" t="s">
        <v>934</v>
      </c>
      <c r="L211" s="62"/>
      <c r="M211" s="13">
        <v>44163</v>
      </c>
      <c r="N211" s="12">
        <v>0</v>
      </c>
      <c r="O211" s="62" t="s">
        <v>935</v>
      </c>
      <c r="P211" s="62"/>
      <c r="Q211" s="62"/>
      <c r="R211" s="62"/>
      <c r="S211" s="13"/>
      <c r="T211" s="16"/>
      <c r="U211" s="16"/>
      <c r="V211" s="16"/>
      <c r="W211" s="16"/>
      <c r="X211" s="16"/>
      <c r="Y211" s="16"/>
      <c r="Z211" s="16"/>
    </row>
    <row r="212" spans="1:26" ht="51" x14ac:dyDescent="0.4">
      <c r="A212" s="47">
        <f t="shared" si="0"/>
        <v>211</v>
      </c>
      <c r="B212" s="8" t="s">
        <v>936</v>
      </c>
      <c r="C212" s="11"/>
      <c r="D212" s="9" t="s">
        <v>13</v>
      </c>
      <c r="E212" s="10">
        <v>44107</v>
      </c>
      <c r="F212" s="11" t="s">
        <v>14</v>
      </c>
      <c r="G212" s="8" t="s">
        <v>207</v>
      </c>
      <c r="H212" s="8" t="s">
        <v>72</v>
      </c>
      <c r="I212" s="8" t="s">
        <v>40</v>
      </c>
      <c r="J212" s="8" t="s">
        <v>19</v>
      </c>
      <c r="K212" s="8" t="s">
        <v>937</v>
      </c>
      <c r="L212" s="62"/>
      <c r="M212" s="13">
        <v>44164</v>
      </c>
      <c r="N212" s="12">
        <f t="shared" ref="N212:N258" si="5">M212-E212</f>
        <v>57</v>
      </c>
      <c r="O212" s="62" t="s">
        <v>938</v>
      </c>
      <c r="P212" s="62"/>
      <c r="Q212" s="62"/>
      <c r="R212" s="62"/>
      <c r="S212" s="13"/>
      <c r="T212" s="16"/>
      <c r="U212" s="16"/>
      <c r="V212" s="16"/>
      <c r="W212" s="16"/>
      <c r="X212" s="16"/>
      <c r="Y212" s="16"/>
      <c r="Z212" s="16"/>
    </row>
    <row r="213" spans="1:26" ht="63.75" x14ac:dyDescent="0.4">
      <c r="A213" s="47">
        <f t="shared" si="0"/>
        <v>212</v>
      </c>
      <c r="B213" s="8" t="s">
        <v>939</v>
      </c>
      <c r="C213" s="11"/>
      <c r="D213" s="9" t="s">
        <v>13</v>
      </c>
      <c r="E213" s="10">
        <v>44065</v>
      </c>
      <c r="F213" s="11" t="s">
        <v>16</v>
      </c>
      <c r="G213" s="8" t="s">
        <v>28</v>
      </c>
      <c r="H213" s="8" t="s">
        <v>940</v>
      </c>
      <c r="I213" s="8" t="s">
        <v>113</v>
      </c>
      <c r="J213" s="8" t="s">
        <v>200</v>
      </c>
      <c r="K213" s="8" t="s">
        <v>941</v>
      </c>
      <c r="L213" s="62"/>
      <c r="M213" s="13">
        <v>44164</v>
      </c>
      <c r="N213" s="12">
        <f t="shared" si="5"/>
        <v>99</v>
      </c>
      <c r="O213" s="62" t="s">
        <v>942</v>
      </c>
      <c r="P213" s="62"/>
      <c r="Q213" s="62"/>
      <c r="R213" s="62"/>
      <c r="S213" s="13"/>
      <c r="T213" s="16"/>
      <c r="U213" s="16"/>
      <c r="V213" s="16"/>
      <c r="W213" s="16"/>
      <c r="X213" s="16"/>
      <c r="Y213" s="16"/>
      <c r="Z213" s="16"/>
    </row>
    <row r="214" spans="1:26" ht="51" x14ac:dyDescent="0.4">
      <c r="A214" s="47">
        <f t="shared" si="0"/>
        <v>213</v>
      </c>
      <c r="B214" s="8" t="s">
        <v>943</v>
      </c>
      <c r="C214" s="11"/>
      <c r="D214" s="9" t="s">
        <v>13</v>
      </c>
      <c r="E214" s="10">
        <v>44124</v>
      </c>
      <c r="F214" s="11" t="s">
        <v>16</v>
      </c>
      <c r="G214" s="8" t="s">
        <v>111</v>
      </c>
      <c r="H214" s="8" t="s">
        <v>29</v>
      </c>
      <c r="I214" s="8" t="s">
        <v>354</v>
      </c>
      <c r="J214" s="8" t="s">
        <v>17</v>
      </c>
      <c r="K214" s="8" t="s">
        <v>944</v>
      </c>
      <c r="L214" s="62"/>
      <c r="M214" s="13">
        <v>44170</v>
      </c>
      <c r="N214" s="12">
        <f t="shared" si="5"/>
        <v>46</v>
      </c>
      <c r="O214" s="62" t="s">
        <v>945</v>
      </c>
      <c r="P214" s="62"/>
      <c r="Q214" s="62"/>
      <c r="R214" s="62"/>
      <c r="S214" s="13"/>
      <c r="T214" s="16"/>
      <c r="U214" s="16"/>
      <c r="V214" s="16"/>
      <c r="W214" s="16"/>
      <c r="X214" s="16"/>
      <c r="Y214" s="16"/>
      <c r="Z214" s="16"/>
    </row>
    <row r="215" spans="1:26" ht="25.5" x14ac:dyDescent="0.4">
      <c r="A215" s="47">
        <f t="shared" si="0"/>
        <v>214</v>
      </c>
      <c r="B215" s="8" t="s">
        <v>946</v>
      </c>
      <c r="C215" s="11"/>
      <c r="D215" s="9" t="s">
        <v>27</v>
      </c>
      <c r="E215" s="10">
        <v>44107</v>
      </c>
      <c r="F215" s="11" t="s">
        <v>14</v>
      </c>
      <c r="G215" s="8" t="s">
        <v>111</v>
      </c>
      <c r="H215" s="8" t="s">
        <v>495</v>
      </c>
      <c r="I215" s="8"/>
      <c r="J215" s="8"/>
      <c r="K215" s="8" t="s">
        <v>947</v>
      </c>
      <c r="L215" s="62"/>
      <c r="M215" s="13">
        <v>44184</v>
      </c>
      <c r="N215" s="12">
        <f t="shared" si="5"/>
        <v>77</v>
      </c>
      <c r="O215" s="62" t="s">
        <v>948</v>
      </c>
      <c r="P215" s="62"/>
      <c r="Q215" s="62"/>
      <c r="R215" s="62"/>
      <c r="S215" s="13"/>
      <c r="T215" s="16"/>
      <c r="U215" s="16"/>
      <c r="V215" s="16"/>
      <c r="W215" s="16"/>
      <c r="X215" s="16"/>
      <c r="Y215" s="16"/>
      <c r="Z215" s="16"/>
    </row>
    <row r="216" spans="1:26" ht="51" x14ac:dyDescent="0.4">
      <c r="A216" s="47">
        <f t="shared" si="0"/>
        <v>215</v>
      </c>
      <c r="B216" s="8" t="s">
        <v>949</v>
      </c>
      <c r="C216" s="11"/>
      <c r="D216" s="9" t="s">
        <v>13</v>
      </c>
      <c r="E216" s="10">
        <v>44125</v>
      </c>
      <c r="F216" s="11" t="s">
        <v>14</v>
      </c>
      <c r="G216" s="8" t="s">
        <v>28</v>
      </c>
      <c r="H216" s="8" t="s">
        <v>583</v>
      </c>
      <c r="I216" s="8" t="s">
        <v>199</v>
      </c>
      <c r="J216" s="8" t="s">
        <v>19</v>
      </c>
      <c r="K216" s="8" t="s">
        <v>950</v>
      </c>
      <c r="L216" s="62"/>
      <c r="M216" s="13">
        <v>44191</v>
      </c>
      <c r="N216" s="12">
        <f t="shared" si="5"/>
        <v>66</v>
      </c>
      <c r="O216" s="62" t="s">
        <v>951</v>
      </c>
      <c r="P216" s="62"/>
      <c r="Q216" s="62"/>
      <c r="R216" s="62"/>
      <c r="S216" s="13"/>
      <c r="T216" s="16"/>
      <c r="U216" s="16"/>
      <c r="V216" s="16"/>
      <c r="W216" s="16"/>
      <c r="X216" s="16"/>
      <c r="Y216" s="16"/>
      <c r="Z216" s="16"/>
    </row>
    <row r="217" spans="1:26" ht="51" x14ac:dyDescent="0.4">
      <c r="A217" s="47">
        <f t="shared" si="0"/>
        <v>216</v>
      </c>
      <c r="B217" s="8" t="s">
        <v>952</v>
      </c>
      <c r="C217" s="11" t="s">
        <v>953</v>
      </c>
      <c r="D217" s="9" t="s">
        <v>27</v>
      </c>
      <c r="E217" s="10">
        <v>44163</v>
      </c>
      <c r="F217" s="11" t="s">
        <v>14</v>
      </c>
      <c r="G217" s="8" t="s">
        <v>79</v>
      </c>
      <c r="H217" s="8" t="s">
        <v>954</v>
      </c>
      <c r="I217" s="8"/>
      <c r="J217" s="8" t="s">
        <v>955</v>
      </c>
      <c r="K217" s="8" t="s">
        <v>934</v>
      </c>
      <c r="L217" s="62"/>
      <c r="M217" s="13">
        <v>44195</v>
      </c>
      <c r="N217" s="12">
        <f t="shared" si="5"/>
        <v>32</v>
      </c>
      <c r="O217" s="62" t="s">
        <v>730</v>
      </c>
      <c r="P217" s="62"/>
      <c r="Q217" s="62"/>
      <c r="R217" s="62"/>
      <c r="S217" s="13"/>
      <c r="T217" s="16"/>
      <c r="U217" s="16"/>
      <c r="V217" s="16"/>
      <c r="W217" s="16"/>
      <c r="X217" s="16"/>
      <c r="Y217" s="16"/>
      <c r="Z217" s="16"/>
    </row>
    <row r="218" spans="1:26" ht="38.25" x14ac:dyDescent="0.4">
      <c r="A218" s="47">
        <f t="shared" si="0"/>
        <v>217</v>
      </c>
      <c r="B218" s="8" t="s">
        <v>956</v>
      </c>
      <c r="C218" s="11"/>
      <c r="D218" s="9" t="s">
        <v>13</v>
      </c>
      <c r="E218" s="10">
        <v>43991</v>
      </c>
      <c r="F218" s="11" t="s">
        <v>16</v>
      </c>
      <c r="G218" s="8" t="s">
        <v>957</v>
      </c>
      <c r="H218" s="8" t="s">
        <v>583</v>
      </c>
      <c r="I218" s="8" t="s">
        <v>199</v>
      </c>
      <c r="J218" s="8" t="s">
        <v>22</v>
      </c>
      <c r="K218" s="8" t="s">
        <v>958</v>
      </c>
      <c r="L218" s="62"/>
      <c r="M218" s="13">
        <v>44198</v>
      </c>
      <c r="N218" s="12">
        <f t="shared" si="5"/>
        <v>207</v>
      </c>
      <c r="O218" s="62" t="s">
        <v>959</v>
      </c>
      <c r="P218" s="62"/>
      <c r="Q218" s="62"/>
      <c r="R218" s="62"/>
      <c r="S218" s="13"/>
      <c r="T218" s="16"/>
      <c r="U218" s="16"/>
      <c r="V218" s="16"/>
      <c r="W218" s="16"/>
      <c r="X218" s="16"/>
      <c r="Y218" s="16"/>
      <c r="Z218" s="16"/>
    </row>
    <row r="219" spans="1:26" ht="38.25" x14ac:dyDescent="0.4">
      <c r="A219" s="47">
        <f t="shared" si="0"/>
        <v>218</v>
      </c>
      <c r="B219" s="8" t="s">
        <v>960</v>
      </c>
      <c r="C219" s="11"/>
      <c r="D219" s="9" t="s">
        <v>13</v>
      </c>
      <c r="E219" s="10">
        <v>44163</v>
      </c>
      <c r="F219" s="11" t="s">
        <v>14</v>
      </c>
      <c r="G219" s="8" t="s">
        <v>111</v>
      </c>
      <c r="H219" s="8" t="s">
        <v>181</v>
      </c>
      <c r="I219" s="8" t="s">
        <v>113</v>
      </c>
      <c r="J219" s="8" t="s">
        <v>17</v>
      </c>
      <c r="K219" s="8" t="s">
        <v>961</v>
      </c>
      <c r="L219" s="62"/>
      <c r="M219" s="13">
        <v>44198</v>
      </c>
      <c r="N219" s="12">
        <f t="shared" si="5"/>
        <v>35</v>
      </c>
      <c r="O219" s="62" t="s">
        <v>962</v>
      </c>
      <c r="P219" s="62"/>
      <c r="Q219" s="62"/>
      <c r="R219" s="62"/>
      <c r="S219" s="13"/>
      <c r="T219" s="16"/>
      <c r="U219" s="16"/>
      <c r="V219" s="16"/>
      <c r="W219" s="16"/>
      <c r="X219" s="16"/>
      <c r="Y219" s="16"/>
      <c r="Z219" s="16"/>
    </row>
    <row r="220" spans="1:26" ht="38.25" x14ac:dyDescent="0.4">
      <c r="A220" s="47">
        <f t="shared" si="0"/>
        <v>219</v>
      </c>
      <c r="B220" s="8" t="s">
        <v>963</v>
      </c>
      <c r="C220" s="11"/>
      <c r="D220" s="9" t="s">
        <v>13</v>
      </c>
      <c r="E220" s="10">
        <v>44177</v>
      </c>
      <c r="F220" s="11" t="s">
        <v>16</v>
      </c>
      <c r="G220" s="8" t="s">
        <v>79</v>
      </c>
      <c r="H220" s="8" t="s">
        <v>470</v>
      </c>
      <c r="I220" s="8" t="s">
        <v>40</v>
      </c>
      <c r="J220" s="8" t="s">
        <v>19</v>
      </c>
      <c r="K220" s="8" t="s">
        <v>964</v>
      </c>
      <c r="L220" s="62"/>
      <c r="M220" s="13">
        <v>44198</v>
      </c>
      <c r="N220" s="12">
        <f t="shared" si="5"/>
        <v>21</v>
      </c>
      <c r="O220" s="62" t="s">
        <v>965</v>
      </c>
      <c r="P220" s="62"/>
      <c r="Q220" s="62"/>
      <c r="R220" s="62"/>
      <c r="S220" s="13"/>
      <c r="T220" s="16"/>
      <c r="U220" s="16"/>
      <c r="V220" s="16"/>
      <c r="W220" s="16"/>
      <c r="X220" s="16"/>
      <c r="Y220" s="16"/>
      <c r="Z220" s="16"/>
    </row>
    <row r="221" spans="1:26" ht="51" x14ac:dyDescent="0.4">
      <c r="A221" s="47">
        <f t="shared" si="0"/>
        <v>220</v>
      </c>
      <c r="B221" s="8" t="s">
        <v>966</v>
      </c>
      <c r="C221" s="11"/>
      <c r="D221" s="9" t="s">
        <v>13</v>
      </c>
      <c r="E221" s="10">
        <v>44177</v>
      </c>
      <c r="F221" s="11" t="s">
        <v>16</v>
      </c>
      <c r="G221" s="8" t="s">
        <v>79</v>
      </c>
      <c r="H221" s="8" t="s">
        <v>403</v>
      </c>
      <c r="I221" s="8" t="s">
        <v>40</v>
      </c>
      <c r="J221" s="8" t="s">
        <v>19</v>
      </c>
      <c r="K221" s="8" t="s">
        <v>967</v>
      </c>
      <c r="L221" s="62"/>
      <c r="M221" s="13">
        <v>44205</v>
      </c>
      <c r="N221" s="12">
        <f t="shared" si="5"/>
        <v>28</v>
      </c>
      <c r="O221" s="62" t="s">
        <v>968</v>
      </c>
      <c r="P221" s="62"/>
      <c r="Q221" s="62"/>
      <c r="R221" s="62"/>
      <c r="S221" s="13"/>
      <c r="T221" s="16"/>
      <c r="U221" s="16"/>
      <c r="V221" s="16"/>
      <c r="W221" s="16"/>
      <c r="X221" s="16"/>
      <c r="Y221" s="16"/>
      <c r="Z221" s="16"/>
    </row>
    <row r="222" spans="1:26" ht="38.25" x14ac:dyDescent="0.4">
      <c r="A222" s="47">
        <f t="shared" si="0"/>
        <v>221</v>
      </c>
      <c r="B222" s="8" t="s">
        <v>969</v>
      </c>
      <c r="C222" s="11"/>
      <c r="D222" s="9" t="s">
        <v>27</v>
      </c>
      <c r="E222" s="10">
        <v>44093</v>
      </c>
      <c r="F222" s="11" t="s">
        <v>16</v>
      </c>
      <c r="G222" s="8"/>
      <c r="H222" s="8"/>
      <c r="I222" s="8"/>
      <c r="J222" s="8" t="s">
        <v>970</v>
      </c>
      <c r="K222" s="8" t="s">
        <v>924</v>
      </c>
      <c r="L222" s="62"/>
      <c r="M222" s="13">
        <v>44209</v>
      </c>
      <c r="N222" s="12">
        <f t="shared" si="5"/>
        <v>116</v>
      </c>
      <c r="O222" s="62" t="s">
        <v>971</v>
      </c>
      <c r="P222" s="62"/>
      <c r="Q222" s="62"/>
      <c r="R222" s="62"/>
      <c r="S222" s="13"/>
      <c r="T222" s="16"/>
      <c r="U222" s="16"/>
      <c r="V222" s="16"/>
      <c r="W222" s="16"/>
      <c r="X222" s="16"/>
      <c r="Y222" s="16"/>
      <c r="Z222" s="16"/>
    </row>
    <row r="223" spans="1:26" ht="63.75" x14ac:dyDescent="0.4">
      <c r="A223" s="47">
        <f t="shared" si="0"/>
        <v>222</v>
      </c>
      <c r="B223" s="8" t="s">
        <v>972</v>
      </c>
      <c r="C223" s="11"/>
      <c r="D223" s="9" t="s">
        <v>13</v>
      </c>
      <c r="E223" s="10">
        <v>44063</v>
      </c>
      <c r="F223" s="11" t="s">
        <v>16</v>
      </c>
      <c r="G223" s="8" t="s">
        <v>79</v>
      </c>
      <c r="H223" s="8" t="s">
        <v>583</v>
      </c>
      <c r="I223" s="8" t="s">
        <v>199</v>
      </c>
      <c r="J223" s="8" t="s">
        <v>970</v>
      </c>
      <c r="K223" s="8" t="s">
        <v>973</v>
      </c>
      <c r="L223" s="62"/>
      <c r="M223" s="13">
        <v>44207</v>
      </c>
      <c r="N223" s="12">
        <f t="shared" si="5"/>
        <v>144</v>
      </c>
      <c r="O223" s="62" t="s">
        <v>974</v>
      </c>
      <c r="P223" s="62"/>
      <c r="Q223" s="62"/>
      <c r="R223" s="62"/>
      <c r="S223" s="13"/>
      <c r="T223" s="16"/>
      <c r="U223" s="16"/>
      <c r="V223" s="16"/>
      <c r="W223" s="16"/>
      <c r="X223" s="16"/>
      <c r="Y223" s="16"/>
      <c r="Z223" s="16"/>
    </row>
    <row r="224" spans="1:26" ht="38.25" x14ac:dyDescent="0.4">
      <c r="A224" s="47">
        <f t="shared" si="0"/>
        <v>223</v>
      </c>
      <c r="B224" s="8" t="s">
        <v>975</v>
      </c>
      <c r="C224" s="11" t="s">
        <v>513</v>
      </c>
      <c r="D224" s="9" t="s">
        <v>13</v>
      </c>
      <c r="E224" s="10">
        <v>44177</v>
      </c>
      <c r="F224" s="11" t="s">
        <v>14</v>
      </c>
      <c r="G224" s="8" t="s">
        <v>447</v>
      </c>
      <c r="H224" s="8" t="s">
        <v>72</v>
      </c>
      <c r="I224" s="8" t="s">
        <v>40</v>
      </c>
      <c r="J224" s="8" t="s">
        <v>976</v>
      </c>
      <c r="K224" s="8" t="s">
        <v>977</v>
      </c>
      <c r="L224" s="62"/>
      <c r="M224" s="13">
        <v>44217</v>
      </c>
      <c r="N224" s="12">
        <f t="shared" si="5"/>
        <v>40</v>
      </c>
      <c r="O224" s="62" t="s">
        <v>659</v>
      </c>
      <c r="P224" s="62"/>
      <c r="Q224" s="62"/>
      <c r="R224" s="62"/>
      <c r="S224" s="13"/>
      <c r="T224" s="16"/>
      <c r="U224" s="16"/>
      <c r="V224" s="16"/>
      <c r="W224" s="16"/>
      <c r="X224" s="16"/>
      <c r="Y224" s="16"/>
      <c r="Z224" s="16"/>
    </row>
    <row r="225" spans="1:26" ht="38.25" x14ac:dyDescent="0.4">
      <c r="A225" s="47">
        <f t="shared" si="0"/>
        <v>224</v>
      </c>
      <c r="B225" s="8" t="s">
        <v>978</v>
      </c>
      <c r="C225" s="11"/>
      <c r="D225" s="9" t="s">
        <v>27</v>
      </c>
      <c r="E225" s="10">
        <v>44214</v>
      </c>
      <c r="F225" s="11" t="s">
        <v>16</v>
      </c>
      <c r="G225" s="8"/>
      <c r="H225" s="8"/>
      <c r="I225" s="8"/>
      <c r="J225" s="8"/>
      <c r="K225" s="8" t="s">
        <v>979</v>
      </c>
      <c r="L225" s="62"/>
      <c r="M225" s="13">
        <v>44218</v>
      </c>
      <c r="N225" s="12">
        <f t="shared" si="5"/>
        <v>4</v>
      </c>
      <c r="O225" s="60" t="s">
        <v>517</v>
      </c>
      <c r="P225" s="60"/>
      <c r="Q225" s="60"/>
      <c r="R225" s="60"/>
      <c r="S225" s="13"/>
      <c r="T225" s="16"/>
      <c r="U225" s="16"/>
      <c r="V225" s="16"/>
      <c r="W225" s="16"/>
      <c r="X225" s="16"/>
      <c r="Y225" s="16"/>
      <c r="Z225" s="16"/>
    </row>
    <row r="226" spans="1:26" ht="51" x14ac:dyDescent="0.4">
      <c r="A226" s="47">
        <f t="shared" si="0"/>
        <v>225</v>
      </c>
      <c r="B226" s="8" t="s">
        <v>980</v>
      </c>
      <c r="C226" s="11"/>
      <c r="D226" s="9" t="s">
        <v>13</v>
      </c>
      <c r="E226" s="10">
        <v>44177</v>
      </c>
      <c r="F226" s="11" t="s">
        <v>16</v>
      </c>
      <c r="G226" s="8" t="s">
        <v>79</v>
      </c>
      <c r="H226" s="8" t="s">
        <v>418</v>
      </c>
      <c r="I226" s="8" t="s">
        <v>40</v>
      </c>
      <c r="J226" s="8" t="s">
        <v>17</v>
      </c>
      <c r="K226" s="8" t="s">
        <v>981</v>
      </c>
      <c r="L226" s="62"/>
      <c r="M226" s="13">
        <v>44219</v>
      </c>
      <c r="N226" s="12">
        <f t="shared" si="5"/>
        <v>42</v>
      </c>
      <c r="O226" s="60" t="s">
        <v>982</v>
      </c>
      <c r="P226" s="60"/>
      <c r="Q226" s="60"/>
      <c r="R226" s="60"/>
      <c r="S226" s="13"/>
      <c r="T226" s="16"/>
      <c r="U226" s="16"/>
      <c r="V226" s="16"/>
      <c r="W226" s="16"/>
      <c r="X226" s="16"/>
      <c r="Y226" s="16"/>
      <c r="Z226" s="16"/>
    </row>
    <row r="227" spans="1:26" ht="38.25" x14ac:dyDescent="0.4">
      <c r="A227" s="47">
        <f t="shared" si="0"/>
        <v>226</v>
      </c>
      <c r="B227" s="8" t="s">
        <v>983</v>
      </c>
      <c r="C227" s="11"/>
      <c r="D227" s="9" t="s">
        <v>13</v>
      </c>
      <c r="E227" s="10">
        <v>44177</v>
      </c>
      <c r="F227" s="11" t="s">
        <v>14</v>
      </c>
      <c r="G227" s="11" t="s">
        <v>79</v>
      </c>
      <c r="H227" s="8" t="s">
        <v>131</v>
      </c>
      <c r="I227" s="8" t="s">
        <v>113</v>
      </c>
      <c r="J227" s="8" t="s">
        <v>83</v>
      </c>
      <c r="K227" s="8" t="s">
        <v>984</v>
      </c>
      <c r="L227" s="62"/>
      <c r="M227" s="13">
        <v>44219</v>
      </c>
      <c r="N227" s="12">
        <f t="shared" si="5"/>
        <v>42</v>
      </c>
      <c r="O227" s="60" t="s">
        <v>985</v>
      </c>
      <c r="P227" s="60"/>
      <c r="Q227" s="60"/>
      <c r="R227" s="60"/>
      <c r="S227" s="13"/>
      <c r="T227" s="16"/>
      <c r="U227" s="16"/>
      <c r="V227" s="16"/>
      <c r="W227" s="16"/>
      <c r="X227" s="16"/>
      <c r="Y227" s="16"/>
      <c r="Z227" s="16"/>
    </row>
    <row r="228" spans="1:26" ht="25.5" x14ac:dyDescent="0.4">
      <c r="A228" s="47">
        <f t="shared" si="0"/>
        <v>227</v>
      </c>
      <c r="B228" s="8" t="s">
        <v>986</v>
      </c>
      <c r="C228" s="11" t="s">
        <v>728</v>
      </c>
      <c r="D228" s="9" t="s">
        <v>13</v>
      </c>
      <c r="E228" s="10">
        <v>44200</v>
      </c>
      <c r="F228" s="11" t="s">
        <v>14</v>
      </c>
      <c r="G228" s="11" t="s">
        <v>28</v>
      </c>
      <c r="H228" s="8" t="s">
        <v>339</v>
      </c>
      <c r="I228" s="8" t="s">
        <v>40</v>
      </c>
      <c r="J228" s="8" t="s">
        <v>90</v>
      </c>
      <c r="K228" s="8" t="s">
        <v>987</v>
      </c>
      <c r="L228" s="62"/>
      <c r="M228" s="13">
        <v>44233</v>
      </c>
      <c r="N228" s="12">
        <f t="shared" si="5"/>
        <v>33</v>
      </c>
      <c r="O228" s="60" t="s">
        <v>988</v>
      </c>
      <c r="P228" s="60"/>
      <c r="Q228" s="60"/>
      <c r="R228" s="60"/>
      <c r="S228" s="13"/>
      <c r="T228" s="16"/>
      <c r="U228" s="16"/>
      <c r="V228" s="16"/>
      <c r="W228" s="16"/>
      <c r="X228" s="16"/>
      <c r="Y228" s="16"/>
      <c r="Z228" s="16"/>
    </row>
    <row r="229" spans="1:26" ht="51" x14ac:dyDescent="0.4">
      <c r="A229" s="47">
        <f t="shared" si="0"/>
        <v>228</v>
      </c>
      <c r="B229" s="8" t="s">
        <v>989</v>
      </c>
      <c r="C229" s="11"/>
      <c r="D229" s="9" t="s">
        <v>13</v>
      </c>
      <c r="E229" s="10">
        <v>44177</v>
      </c>
      <c r="F229" s="11" t="s">
        <v>14</v>
      </c>
      <c r="G229" s="11" t="s">
        <v>79</v>
      </c>
      <c r="H229" s="8" t="s">
        <v>339</v>
      </c>
      <c r="I229" s="8" t="s">
        <v>113</v>
      </c>
      <c r="J229" s="8" t="s">
        <v>200</v>
      </c>
      <c r="K229" s="8" t="s">
        <v>990</v>
      </c>
      <c r="L229" s="62"/>
      <c r="M229" s="13">
        <v>44233</v>
      </c>
      <c r="N229" s="12">
        <f t="shared" si="5"/>
        <v>56</v>
      </c>
      <c r="O229" s="60" t="s">
        <v>991</v>
      </c>
      <c r="P229" s="60"/>
      <c r="Q229" s="60"/>
      <c r="R229" s="60"/>
      <c r="S229" s="13"/>
      <c r="T229" s="16"/>
      <c r="U229" s="16"/>
      <c r="V229" s="16"/>
      <c r="W229" s="16"/>
      <c r="X229" s="16"/>
      <c r="Y229" s="16"/>
      <c r="Z229" s="16"/>
    </row>
    <row r="230" spans="1:26" ht="25.5" x14ac:dyDescent="0.4">
      <c r="A230" s="47">
        <f t="shared" si="0"/>
        <v>229</v>
      </c>
      <c r="B230" s="8" t="s">
        <v>992</v>
      </c>
      <c r="C230" s="11" t="s">
        <v>993</v>
      </c>
      <c r="D230" s="9" t="s">
        <v>13</v>
      </c>
      <c r="E230" s="10">
        <v>44093</v>
      </c>
      <c r="F230" s="11" t="s">
        <v>14</v>
      </c>
      <c r="G230" s="11" t="s">
        <v>402</v>
      </c>
      <c r="H230" s="8" t="s">
        <v>72</v>
      </c>
      <c r="I230" s="8" t="s">
        <v>113</v>
      </c>
      <c r="J230" s="8" t="s">
        <v>17</v>
      </c>
      <c r="K230" s="8" t="s">
        <v>994</v>
      </c>
      <c r="L230" s="62"/>
      <c r="M230" s="13">
        <v>44234</v>
      </c>
      <c r="N230" s="12">
        <f t="shared" si="5"/>
        <v>141</v>
      </c>
      <c r="O230" s="60" t="s">
        <v>995</v>
      </c>
      <c r="P230" s="60"/>
      <c r="Q230" s="60"/>
      <c r="R230" s="60"/>
      <c r="S230" s="13"/>
      <c r="T230" s="16"/>
      <c r="U230" s="16"/>
      <c r="V230" s="16"/>
      <c r="W230" s="16"/>
      <c r="X230" s="16"/>
      <c r="Y230" s="16"/>
      <c r="Z230" s="16"/>
    </row>
    <row r="231" spans="1:26" ht="38.25" x14ac:dyDescent="0.4">
      <c r="A231" s="47">
        <f t="shared" si="0"/>
        <v>230</v>
      </c>
      <c r="B231" s="8" t="s">
        <v>996</v>
      </c>
      <c r="C231" s="11"/>
      <c r="D231" s="9" t="s">
        <v>13</v>
      </c>
      <c r="E231" s="10">
        <v>43991</v>
      </c>
      <c r="F231" s="8" t="s">
        <v>14</v>
      </c>
      <c r="G231" s="8" t="s">
        <v>82</v>
      </c>
      <c r="H231" s="12" t="s">
        <v>149</v>
      </c>
      <c r="I231" s="8" t="s">
        <v>113</v>
      </c>
      <c r="J231" s="8" t="s">
        <v>83</v>
      </c>
      <c r="K231" s="8" t="s">
        <v>997</v>
      </c>
      <c r="L231" s="62"/>
      <c r="M231" s="13">
        <v>44237</v>
      </c>
      <c r="N231" s="12">
        <f t="shared" si="5"/>
        <v>246</v>
      </c>
      <c r="O231" s="60" t="s">
        <v>998</v>
      </c>
      <c r="P231" s="60"/>
      <c r="Q231" s="60"/>
      <c r="R231" s="60"/>
      <c r="S231" s="13"/>
      <c r="T231" s="16"/>
      <c r="U231" s="16"/>
      <c r="V231" s="16"/>
      <c r="W231" s="16"/>
      <c r="X231" s="16"/>
      <c r="Y231" s="16"/>
      <c r="Z231" s="16"/>
    </row>
    <row r="232" spans="1:26" ht="38.25" x14ac:dyDescent="0.4">
      <c r="A232" s="47">
        <f t="shared" si="0"/>
        <v>231</v>
      </c>
      <c r="B232" s="8" t="s">
        <v>999</v>
      </c>
      <c r="C232" s="11"/>
      <c r="D232" s="9" t="s">
        <v>13</v>
      </c>
      <c r="E232" s="10">
        <v>44177</v>
      </c>
      <c r="F232" s="8" t="s">
        <v>16</v>
      </c>
      <c r="G232" s="8" t="s">
        <v>79</v>
      </c>
      <c r="H232" s="12" t="s">
        <v>181</v>
      </c>
      <c r="I232" s="8" t="s">
        <v>113</v>
      </c>
      <c r="J232" s="8" t="s">
        <v>19</v>
      </c>
      <c r="K232" s="8" t="s">
        <v>1000</v>
      </c>
      <c r="L232" s="62"/>
      <c r="M232" s="13">
        <v>44240</v>
      </c>
      <c r="N232" s="12">
        <f t="shared" si="5"/>
        <v>63</v>
      </c>
      <c r="O232" s="60" t="s">
        <v>1001</v>
      </c>
      <c r="P232" s="60"/>
      <c r="Q232" s="60"/>
      <c r="R232" s="60"/>
      <c r="S232" s="13"/>
      <c r="T232" s="16"/>
      <c r="U232" s="16"/>
      <c r="V232" s="16"/>
      <c r="W232" s="16"/>
      <c r="X232" s="16"/>
      <c r="Y232" s="16"/>
      <c r="Z232" s="16"/>
    </row>
    <row r="233" spans="1:26" ht="51" x14ac:dyDescent="0.4">
      <c r="A233" s="47">
        <f t="shared" si="0"/>
        <v>232</v>
      </c>
      <c r="B233" s="8" t="s">
        <v>1002</v>
      </c>
      <c r="C233" s="11"/>
      <c r="D233" s="9" t="s">
        <v>13</v>
      </c>
      <c r="E233" s="10">
        <v>44071</v>
      </c>
      <c r="F233" s="8" t="s">
        <v>14</v>
      </c>
      <c r="G233" s="8" t="s">
        <v>28</v>
      </c>
      <c r="H233" s="12" t="s">
        <v>105</v>
      </c>
      <c r="I233" s="8" t="s">
        <v>40</v>
      </c>
      <c r="J233" s="8" t="s">
        <v>17</v>
      </c>
      <c r="K233" s="8" t="s">
        <v>1003</v>
      </c>
      <c r="L233" s="62"/>
      <c r="M233" s="13">
        <v>44240</v>
      </c>
      <c r="N233" s="12">
        <f t="shared" si="5"/>
        <v>169</v>
      </c>
      <c r="O233" s="60" t="s">
        <v>1004</v>
      </c>
      <c r="P233" s="60"/>
      <c r="Q233" s="60"/>
      <c r="R233" s="60"/>
      <c r="S233" s="13"/>
      <c r="T233" s="16"/>
      <c r="U233" s="16"/>
      <c r="V233" s="16"/>
      <c r="W233" s="16"/>
      <c r="X233" s="16"/>
      <c r="Y233" s="16"/>
      <c r="Z233" s="16"/>
    </row>
    <row r="234" spans="1:26" ht="102" x14ac:dyDescent="0.4">
      <c r="A234" s="47">
        <f t="shared" si="0"/>
        <v>233</v>
      </c>
      <c r="B234" s="8" t="s">
        <v>1005</v>
      </c>
      <c r="C234" s="11"/>
      <c r="D234" s="9" t="s">
        <v>13</v>
      </c>
      <c r="E234" s="10">
        <v>44125</v>
      </c>
      <c r="F234" s="8" t="s">
        <v>16</v>
      </c>
      <c r="G234" s="8" t="s">
        <v>28</v>
      </c>
      <c r="H234" s="12" t="s">
        <v>403</v>
      </c>
      <c r="I234" s="8" t="s">
        <v>40</v>
      </c>
      <c r="J234" s="8" t="s">
        <v>1006</v>
      </c>
      <c r="K234" s="8" t="s">
        <v>1007</v>
      </c>
      <c r="L234" s="62"/>
      <c r="M234" s="13">
        <v>44240</v>
      </c>
      <c r="N234" s="12">
        <f t="shared" si="5"/>
        <v>115</v>
      </c>
      <c r="O234" s="60" t="s">
        <v>1008</v>
      </c>
      <c r="P234" s="60"/>
      <c r="Q234" s="60"/>
      <c r="R234" s="60"/>
      <c r="S234" s="13"/>
      <c r="T234" s="16"/>
      <c r="U234" s="16"/>
      <c r="V234" s="16"/>
      <c r="W234" s="16"/>
      <c r="X234" s="16"/>
      <c r="Y234" s="16"/>
      <c r="Z234" s="16"/>
    </row>
    <row r="235" spans="1:26" ht="38.25" x14ac:dyDescent="0.4">
      <c r="A235" s="47">
        <f t="shared" si="0"/>
        <v>234</v>
      </c>
      <c r="B235" s="8" t="s">
        <v>1009</v>
      </c>
      <c r="C235" s="11"/>
      <c r="D235" s="9" t="s">
        <v>13</v>
      </c>
      <c r="E235" s="10">
        <v>44244</v>
      </c>
      <c r="F235" s="11" t="s">
        <v>16</v>
      </c>
      <c r="G235" s="8" t="s">
        <v>79</v>
      </c>
      <c r="H235" s="8" t="s">
        <v>181</v>
      </c>
      <c r="I235" s="12" t="s">
        <v>113</v>
      </c>
      <c r="J235" s="8" t="s">
        <v>19</v>
      </c>
      <c r="K235" s="8" t="s">
        <v>1010</v>
      </c>
      <c r="L235" s="62"/>
      <c r="M235" s="13">
        <v>44247</v>
      </c>
      <c r="N235" s="12">
        <f t="shared" si="5"/>
        <v>3</v>
      </c>
      <c r="O235" s="60" t="s">
        <v>1011</v>
      </c>
      <c r="P235" s="60"/>
      <c r="Q235" s="60"/>
      <c r="R235" s="60"/>
      <c r="S235" s="13"/>
      <c r="T235" s="16"/>
      <c r="U235" s="16"/>
      <c r="V235" s="16"/>
      <c r="W235" s="16"/>
      <c r="X235" s="16"/>
      <c r="Y235" s="16"/>
      <c r="Z235" s="16"/>
    </row>
    <row r="236" spans="1:26" ht="38.25" x14ac:dyDescent="0.4">
      <c r="A236" s="47">
        <f t="shared" si="0"/>
        <v>235</v>
      </c>
      <c r="B236" s="8" t="s">
        <v>920</v>
      </c>
      <c r="C236" s="11"/>
      <c r="D236" s="9" t="s">
        <v>13</v>
      </c>
      <c r="E236" s="10">
        <v>44065</v>
      </c>
      <c r="F236" s="11" t="s">
        <v>14</v>
      </c>
      <c r="G236" s="8" t="s">
        <v>207</v>
      </c>
      <c r="H236" s="8" t="s">
        <v>149</v>
      </c>
      <c r="I236" s="12" t="s">
        <v>113</v>
      </c>
      <c r="J236" s="8" t="s">
        <v>19</v>
      </c>
      <c r="K236" s="8" t="s">
        <v>1012</v>
      </c>
      <c r="L236" s="62"/>
      <c r="M236" s="13">
        <v>44254</v>
      </c>
      <c r="N236" s="12">
        <f t="shared" si="5"/>
        <v>189</v>
      </c>
      <c r="O236" s="60" t="s">
        <v>1013</v>
      </c>
      <c r="P236" s="60"/>
      <c r="Q236" s="60"/>
      <c r="R236" s="60"/>
      <c r="S236" s="13"/>
      <c r="T236" s="16"/>
      <c r="U236" s="16"/>
      <c r="V236" s="16"/>
      <c r="W236" s="16"/>
      <c r="X236" s="16"/>
      <c r="Y236" s="16"/>
      <c r="Z236" s="16"/>
    </row>
    <row r="237" spans="1:26" ht="63.75" x14ac:dyDescent="0.4">
      <c r="A237" s="47">
        <f t="shared" si="0"/>
        <v>236</v>
      </c>
      <c r="B237" s="8" t="s">
        <v>1014</v>
      </c>
      <c r="C237" s="11"/>
      <c r="D237" s="9" t="s">
        <v>13</v>
      </c>
      <c r="E237" s="10">
        <v>44093</v>
      </c>
      <c r="F237" s="11" t="s">
        <v>14</v>
      </c>
      <c r="G237" s="8" t="s">
        <v>79</v>
      </c>
      <c r="H237" s="8" t="s">
        <v>181</v>
      </c>
      <c r="I237" s="12" t="s">
        <v>113</v>
      </c>
      <c r="J237" s="8" t="s">
        <v>200</v>
      </c>
      <c r="K237" s="8" t="s">
        <v>1015</v>
      </c>
      <c r="L237" s="62"/>
      <c r="M237" s="13">
        <v>44254</v>
      </c>
      <c r="N237" s="12">
        <f t="shared" si="5"/>
        <v>161</v>
      </c>
      <c r="O237" s="60" t="s">
        <v>1016</v>
      </c>
      <c r="P237" s="60"/>
      <c r="Q237" s="60"/>
      <c r="R237" s="60"/>
      <c r="S237" s="13"/>
      <c r="T237" s="16"/>
      <c r="U237" s="16"/>
      <c r="V237" s="16"/>
      <c r="W237" s="16"/>
      <c r="X237" s="16"/>
      <c r="Y237" s="16"/>
      <c r="Z237" s="16"/>
    </row>
    <row r="238" spans="1:26" ht="89.25" x14ac:dyDescent="0.4">
      <c r="A238" s="47">
        <f t="shared" si="0"/>
        <v>237</v>
      </c>
      <c r="B238" s="8" t="s">
        <v>1017</v>
      </c>
      <c r="C238" s="11"/>
      <c r="D238" s="9" t="s">
        <v>13</v>
      </c>
      <c r="E238" s="10">
        <v>44105</v>
      </c>
      <c r="F238" s="11" t="s">
        <v>16</v>
      </c>
      <c r="G238" s="8" t="s">
        <v>28</v>
      </c>
      <c r="H238" s="8" t="s">
        <v>398</v>
      </c>
      <c r="I238" s="12" t="s">
        <v>40</v>
      </c>
      <c r="J238" s="8" t="s">
        <v>19</v>
      </c>
      <c r="K238" s="8" t="s">
        <v>1018</v>
      </c>
      <c r="L238" s="62"/>
      <c r="M238" s="13">
        <v>44254</v>
      </c>
      <c r="N238" s="12">
        <f t="shared" si="5"/>
        <v>149</v>
      </c>
      <c r="O238" s="60" t="s">
        <v>1019</v>
      </c>
      <c r="P238" s="60"/>
      <c r="Q238" s="60"/>
      <c r="R238" s="60"/>
      <c r="S238" s="13"/>
      <c r="T238" s="16"/>
      <c r="U238" s="16"/>
      <c r="V238" s="16"/>
      <c r="W238" s="16"/>
      <c r="X238" s="16"/>
      <c r="Y238" s="16"/>
      <c r="Z238" s="16"/>
    </row>
    <row r="239" spans="1:26" ht="63.75" x14ac:dyDescent="0.4">
      <c r="A239" s="47">
        <f t="shared" si="0"/>
        <v>238</v>
      </c>
      <c r="B239" s="8" t="s">
        <v>1020</v>
      </c>
      <c r="C239" s="11"/>
      <c r="D239" s="9" t="s">
        <v>27</v>
      </c>
      <c r="E239" s="10">
        <v>44237</v>
      </c>
      <c r="F239" s="11" t="s">
        <v>16</v>
      </c>
      <c r="G239" s="8" t="s">
        <v>28</v>
      </c>
      <c r="H239" s="8" t="s">
        <v>495</v>
      </c>
      <c r="I239" s="12"/>
      <c r="J239" s="8" t="s">
        <v>855</v>
      </c>
      <c r="K239" s="8" t="s">
        <v>1021</v>
      </c>
      <c r="L239" s="62"/>
      <c r="M239" s="13">
        <v>44259</v>
      </c>
      <c r="N239" s="12">
        <f t="shared" si="5"/>
        <v>22</v>
      </c>
      <c r="O239" s="60" t="s">
        <v>1022</v>
      </c>
      <c r="P239" s="60"/>
      <c r="Q239" s="60"/>
      <c r="R239" s="60"/>
      <c r="S239" s="13"/>
      <c r="T239" s="16"/>
      <c r="U239" s="16"/>
      <c r="V239" s="16"/>
      <c r="W239" s="16"/>
      <c r="X239" s="16"/>
      <c r="Y239" s="16"/>
      <c r="Z239" s="16"/>
    </row>
    <row r="240" spans="1:26" ht="51" x14ac:dyDescent="0.4">
      <c r="A240" s="47">
        <f t="shared" si="0"/>
        <v>239</v>
      </c>
      <c r="B240" s="8" t="s">
        <v>1023</v>
      </c>
      <c r="C240" s="11"/>
      <c r="D240" s="9" t="s">
        <v>13</v>
      </c>
      <c r="E240" s="10">
        <v>44163</v>
      </c>
      <c r="F240" s="8" t="s">
        <v>14</v>
      </c>
      <c r="G240" s="8" t="s">
        <v>402</v>
      </c>
      <c r="H240" s="12" t="s">
        <v>134</v>
      </c>
      <c r="I240" s="8" t="s">
        <v>113</v>
      </c>
      <c r="J240" s="8" t="s">
        <v>19</v>
      </c>
      <c r="K240" s="8" t="s">
        <v>934</v>
      </c>
      <c r="L240" s="62"/>
      <c r="M240" s="13">
        <v>44267</v>
      </c>
      <c r="N240" s="12">
        <f t="shared" si="5"/>
        <v>104</v>
      </c>
      <c r="O240" s="60" t="s">
        <v>1024</v>
      </c>
      <c r="P240" s="60"/>
      <c r="Q240" s="60"/>
      <c r="R240" s="60"/>
      <c r="S240" s="13"/>
      <c r="T240" s="16"/>
      <c r="U240" s="16"/>
      <c r="V240" s="16"/>
      <c r="W240" s="16"/>
      <c r="X240" s="16"/>
      <c r="Y240" s="16"/>
      <c r="Z240" s="16"/>
    </row>
    <row r="241" spans="1:26" ht="38.25" x14ac:dyDescent="0.4">
      <c r="A241" s="47">
        <f t="shared" si="0"/>
        <v>240</v>
      </c>
      <c r="B241" s="8" t="s">
        <v>1025</v>
      </c>
      <c r="C241" s="11"/>
      <c r="D241" s="9" t="s">
        <v>13</v>
      </c>
      <c r="E241" s="10">
        <v>44093</v>
      </c>
      <c r="F241" s="8" t="s">
        <v>16</v>
      </c>
      <c r="G241" s="8" t="s">
        <v>1026</v>
      </c>
      <c r="H241" s="12" t="s">
        <v>134</v>
      </c>
      <c r="I241" s="8" t="s">
        <v>113</v>
      </c>
      <c r="J241" s="8" t="s">
        <v>19</v>
      </c>
      <c r="K241" s="8" t="s">
        <v>1027</v>
      </c>
      <c r="L241" s="62"/>
      <c r="M241" s="13">
        <v>44268</v>
      </c>
      <c r="N241" s="12">
        <f t="shared" si="5"/>
        <v>175</v>
      </c>
      <c r="O241" s="60" t="s">
        <v>1028</v>
      </c>
      <c r="P241" s="60"/>
      <c r="Q241" s="60"/>
      <c r="R241" s="60"/>
      <c r="S241" s="13"/>
      <c r="T241" s="16"/>
      <c r="U241" s="16"/>
      <c r="V241" s="16"/>
      <c r="W241" s="16"/>
      <c r="X241" s="16"/>
      <c r="Y241" s="16"/>
      <c r="Z241" s="16"/>
    </row>
    <row r="242" spans="1:26" ht="38.25" x14ac:dyDescent="0.4">
      <c r="A242" s="47">
        <f t="shared" si="0"/>
        <v>241</v>
      </c>
      <c r="B242" s="8" t="s">
        <v>1029</v>
      </c>
      <c r="D242" s="9" t="s">
        <v>13</v>
      </c>
      <c r="E242" s="10">
        <v>44243</v>
      </c>
      <c r="F242" s="8" t="s">
        <v>14</v>
      </c>
      <c r="G242" s="8" t="s">
        <v>79</v>
      </c>
      <c r="H242" s="12" t="s">
        <v>115</v>
      </c>
      <c r="I242" s="8" t="s">
        <v>113</v>
      </c>
      <c r="J242" s="8" t="s">
        <v>516</v>
      </c>
      <c r="K242" s="8" t="s">
        <v>1030</v>
      </c>
      <c r="L242" s="62"/>
      <c r="M242" s="13">
        <v>44287</v>
      </c>
      <c r="N242" s="12">
        <f t="shared" si="5"/>
        <v>44</v>
      </c>
      <c r="O242" s="60" t="s">
        <v>1031</v>
      </c>
      <c r="P242" s="60"/>
      <c r="Q242" s="60"/>
      <c r="R242" s="60"/>
      <c r="S242" s="13"/>
      <c r="T242" s="16"/>
      <c r="U242" s="16"/>
      <c r="V242" s="16"/>
      <c r="W242" s="16"/>
      <c r="X242" s="16"/>
      <c r="Y242" s="16"/>
      <c r="Z242" s="16"/>
    </row>
    <row r="243" spans="1:26" ht="25.5" x14ac:dyDescent="0.4">
      <c r="A243" s="47">
        <f t="shared" si="0"/>
        <v>242</v>
      </c>
      <c r="B243" s="8" t="s">
        <v>429</v>
      </c>
      <c r="C243" s="11"/>
      <c r="D243" s="9" t="s">
        <v>13</v>
      </c>
      <c r="E243" s="10">
        <v>44173</v>
      </c>
      <c r="F243" s="11" t="s">
        <v>16</v>
      </c>
      <c r="G243" s="8" t="s">
        <v>79</v>
      </c>
      <c r="H243" s="8" t="s">
        <v>418</v>
      </c>
      <c r="I243" s="12" t="s">
        <v>40</v>
      </c>
      <c r="J243" s="8" t="s">
        <v>83</v>
      </c>
      <c r="K243" s="8" t="s">
        <v>1032</v>
      </c>
      <c r="L243" s="62"/>
      <c r="M243" s="13">
        <v>44288</v>
      </c>
      <c r="N243" s="12">
        <f t="shared" si="5"/>
        <v>115</v>
      </c>
      <c r="O243" s="60" t="s">
        <v>1033</v>
      </c>
      <c r="P243" s="60"/>
      <c r="Q243" s="60"/>
      <c r="R243" s="60"/>
      <c r="S243" s="13"/>
      <c r="T243" s="16"/>
      <c r="U243" s="16"/>
      <c r="V243" s="16"/>
      <c r="W243" s="16"/>
      <c r="X243" s="16"/>
      <c r="Y243" s="16"/>
      <c r="Z243" s="16"/>
    </row>
    <row r="244" spans="1:26" ht="63.75" x14ac:dyDescent="0.4">
      <c r="A244" s="47">
        <f t="shared" si="0"/>
        <v>243</v>
      </c>
      <c r="B244" s="8" t="s">
        <v>1034</v>
      </c>
      <c r="D244" s="9" t="s">
        <v>27</v>
      </c>
      <c r="E244" s="10">
        <v>44048</v>
      </c>
      <c r="F244" s="8" t="s">
        <v>14</v>
      </c>
      <c r="G244" s="8" t="s">
        <v>166</v>
      </c>
      <c r="H244" s="12" t="s">
        <v>495</v>
      </c>
      <c r="I244" s="8"/>
      <c r="J244" s="8" t="s">
        <v>22</v>
      </c>
      <c r="K244" s="8" t="s">
        <v>1035</v>
      </c>
      <c r="L244" s="62"/>
      <c r="M244" s="13">
        <v>44289</v>
      </c>
      <c r="N244" s="12">
        <f t="shared" si="5"/>
        <v>241</v>
      </c>
      <c r="O244" s="60" t="s">
        <v>1036</v>
      </c>
      <c r="P244" s="60"/>
      <c r="Q244" s="60"/>
      <c r="R244" s="60"/>
      <c r="S244" s="13"/>
      <c r="T244" s="16"/>
      <c r="U244" s="16"/>
      <c r="V244" s="16"/>
      <c r="W244" s="16"/>
      <c r="X244" s="16"/>
      <c r="Y244" s="16"/>
      <c r="Z244" s="16"/>
    </row>
    <row r="245" spans="1:26" ht="63.75" x14ac:dyDescent="0.4">
      <c r="A245" s="47">
        <f t="shared" si="0"/>
        <v>244</v>
      </c>
      <c r="B245" s="8" t="s">
        <v>1037</v>
      </c>
      <c r="C245" s="11"/>
      <c r="D245" s="9" t="s">
        <v>13</v>
      </c>
      <c r="E245" s="10">
        <v>44177</v>
      </c>
      <c r="F245" s="11" t="s">
        <v>16</v>
      </c>
      <c r="G245" s="8" t="s">
        <v>79</v>
      </c>
      <c r="H245" s="8" t="s">
        <v>181</v>
      </c>
      <c r="I245" s="12" t="s">
        <v>113</v>
      </c>
      <c r="J245" s="8" t="s">
        <v>200</v>
      </c>
      <c r="K245" s="8" t="s">
        <v>1038</v>
      </c>
      <c r="L245" s="62"/>
      <c r="M245" s="13">
        <v>44292</v>
      </c>
      <c r="N245" s="12">
        <f t="shared" si="5"/>
        <v>115</v>
      </c>
      <c r="O245" s="60" t="s">
        <v>1039</v>
      </c>
      <c r="P245" s="60"/>
      <c r="Q245" s="60"/>
      <c r="R245" s="60"/>
      <c r="S245" s="13"/>
      <c r="T245" s="16"/>
      <c r="U245" s="16"/>
      <c r="V245" s="16"/>
      <c r="W245" s="16"/>
      <c r="X245" s="16"/>
      <c r="Y245" s="16"/>
      <c r="Z245" s="16"/>
    </row>
    <row r="246" spans="1:26" ht="25.5" x14ac:dyDescent="0.4">
      <c r="A246" s="47">
        <f t="shared" si="0"/>
        <v>245</v>
      </c>
      <c r="B246" s="8" t="s">
        <v>1040</v>
      </c>
      <c r="C246" s="11"/>
      <c r="D246" s="9" t="s">
        <v>13</v>
      </c>
      <c r="E246" s="10">
        <v>44100</v>
      </c>
      <c r="F246" s="11" t="s">
        <v>16</v>
      </c>
      <c r="G246" s="8" t="s">
        <v>111</v>
      </c>
      <c r="H246" s="8" t="s">
        <v>190</v>
      </c>
      <c r="I246" s="12" t="s">
        <v>199</v>
      </c>
      <c r="J246" s="8" t="s">
        <v>19</v>
      </c>
      <c r="K246" s="8" t="s">
        <v>1041</v>
      </c>
      <c r="L246" s="62"/>
      <c r="M246" s="13">
        <v>44296</v>
      </c>
      <c r="N246" s="12">
        <f t="shared" si="5"/>
        <v>196</v>
      </c>
      <c r="O246" s="60" t="s">
        <v>1031</v>
      </c>
      <c r="P246" s="60"/>
      <c r="Q246" s="60"/>
      <c r="R246" s="60"/>
      <c r="S246" s="13"/>
      <c r="T246" s="16"/>
      <c r="U246" s="16"/>
      <c r="V246" s="16"/>
      <c r="W246" s="16"/>
      <c r="X246" s="16"/>
      <c r="Y246" s="16"/>
      <c r="Z246" s="16"/>
    </row>
    <row r="247" spans="1:26" ht="25.5" x14ac:dyDescent="0.4">
      <c r="A247" s="47">
        <f t="shared" si="0"/>
        <v>246</v>
      </c>
      <c r="B247" s="8" t="s">
        <v>1042</v>
      </c>
      <c r="C247" s="11"/>
      <c r="D247" s="9" t="s">
        <v>13</v>
      </c>
      <c r="E247" s="10">
        <v>44237</v>
      </c>
      <c r="F247" s="11" t="s">
        <v>16</v>
      </c>
      <c r="G247" s="8"/>
      <c r="H247" s="8"/>
      <c r="I247" s="12" t="s">
        <v>113</v>
      </c>
      <c r="J247" s="8" t="s">
        <v>19</v>
      </c>
      <c r="K247" s="8" t="s">
        <v>1043</v>
      </c>
      <c r="L247" s="62"/>
      <c r="M247" s="13">
        <v>44296</v>
      </c>
      <c r="N247" s="12">
        <f t="shared" si="5"/>
        <v>59</v>
      </c>
      <c r="O247" s="60" t="s">
        <v>1044</v>
      </c>
      <c r="P247" s="60"/>
      <c r="Q247" s="60"/>
      <c r="R247" s="60"/>
      <c r="S247" s="13"/>
      <c r="T247" s="16"/>
      <c r="U247" s="16"/>
      <c r="V247" s="16"/>
      <c r="W247" s="16"/>
      <c r="X247" s="16"/>
      <c r="Y247" s="16"/>
      <c r="Z247" s="16"/>
    </row>
    <row r="248" spans="1:26" ht="25.5" x14ac:dyDescent="0.4">
      <c r="A248" s="47">
        <f t="shared" si="0"/>
        <v>247</v>
      </c>
      <c r="B248" s="8" t="s">
        <v>1045</v>
      </c>
      <c r="C248" s="11"/>
      <c r="D248" s="9" t="s">
        <v>13</v>
      </c>
      <c r="E248" s="10">
        <v>44237</v>
      </c>
      <c r="F248" s="11" t="s">
        <v>16</v>
      </c>
      <c r="G248" s="8"/>
      <c r="H248" s="8"/>
      <c r="I248" s="12" t="s">
        <v>113</v>
      </c>
      <c r="J248" s="8" t="s">
        <v>516</v>
      </c>
      <c r="K248" s="8" t="s">
        <v>1043</v>
      </c>
      <c r="L248" s="62"/>
      <c r="M248" s="13">
        <v>44296</v>
      </c>
      <c r="N248" s="12">
        <f t="shared" si="5"/>
        <v>59</v>
      </c>
      <c r="O248" s="60" t="s">
        <v>1046</v>
      </c>
      <c r="P248" s="60"/>
      <c r="Q248" s="60"/>
      <c r="R248" s="60"/>
      <c r="S248" s="13"/>
      <c r="T248" s="16"/>
      <c r="U248" s="16"/>
      <c r="V248" s="16"/>
      <c r="W248" s="16"/>
      <c r="X248" s="16"/>
      <c r="Y248" s="16"/>
      <c r="Z248" s="16"/>
    </row>
    <row r="249" spans="1:26" ht="25.5" x14ac:dyDescent="0.4">
      <c r="A249" s="47">
        <f t="shared" si="0"/>
        <v>248</v>
      </c>
      <c r="B249" s="8" t="s">
        <v>1047</v>
      </c>
      <c r="C249" s="11"/>
      <c r="D249" s="9" t="s">
        <v>13</v>
      </c>
      <c r="E249" s="10">
        <v>44237</v>
      </c>
      <c r="F249" s="11" t="s">
        <v>16</v>
      </c>
      <c r="G249" s="8"/>
      <c r="H249" s="8"/>
      <c r="I249" s="12" t="s">
        <v>113</v>
      </c>
      <c r="J249" s="8" t="s">
        <v>516</v>
      </c>
      <c r="K249" s="8" t="s">
        <v>1043</v>
      </c>
      <c r="L249" s="62"/>
      <c r="M249" s="13">
        <v>44296</v>
      </c>
      <c r="N249" s="12">
        <f t="shared" si="5"/>
        <v>59</v>
      </c>
      <c r="O249" s="60" t="s">
        <v>1048</v>
      </c>
      <c r="P249" s="60"/>
      <c r="Q249" s="60"/>
      <c r="R249" s="60"/>
      <c r="S249" s="13"/>
      <c r="T249" s="16"/>
      <c r="U249" s="16"/>
      <c r="V249" s="16"/>
      <c r="W249" s="16"/>
      <c r="X249" s="16"/>
      <c r="Y249" s="16"/>
      <c r="Z249" s="16"/>
    </row>
    <row r="250" spans="1:26" ht="25.5" x14ac:dyDescent="0.4">
      <c r="A250" s="47">
        <f t="shared" si="0"/>
        <v>249</v>
      </c>
      <c r="B250" s="8" t="s">
        <v>1049</v>
      </c>
      <c r="C250" s="11"/>
      <c r="D250" s="9" t="s">
        <v>13</v>
      </c>
      <c r="E250" s="10">
        <v>44237</v>
      </c>
      <c r="F250" s="11" t="s">
        <v>16</v>
      </c>
      <c r="G250" s="8"/>
      <c r="H250" s="8"/>
      <c r="I250" s="12" t="s">
        <v>113</v>
      </c>
      <c r="J250" s="8" t="s">
        <v>19</v>
      </c>
      <c r="K250" s="8" t="s">
        <v>1043</v>
      </c>
      <c r="L250" s="62"/>
      <c r="M250" s="13">
        <v>44296</v>
      </c>
      <c r="N250" s="12">
        <f t="shared" si="5"/>
        <v>59</v>
      </c>
      <c r="O250" s="60" t="s">
        <v>1050</v>
      </c>
      <c r="P250" s="60"/>
      <c r="Q250" s="60"/>
      <c r="R250" s="60"/>
      <c r="S250" s="13"/>
      <c r="T250" s="16"/>
      <c r="U250" s="16"/>
      <c r="V250" s="16"/>
      <c r="W250" s="16"/>
      <c r="X250" s="16"/>
      <c r="Y250" s="16"/>
      <c r="Z250" s="16"/>
    </row>
    <row r="251" spans="1:26" ht="25.5" x14ac:dyDescent="0.4">
      <c r="A251" s="47">
        <f t="shared" si="0"/>
        <v>250</v>
      </c>
      <c r="B251" s="8" t="s">
        <v>1051</v>
      </c>
      <c r="C251" s="11"/>
      <c r="D251" s="9" t="s">
        <v>13</v>
      </c>
      <c r="E251" s="10">
        <v>44237</v>
      </c>
      <c r="F251" s="11" t="s">
        <v>14</v>
      </c>
      <c r="G251" s="8"/>
      <c r="H251" s="8"/>
      <c r="I251" s="12" t="s">
        <v>113</v>
      </c>
      <c r="J251" s="8" t="s">
        <v>200</v>
      </c>
      <c r="K251" s="8" t="s">
        <v>1043</v>
      </c>
      <c r="L251" s="62"/>
      <c r="M251" s="13">
        <v>44296</v>
      </c>
      <c r="N251" s="12">
        <f t="shared" si="5"/>
        <v>59</v>
      </c>
      <c r="O251" s="60" t="s">
        <v>1052</v>
      </c>
      <c r="P251" s="60"/>
      <c r="Q251" s="60"/>
      <c r="R251" s="60"/>
      <c r="S251" s="13"/>
      <c r="T251" s="16"/>
      <c r="U251" s="16"/>
      <c r="V251" s="16"/>
      <c r="W251" s="16"/>
      <c r="X251" s="16"/>
      <c r="Y251" s="16"/>
      <c r="Z251" s="16"/>
    </row>
    <row r="252" spans="1:26" ht="25.5" x14ac:dyDescent="0.4">
      <c r="A252" s="47">
        <f t="shared" si="0"/>
        <v>251</v>
      </c>
      <c r="B252" s="8" t="s">
        <v>1053</v>
      </c>
      <c r="C252" s="11"/>
      <c r="D252" s="9" t="s">
        <v>13</v>
      </c>
      <c r="E252" s="10">
        <v>44237</v>
      </c>
      <c r="F252" s="11" t="s">
        <v>14</v>
      </c>
      <c r="G252" s="8"/>
      <c r="H252" s="8"/>
      <c r="I252" s="12" t="s">
        <v>113</v>
      </c>
      <c r="J252" s="8" t="s">
        <v>90</v>
      </c>
      <c r="K252" s="8" t="s">
        <v>1043</v>
      </c>
      <c r="L252" s="62"/>
      <c r="M252" s="13">
        <v>44296</v>
      </c>
      <c r="N252" s="12">
        <f t="shared" si="5"/>
        <v>59</v>
      </c>
      <c r="O252" s="60" t="s">
        <v>1054</v>
      </c>
      <c r="P252" s="60"/>
      <c r="Q252" s="60"/>
      <c r="R252" s="60"/>
      <c r="S252" s="13"/>
      <c r="T252" s="16"/>
      <c r="U252" s="16"/>
      <c r="V252" s="16"/>
      <c r="W252" s="16"/>
      <c r="X252" s="16"/>
      <c r="Y252" s="16"/>
      <c r="Z252" s="16"/>
    </row>
    <row r="253" spans="1:26" ht="25.5" x14ac:dyDescent="0.4">
      <c r="A253" s="47">
        <f t="shared" si="0"/>
        <v>252</v>
      </c>
      <c r="B253" s="8" t="s">
        <v>1055</v>
      </c>
      <c r="C253" s="11"/>
      <c r="D253" s="9" t="s">
        <v>13</v>
      </c>
      <c r="E253" s="10">
        <v>44096</v>
      </c>
      <c r="F253" s="11" t="s">
        <v>16</v>
      </c>
      <c r="G253" s="8" t="s">
        <v>207</v>
      </c>
      <c r="H253" s="8" t="s">
        <v>181</v>
      </c>
      <c r="I253" s="12" t="s">
        <v>113</v>
      </c>
      <c r="J253" s="8" t="s">
        <v>90</v>
      </c>
      <c r="K253" s="8" t="s">
        <v>1056</v>
      </c>
      <c r="L253" s="62"/>
      <c r="M253" s="13">
        <v>44296</v>
      </c>
      <c r="N253" s="12">
        <f t="shared" si="5"/>
        <v>200</v>
      </c>
      <c r="O253" s="60" t="s">
        <v>1057</v>
      </c>
      <c r="P253" s="60"/>
      <c r="Q253" s="60"/>
      <c r="R253" s="60"/>
      <c r="S253" s="13"/>
      <c r="T253" s="16"/>
      <c r="U253" s="16"/>
      <c r="V253" s="16"/>
      <c r="W253" s="16"/>
      <c r="X253" s="16"/>
      <c r="Y253" s="16"/>
      <c r="Z253" s="16"/>
    </row>
    <row r="254" spans="1:26" ht="38.25" x14ac:dyDescent="0.4">
      <c r="A254" s="47">
        <f t="shared" si="0"/>
        <v>253</v>
      </c>
      <c r="B254" s="8" t="s">
        <v>1058</v>
      </c>
      <c r="C254" s="11"/>
      <c r="D254" s="9" t="s">
        <v>27</v>
      </c>
      <c r="E254" s="10">
        <v>44233</v>
      </c>
      <c r="F254" s="11" t="s">
        <v>14</v>
      </c>
      <c r="G254" s="8"/>
      <c r="H254" s="8"/>
      <c r="I254" s="12"/>
      <c r="J254" s="8" t="s">
        <v>1059</v>
      </c>
      <c r="K254" s="8" t="s">
        <v>1060</v>
      </c>
      <c r="L254" s="62"/>
      <c r="M254" s="13">
        <v>44296</v>
      </c>
      <c r="N254" s="12">
        <f t="shared" si="5"/>
        <v>63</v>
      </c>
      <c r="O254" s="60" t="s">
        <v>1061</v>
      </c>
      <c r="P254" s="60"/>
      <c r="Q254" s="60"/>
      <c r="R254" s="60"/>
      <c r="S254" s="13"/>
      <c r="T254" s="16"/>
      <c r="U254" s="16"/>
      <c r="V254" s="16"/>
      <c r="W254" s="16"/>
      <c r="X254" s="16"/>
      <c r="Y254" s="16"/>
      <c r="Z254" s="16"/>
    </row>
    <row r="255" spans="1:26" ht="51" x14ac:dyDescent="0.4">
      <c r="A255" s="47">
        <f t="shared" si="0"/>
        <v>254</v>
      </c>
      <c r="B255" s="8" t="s">
        <v>1062</v>
      </c>
      <c r="C255" s="11"/>
      <c r="D255" s="9" t="s">
        <v>13</v>
      </c>
      <c r="E255" s="10">
        <v>44237</v>
      </c>
      <c r="F255" s="11" t="s">
        <v>14</v>
      </c>
      <c r="G255" s="8" t="s">
        <v>111</v>
      </c>
      <c r="H255" s="8" t="s">
        <v>149</v>
      </c>
      <c r="I255" s="12" t="s">
        <v>113</v>
      </c>
      <c r="J255" s="8" t="s">
        <v>200</v>
      </c>
      <c r="K255" s="8" t="s">
        <v>1063</v>
      </c>
      <c r="L255" s="62"/>
      <c r="M255" s="13">
        <v>44297</v>
      </c>
      <c r="N255" s="12">
        <f t="shared" si="5"/>
        <v>60</v>
      </c>
      <c r="O255" s="60" t="s">
        <v>1064</v>
      </c>
      <c r="P255" s="60"/>
      <c r="Q255" s="60"/>
      <c r="R255" s="60"/>
      <c r="S255" s="13"/>
      <c r="T255" s="16"/>
      <c r="U255" s="16"/>
      <c r="V255" s="16"/>
      <c r="W255" s="16"/>
      <c r="X255" s="16"/>
      <c r="Y255" s="16"/>
      <c r="Z255" s="16"/>
    </row>
    <row r="256" spans="1:26" ht="51" x14ac:dyDescent="0.4">
      <c r="A256" s="47">
        <f t="shared" si="0"/>
        <v>255</v>
      </c>
      <c r="B256" s="8" t="s">
        <v>1065</v>
      </c>
      <c r="C256" s="11"/>
      <c r="D256" s="9" t="s">
        <v>13</v>
      </c>
      <c r="E256" s="10">
        <v>44220</v>
      </c>
      <c r="F256" s="11" t="s">
        <v>16</v>
      </c>
      <c r="G256" s="8" t="s">
        <v>120</v>
      </c>
      <c r="H256" s="8" t="s">
        <v>134</v>
      </c>
      <c r="I256" s="12" t="s">
        <v>113</v>
      </c>
      <c r="J256" s="8" t="s">
        <v>19</v>
      </c>
      <c r="K256" s="8" t="s">
        <v>1066</v>
      </c>
      <c r="L256" s="62"/>
      <c r="M256" s="13">
        <v>44299</v>
      </c>
      <c r="N256" s="12">
        <f t="shared" si="5"/>
        <v>79</v>
      </c>
      <c r="O256" s="60" t="s">
        <v>1067</v>
      </c>
      <c r="P256" s="60"/>
      <c r="Q256" s="60"/>
      <c r="R256" s="60"/>
      <c r="S256" s="13"/>
      <c r="T256" s="16"/>
      <c r="U256" s="16"/>
      <c r="V256" s="16"/>
      <c r="W256" s="16"/>
      <c r="X256" s="16"/>
      <c r="Y256" s="16"/>
      <c r="Z256" s="16"/>
    </row>
    <row r="257" spans="1:26" ht="38.25" x14ac:dyDescent="0.4">
      <c r="A257" s="47">
        <f t="shared" si="0"/>
        <v>256</v>
      </c>
      <c r="B257" s="8" t="s">
        <v>1068</v>
      </c>
      <c r="C257" s="11"/>
      <c r="D257" s="9" t="s">
        <v>13</v>
      </c>
      <c r="E257" s="10">
        <v>44254</v>
      </c>
      <c r="F257" s="11" t="s">
        <v>14</v>
      </c>
      <c r="G257" s="8" t="s">
        <v>111</v>
      </c>
      <c r="H257" s="8" t="s">
        <v>72</v>
      </c>
      <c r="I257" s="12" t="s">
        <v>113</v>
      </c>
      <c r="J257" s="8" t="s">
        <v>564</v>
      </c>
      <c r="K257" s="8" t="s">
        <v>1069</v>
      </c>
      <c r="L257" s="62"/>
      <c r="M257" s="13">
        <v>44303</v>
      </c>
      <c r="N257" s="12">
        <f t="shared" si="5"/>
        <v>49</v>
      </c>
      <c r="O257" s="60" t="s">
        <v>1070</v>
      </c>
      <c r="P257" s="60"/>
      <c r="Q257" s="60"/>
      <c r="R257" s="60"/>
      <c r="S257" s="13"/>
      <c r="T257" s="16"/>
      <c r="U257" s="16"/>
      <c r="V257" s="16"/>
      <c r="W257" s="16"/>
      <c r="X257" s="16"/>
      <c r="Y257" s="16"/>
      <c r="Z257" s="16"/>
    </row>
    <row r="258" spans="1:26" ht="38.25" x14ac:dyDescent="0.4">
      <c r="A258" s="47">
        <f t="shared" ref="A258:A359" si="6">A257+1</f>
        <v>257</v>
      </c>
      <c r="B258" s="8" t="s">
        <v>1071</v>
      </c>
      <c r="C258" s="11"/>
      <c r="D258" s="9" t="s">
        <v>13</v>
      </c>
      <c r="E258" s="10">
        <v>44268</v>
      </c>
      <c r="F258" s="11" t="s">
        <v>16</v>
      </c>
      <c r="G258" s="8" t="s">
        <v>28</v>
      </c>
      <c r="H258" s="8" t="s">
        <v>149</v>
      </c>
      <c r="I258" s="12" t="s">
        <v>113</v>
      </c>
      <c r="J258" s="8" t="s">
        <v>83</v>
      </c>
      <c r="K258" s="8" t="s">
        <v>1072</v>
      </c>
      <c r="L258" s="62"/>
      <c r="M258" s="13">
        <v>44303</v>
      </c>
      <c r="N258" s="12">
        <f t="shared" si="5"/>
        <v>35</v>
      </c>
      <c r="O258" s="60" t="s">
        <v>1073</v>
      </c>
      <c r="P258" s="60"/>
      <c r="Q258" s="60"/>
      <c r="R258" s="60"/>
      <c r="S258" s="13"/>
      <c r="T258" s="16"/>
      <c r="U258" s="16"/>
      <c r="V258" s="16"/>
      <c r="W258" s="16"/>
      <c r="X258" s="16"/>
      <c r="Y258" s="16"/>
      <c r="Z258" s="16"/>
    </row>
    <row r="259" spans="1:26" ht="38.25" x14ac:dyDescent="0.4">
      <c r="A259" s="47">
        <f t="shared" si="6"/>
        <v>258</v>
      </c>
      <c r="B259" s="8" t="s">
        <v>1074</v>
      </c>
      <c r="C259" s="11"/>
      <c r="D259" s="9" t="s">
        <v>1075</v>
      </c>
      <c r="E259" s="10"/>
      <c r="F259" s="11" t="s">
        <v>16</v>
      </c>
      <c r="G259" s="8" t="s">
        <v>79</v>
      </c>
      <c r="H259" s="8"/>
      <c r="I259" s="12"/>
      <c r="J259" s="8"/>
      <c r="K259" s="8" t="s">
        <v>1076</v>
      </c>
      <c r="L259" s="62"/>
      <c r="M259" s="13">
        <v>44310</v>
      </c>
      <c r="N259" s="12"/>
      <c r="O259" s="60" t="s">
        <v>1077</v>
      </c>
      <c r="P259" s="60"/>
      <c r="Q259" s="60"/>
      <c r="R259" s="60"/>
      <c r="S259" s="13"/>
      <c r="T259" s="16"/>
      <c r="U259" s="16"/>
      <c r="V259" s="16"/>
      <c r="W259" s="16"/>
      <c r="X259" s="16"/>
      <c r="Y259" s="16"/>
      <c r="Z259" s="16"/>
    </row>
    <row r="260" spans="1:26" ht="38.25" x14ac:dyDescent="0.4">
      <c r="A260" s="47">
        <f t="shared" si="6"/>
        <v>259</v>
      </c>
      <c r="B260" s="8" t="s">
        <v>1078</v>
      </c>
      <c r="C260" s="11" t="s">
        <v>1079</v>
      </c>
      <c r="D260" s="9" t="s">
        <v>1075</v>
      </c>
      <c r="E260" s="10"/>
      <c r="F260" s="11" t="s">
        <v>16</v>
      </c>
      <c r="G260" s="8" t="s">
        <v>79</v>
      </c>
      <c r="H260" s="8"/>
      <c r="I260" s="12"/>
      <c r="J260" s="8"/>
      <c r="K260" s="8" t="s">
        <v>1076</v>
      </c>
      <c r="L260" s="62"/>
      <c r="M260" s="13">
        <v>44310</v>
      </c>
      <c r="N260" s="12"/>
      <c r="O260" s="60" t="s">
        <v>1080</v>
      </c>
      <c r="P260" s="60"/>
      <c r="Q260" s="60"/>
      <c r="R260" s="60"/>
      <c r="S260" s="13"/>
      <c r="T260" s="16"/>
      <c r="U260" s="16"/>
      <c r="V260" s="16"/>
      <c r="W260" s="16"/>
      <c r="X260" s="16"/>
      <c r="Y260" s="16"/>
      <c r="Z260" s="16"/>
    </row>
    <row r="261" spans="1:26" ht="25.5" x14ac:dyDescent="0.4">
      <c r="A261" s="47">
        <f t="shared" si="6"/>
        <v>260</v>
      </c>
      <c r="B261" s="8" t="s">
        <v>1081</v>
      </c>
      <c r="C261" s="11"/>
      <c r="D261" s="9" t="s">
        <v>13</v>
      </c>
      <c r="E261" s="10">
        <v>44071</v>
      </c>
      <c r="F261" s="11" t="s">
        <v>16</v>
      </c>
      <c r="G261" s="8" t="s">
        <v>28</v>
      </c>
      <c r="H261" s="8" t="s">
        <v>212</v>
      </c>
      <c r="I261" s="12" t="s">
        <v>199</v>
      </c>
      <c r="J261" s="8" t="s">
        <v>17</v>
      </c>
      <c r="K261" s="8" t="s">
        <v>1082</v>
      </c>
      <c r="L261" s="62"/>
      <c r="M261" s="13">
        <v>44316</v>
      </c>
      <c r="N261" s="12">
        <f t="shared" ref="N261:N291" si="7">M261-E261</f>
        <v>245</v>
      </c>
      <c r="O261" s="60" t="s">
        <v>1083</v>
      </c>
      <c r="P261" s="60"/>
      <c r="Q261" s="60"/>
      <c r="R261" s="60"/>
      <c r="S261" s="13"/>
      <c r="T261" s="16"/>
      <c r="U261" s="16"/>
      <c r="V261" s="16"/>
      <c r="W261" s="16"/>
      <c r="X261" s="16"/>
      <c r="Y261" s="16"/>
      <c r="Z261" s="16"/>
    </row>
    <row r="262" spans="1:26" ht="25.5" x14ac:dyDescent="0.4">
      <c r="A262" s="47">
        <f t="shared" si="6"/>
        <v>261</v>
      </c>
      <c r="B262" s="8" t="s">
        <v>1084</v>
      </c>
      <c r="D262" s="9" t="s">
        <v>13</v>
      </c>
      <c r="E262" s="10">
        <v>44268</v>
      </c>
      <c r="F262" s="11" t="s">
        <v>14</v>
      </c>
      <c r="G262" s="8" t="s">
        <v>79</v>
      </c>
      <c r="H262" s="8" t="s">
        <v>161</v>
      </c>
      <c r="I262" s="8" t="s">
        <v>113</v>
      </c>
      <c r="J262" s="8" t="s">
        <v>83</v>
      </c>
      <c r="K262" s="8" t="s">
        <v>174</v>
      </c>
      <c r="L262" s="62"/>
      <c r="M262" s="13">
        <v>44316</v>
      </c>
      <c r="N262" s="12">
        <f t="shared" si="7"/>
        <v>48</v>
      </c>
      <c r="O262" s="60" t="s">
        <v>556</v>
      </c>
      <c r="P262" s="60"/>
      <c r="Q262" s="60"/>
      <c r="R262" s="60"/>
      <c r="S262" s="13"/>
      <c r="T262" s="16"/>
      <c r="U262" s="16"/>
      <c r="V262" s="16"/>
      <c r="W262" s="16"/>
      <c r="X262" s="16"/>
      <c r="Y262" s="16"/>
      <c r="Z262" s="16"/>
    </row>
    <row r="263" spans="1:26" ht="25.5" x14ac:dyDescent="0.4">
      <c r="A263" s="47">
        <f t="shared" si="6"/>
        <v>262</v>
      </c>
      <c r="B263" s="8" t="s">
        <v>1085</v>
      </c>
      <c r="C263" s="11"/>
      <c r="D263" s="9" t="s">
        <v>13</v>
      </c>
      <c r="E263" s="10">
        <v>44268</v>
      </c>
      <c r="F263" s="11" t="s">
        <v>14</v>
      </c>
      <c r="G263" s="8" t="s">
        <v>126</v>
      </c>
      <c r="H263" s="8" t="s">
        <v>105</v>
      </c>
      <c r="I263" s="12" t="s">
        <v>40</v>
      </c>
      <c r="J263" s="8"/>
      <c r="K263" s="8" t="s">
        <v>174</v>
      </c>
      <c r="L263" s="62"/>
      <c r="M263" s="13">
        <v>44317</v>
      </c>
      <c r="N263" s="12">
        <f t="shared" si="7"/>
        <v>49</v>
      </c>
      <c r="O263" s="60" t="s">
        <v>1086</v>
      </c>
      <c r="P263" s="60"/>
      <c r="Q263" s="60"/>
      <c r="R263" s="60"/>
      <c r="S263" s="13"/>
      <c r="T263" s="16"/>
      <c r="U263" s="16"/>
      <c r="V263" s="16"/>
      <c r="W263" s="16"/>
      <c r="X263" s="16"/>
      <c r="Y263" s="16"/>
      <c r="Z263" s="16"/>
    </row>
    <row r="264" spans="1:26" ht="38.25" x14ac:dyDescent="0.4">
      <c r="A264" s="47">
        <f t="shared" si="6"/>
        <v>263</v>
      </c>
      <c r="B264" s="8" t="s">
        <v>1087</v>
      </c>
      <c r="C264" s="11"/>
      <c r="D264" s="9" t="s">
        <v>13</v>
      </c>
      <c r="E264" s="10">
        <v>44205</v>
      </c>
      <c r="F264" s="11" t="s">
        <v>14</v>
      </c>
      <c r="G264" s="8" t="s">
        <v>79</v>
      </c>
      <c r="H264" s="8" t="s">
        <v>131</v>
      </c>
      <c r="I264" s="12" t="s">
        <v>113</v>
      </c>
      <c r="J264" s="8" t="s">
        <v>516</v>
      </c>
      <c r="K264" s="8" t="s">
        <v>1088</v>
      </c>
      <c r="L264" s="62"/>
      <c r="M264" s="13">
        <v>44319</v>
      </c>
      <c r="N264" s="12">
        <f t="shared" si="7"/>
        <v>114</v>
      </c>
      <c r="O264" s="60" t="s">
        <v>1089</v>
      </c>
      <c r="P264" s="60"/>
      <c r="Q264" s="60"/>
      <c r="R264" s="60"/>
      <c r="S264" s="13"/>
      <c r="T264" s="16"/>
      <c r="U264" s="16"/>
      <c r="V264" s="16"/>
      <c r="W264" s="16"/>
      <c r="X264" s="16"/>
      <c r="Y264" s="16"/>
      <c r="Z264" s="16"/>
    </row>
    <row r="265" spans="1:26" ht="38.25" x14ac:dyDescent="0.4">
      <c r="A265" s="47">
        <f t="shared" si="6"/>
        <v>264</v>
      </c>
      <c r="B265" s="8" t="s">
        <v>1090</v>
      </c>
      <c r="C265" s="11"/>
      <c r="D265" s="9" t="s">
        <v>27</v>
      </c>
      <c r="E265" s="10">
        <v>44193</v>
      </c>
      <c r="F265" s="8" t="s">
        <v>16</v>
      </c>
      <c r="G265" s="8" t="s">
        <v>1091</v>
      </c>
      <c r="H265" s="12" t="s">
        <v>29</v>
      </c>
      <c r="I265" s="8"/>
      <c r="J265" s="8" t="s">
        <v>970</v>
      </c>
      <c r="K265" s="8" t="s">
        <v>1092</v>
      </c>
      <c r="L265" s="62"/>
      <c r="M265" s="13">
        <v>44333</v>
      </c>
      <c r="N265" s="12">
        <f t="shared" si="7"/>
        <v>140</v>
      </c>
      <c r="O265" s="60"/>
      <c r="P265" s="60"/>
      <c r="Q265" s="60"/>
      <c r="R265" s="60"/>
      <c r="S265" s="13"/>
      <c r="T265" s="16"/>
      <c r="U265" s="16"/>
      <c r="V265" s="16"/>
      <c r="W265" s="16"/>
      <c r="X265" s="16"/>
      <c r="Y265" s="16"/>
      <c r="Z265" s="16"/>
    </row>
    <row r="266" spans="1:26" ht="38.25" x14ac:dyDescent="0.4">
      <c r="A266" s="47">
        <f t="shared" si="6"/>
        <v>265</v>
      </c>
      <c r="B266" s="8" t="s">
        <v>1093</v>
      </c>
      <c r="C266" s="11"/>
      <c r="D266" s="9" t="s">
        <v>27</v>
      </c>
      <c r="E266" s="10">
        <v>44318</v>
      </c>
      <c r="F266" s="8" t="s">
        <v>14</v>
      </c>
      <c r="G266" s="8"/>
      <c r="H266" s="12"/>
      <c r="I266" s="8"/>
      <c r="J266" s="8"/>
      <c r="K266" s="8" t="s">
        <v>1094</v>
      </c>
      <c r="L266" s="62"/>
      <c r="M266" s="13">
        <v>44335</v>
      </c>
      <c r="N266" s="12">
        <f t="shared" si="7"/>
        <v>17</v>
      </c>
      <c r="O266" s="60" t="s">
        <v>1095</v>
      </c>
      <c r="P266" s="60"/>
      <c r="Q266" s="60"/>
      <c r="R266" s="60"/>
      <c r="S266" s="13"/>
      <c r="T266" s="16"/>
      <c r="U266" s="16"/>
      <c r="V266" s="16"/>
      <c r="W266" s="16"/>
      <c r="X266" s="16"/>
      <c r="Y266" s="16"/>
      <c r="Z266" s="16"/>
    </row>
    <row r="267" spans="1:26" ht="38.25" x14ac:dyDescent="0.4">
      <c r="A267" s="47">
        <f t="shared" si="6"/>
        <v>266</v>
      </c>
      <c r="B267" s="8" t="s">
        <v>1096</v>
      </c>
      <c r="C267" s="11"/>
      <c r="D267" s="9" t="s">
        <v>13</v>
      </c>
      <c r="E267" s="10">
        <v>44314</v>
      </c>
      <c r="F267" s="8" t="s">
        <v>14</v>
      </c>
      <c r="G267" s="8" t="s">
        <v>79</v>
      </c>
      <c r="H267" s="12" t="s">
        <v>418</v>
      </c>
      <c r="I267" s="8" t="s">
        <v>40</v>
      </c>
      <c r="J267" s="8" t="s">
        <v>22</v>
      </c>
      <c r="K267" s="8" t="s">
        <v>1097</v>
      </c>
      <c r="L267" s="62"/>
      <c r="M267" s="13">
        <v>44338</v>
      </c>
      <c r="N267" s="12">
        <f t="shared" si="7"/>
        <v>24</v>
      </c>
      <c r="O267" s="60" t="s">
        <v>1098</v>
      </c>
      <c r="P267" s="60"/>
      <c r="Q267" s="60"/>
      <c r="R267" s="60"/>
      <c r="S267" s="13"/>
      <c r="T267" s="16"/>
      <c r="U267" s="16"/>
      <c r="V267" s="16"/>
      <c r="W267" s="16"/>
      <c r="X267" s="16"/>
      <c r="Y267" s="16"/>
      <c r="Z267" s="16"/>
    </row>
    <row r="268" spans="1:26" ht="25.5" x14ac:dyDescent="0.4">
      <c r="A268" s="47">
        <f t="shared" si="6"/>
        <v>267</v>
      </c>
      <c r="B268" s="8" t="s">
        <v>1099</v>
      </c>
      <c r="C268" s="11" t="s">
        <v>1100</v>
      </c>
      <c r="D268" s="9" t="s">
        <v>13</v>
      </c>
      <c r="E268" s="10">
        <v>44315</v>
      </c>
      <c r="F268" s="8" t="s">
        <v>14</v>
      </c>
      <c r="G268" s="8"/>
      <c r="H268" s="12"/>
      <c r="I268" s="8" t="s">
        <v>113</v>
      </c>
      <c r="J268" s="8" t="s">
        <v>516</v>
      </c>
      <c r="K268" s="8" t="s">
        <v>1101</v>
      </c>
      <c r="L268" s="62"/>
      <c r="M268" s="13">
        <v>44339</v>
      </c>
      <c r="N268" s="12">
        <f t="shared" si="7"/>
        <v>24</v>
      </c>
      <c r="O268" s="60" t="s">
        <v>1102</v>
      </c>
      <c r="P268" s="60"/>
      <c r="Q268" s="60"/>
      <c r="R268" s="60"/>
      <c r="S268" s="13"/>
      <c r="T268" s="16"/>
      <c r="U268" s="16"/>
      <c r="V268" s="16"/>
      <c r="W268" s="16"/>
      <c r="X268" s="16"/>
      <c r="Y268" s="16"/>
      <c r="Z268" s="16"/>
    </row>
    <row r="269" spans="1:26" ht="25.5" x14ac:dyDescent="0.4">
      <c r="A269" s="47">
        <f t="shared" si="6"/>
        <v>268</v>
      </c>
      <c r="B269" s="8" t="s">
        <v>1103</v>
      </c>
      <c r="C269" s="11"/>
      <c r="D269" s="9" t="s">
        <v>13</v>
      </c>
      <c r="E269" s="10">
        <v>44315</v>
      </c>
      <c r="F269" s="8" t="s">
        <v>16</v>
      </c>
      <c r="G269" s="8"/>
      <c r="H269" s="12"/>
      <c r="I269" s="8" t="s">
        <v>113</v>
      </c>
      <c r="J269" s="8" t="s">
        <v>516</v>
      </c>
      <c r="K269" s="8" t="s">
        <v>1101</v>
      </c>
      <c r="L269" s="62"/>
      <c r="M269" s="13">
        <v>44345</v>
      </c>
      <c r="N269" s="12">
        <f t="shared" si="7"/>
        <v>30</v>
      </c>
      <c r="O269" s="60" t="s">
        <v>1104</v>
      </c>
      <c r="P269" s="60" t="s">
        <v>1105</v>
      </c>
      <c r="Q269" s="60" t="s">
        <v>1105</v>
      </c>
      <c r="R269" s="60"/>
      <c r="S269" s="13"/>
      <c r="T269" s="16"/>
      <c r="U269" s="16"/>
      <c r="V269" s="16"/>
      <c r="W269" s="16"/>
      <c r="X269" s="16"/>
      <c r="Y269" s="16"/>
      <c r="Z269" s="16"/>
    </row>
    <row r="270" spans="1:26" ht="51" x14ac:dyDescent="0.4">
      <c r="A270" s="47">
        <f t="shared" si="6"/>
        <v>269</v>
      </c>
      <c r="B270" s="12" t="s">
        <v>1106</v>
      </c>
      <c r="C270" s="12"/>
      <c r="D270" s="12" t="s">
        <v>13</v>
      </c>
      <c r="E270" s="10">
        <v>44114</v>
      </c>
      <c r="F270" s="12" t="s">
        <v>16</v>
      </c>
      <c r="G270" s="12" t="s">
        <v>82</v>
      </c>
      <c r="H270" s="12" t="s">
        <v>170</v>
      </c>
      <c r="I270" s="12" t="s">
        <v>113</v>
      </c>
      <c r="J270" s="8" t="s">
        <v>200</v>
      </c>
      <c r="K270" s="8" t="s">
        <v>1107</v>
      </c>
      <c r="L270" s="62"/>
      <c r="M270" s="13">
        <v>44345</v>
      </c>
      <c r="N270" s="12">
        <f t="shared" si="7"/>
        <v>231</v>
      </c>
      <c r="O270" s="8" t="s">
        <v>1108</v>
      </c>
      <c r="P270" s="8" t="s">
        <v>1105</v>
      </c>
      <c r="Q270" s="8" t="s">
        <v>1105</v>
      </c>
      <c r="R270" s="8"/>
      <c r="S270" s="13"/>
      <c r="T270" s="16"/>
      <c r="U270" s="16"/>
      <c r="V270" s="16"/>
      <c r="W270" s="16"/>
      <c r="X270" s="16"/>
      <c r="Y270" s="16"/>
      <c r="Z270" s="16"/>
    </row>
    <row r="271" spans="1:26" ht="127.5" x14ac:dyDescent="0.4">
      <c r="A271" s="47">
        <f t="shared" si="6"/>
        <v>270</v>
      </c>
      <c r="B271" s="12" t="s">
        <v>1109</v>
      </c>
      <c r="C271" s="12"/>
      <c r="D271" s="12" t="s">
        <v>13</v>
      </c>
      <c r="E271" s="10">
        <v>44105</v>
      </c>
      <c r="F271" s="12" t="s">
        <v>16</v>
      </c>
      <c r="G271" s="12" t="s">
        <v>447</v>
      </c>
      <c r="H271" s="12" t="s">
        <v>418</v>
      </c>
      <c r="I271" s="12" t="s">
        <v>40</v>
      </c>
      <c r="J271" s="8" t="s">
        <v>970</v>
      </c>
      <c r="K271" s="8" t="s">
        <v>1110</v>
      </c>
      <c r="L271" s="62"/>
      <c r="M271" s="13">
        <v>44345</v>
      </c>
      <c r="N271" s="12">
        <f t="shared" si="7"/>
        <v>240</v>
      </c>
      <c r="O271" s="8" t="s">
        <v>1111</v>
      </c>
      <c r="P271" s="8" t="s">
        <v>1105</v>
      </c>
      <c r="Q271" s="8" t="s">
        <v>1105</v>
      </c>
      <c r="R271" s="8"/>
      <c r="S271" s="13"/>
      <c r="T271" s="16"/>
      <c r="U271" s="16"/>
      <c r="V271" s="16"/>
      <c r="W271" s="16"/>
      <c r="X271" s="16"/>
      <c r="Y271" s="16"/>
      <c r="Z271" s="16"/>
    </row>
    <row r="272" spans="1:26" ht="38.25" x14ac:dyDescent="0.4">
      <c r="A272" s="47">
        <f t="shared" si="6"/>
        <v>271</v>
      </c>
      <c r="B272" s="8" t="s">
        <v>1112</v>
      </c>
      <c r="C272" s="12"/>
      <c r="D272" s="9" t="s">
        <v>13</v>
      </c>
      <c r="E272" s="10">
        <v>44205</v>
      </c>
      <c r="F272" s="8" t="s">
        <v>14</v>
      </c>
      <c r="G272" s="8" t="s">
        <v>82</v>
      </c>
      <c r="H272" s="12" t="s">
        <v>134</v>
      </c>
      <c r="I272" s="8" t="s">
        <v>113</v>
      </c>
      <c r="J272" s="8" t="s">
        <v>90</v>
      </c>
      <c r="K272" s="8" t="s">
        <v>1113</v>
      </c>
      <c r="L272" s="62"/>
      <c r="M272" s="13">
        <v>44351</v>
      </c>
      <c r="N272" s="12">
        <f t="shared" si="7"/>
        <v>146</v>
      </c>
      <c r="O272" s="8" t="s">
        <v>1114</v>
      </c>
      <c r="P272" s="8" t="s">
        <v>1105</v>
      </c>
      <c r="Q272" s="8" t="s">
        <v>1105</v>
      </c>
      <c r="R272" s="8"/>
      <c r="S272" s="13"/>
      <c r="T272" s="16"/>
      <c r="U272" s="16"/>
      <c r="V272" s="16"/>
      <c r="W272" s="16"/>
      <c r="X272" s="16"/>
      <c r="Y272" s="16"/>
      <c r="Z272" s="16"/>
    </row>
    <row r="273" spans="1:26" ht="25.5" x14ac:dyDescent="0.4">
      <c r="A273" s="47">
        <f t="shared" si="6"/>
        <v>272</v>
      </c>
      <c r="B273" s="12" t="s">
        <v>1115</v>
      </c>
      <c r="C273" s="12"/>
      <c r="D273" s="12" t="s">
        <v>13</v>
      </c>
      <c r="E273" s="10">
        <v>44315</v>
      </c>
      <c r="F273" s="12" t="s">
        <v>14</v>
      </c>
      <c r="G273" s="12"/>
      <c r="H273" s="12"/>
      <c r="I273" s="12" t="s">
        <v>113</v>
      </c>
      <c r="J273" s="8" t="s">
        <v>516</v>
      </c>
      <c r="K273" s="8" t="s">
        <v>1101</v>
      </c>
      <c r="L273" s="62"/>
      <c r="M273" s="13">
        <v>44352</v>
      </c>
      <c r="N273" s="12">
        <f t="shared" si="7"/>
        <v>37</v>
      </c>
      <c r="O273" s="8" t="s">
        <v>1116</v>
      </c>
      <c r="P273" s="8" t="s">
        <v>1105</v>
      </c>
      <c r="Q273" s="8" t="s">
        <v>1105</v>
      </c>
      <c r="R273" s="8"/>
      <c r="S273" s="13"/>
      <c r="T273" s="16"/>
      <c r="U273" s="16"/>
      <c r="V273" s="16"/>
      <c r="W273" s="16"/>
      <c r="X273" s="16"/>
      <c r="Y273" s="16"/>
      <c r="Z273" s="16"/>
    </row>
    <row r="274" spans="1:26" ht="51" x14ac:dyDescent="0.4">
      <c r="A274" s="47">
        <f t="shared" si="6"/>
        <v>273</v>
      </c>
      <c r="B274" s="12" t="s">
        <v>1117</v>
      </c>
      <c r="C274" s="12"/>
      <c r="D274" s="12" t="s">
        <v>13</v>
      </c>
      <c r="E274" s="10">
        <v>44315</v>
      </c>
      <c r="F274" s="12" t="s">
        <v>14</v>
      </c>
      <c r="G274" s="12" t="s">
        <v>79</v>
      </c>
      <c r="H274" s="12" t="s">
        <v>105</v>
      </c>
      <c r="I274" s="12" t="s">
        <v>40</v>
      </c>
      <c r="J274" s="8" t="s">
        <v>474</v>
      </c>
      <c r="K274" s="8" t="s">
        <v>1118</v>
      </c>
      <c r="L274" s="62"/>
      <c r="M274" s="13">
        <v>44366</v>
      </c>
      <c r="N274" s="12">
        <f t="shared" si="7"/>
        <v>51</v>
      </c>
      <c r="O274" s="8" t="s">
        <v>1119</v>
      </c>
      <c r="P274" s="8" t="s">
        <v>1105</v>
      </c>
      <c r="Q274" s="8" t="s">
        <v>1105</v>
      </c>
      <c r="R274" s="8"/>
      <c r="S274" s="13"/>
      <c r="T274" s="16"/>
      <c r="U274" s="16"/>
      <c r="V274" s="16"/>
      <c r="W274" s="16"/>
      <c r="X274" s="16"/>
      <c r="Y274" s="16"/>
      <c r="Z274" s="16"/>
    </row>
    <row r="275" spans="1:26" ht="25.5" x14ac:dyDescent="0.4">
      <c r="A275" s="47">
        <f t="shared" si="6"/>
        <v>274</v>
      </c>
      <c r="B275" s="12" t="s">
        <v>1120</v>
      </c>
      <c r="C275" s="12"/>
      <c r="D275" s="12" t="s">
        <v>13</v>
      </c>
      <c r="E275" s="10">
        <v>44268</v>
      </c>
      <c r="F275" s="12" t="s">
        <v>14</v>
      </c>
      <c r="G275" s="12" t="s">
        <v>71</v>
      </c>
      <c r="H275" s="12" t="s">
        <v>170</v>
      </c>
      <c r="I275" s="12" t="s">
        <v>113</v>
      </c>
      <c r="J275" s="8" t="s">
        <v>17</v>
      </c>
      <c r="K275" s="8" t="s">
        <v>174</v>
      </c>
      <c r="L275" s="62"/>
      <c r="M275" s="13">
        <v>44371</v>
      </c>
      <c r="N275" s="12">
        <f t="shared" si="7"/>
        <v>103</v>
      </c>
      <c r="O275" s="8" t="s">
        <v>1121</v>
      </c>
      <c r="P275" s="8" t="s">
        <v>1105</v>
      </c>
      <c r="Q275" s="8" t="s">
        <v>1105</v>
      </c>
      <c r="R275" s="8"/>
      <c r="S275" s="13"/>
      <c r="T275" s="16"/>
      <c r="U275" s="16"/>
      <c r="V275" s="16"/>
      <c r="W275" s="16"/>
      <c r="X275" s="16"/>
      <c r="Y275" s="16"/>
      <c r="Z275" s="16"/>
    </row>
    <row r="276" spans="1:26" ht="51" x14ac:dyDescent="0.4">
      <c r="A276" s="47">
        <f t="shared" si="6"/>
        <v>275</v>
      </c>
      <c r="B276" s="12" t="s">
        <v>1122</v>
      </c>
      <c r="C276" s="12"/>
      <c r="D276" s="12" t="s">
        <v>13</v>
      </c>
      <c r="E276" s="10">
        <v>44105</v>
      </c>
      <c r="F276" s="12" t="s">
        <v>16</v>
      </c>
      <c r="G276" s="12" t="s">
        <v>1123</v>
      </c>
      <c r="H276" s="12" t="s">
        <v>181</v>
      </c>
      <c r="I276" s="12" t="s">
        <v>113</v>
      </c>
      <c r="J276" s="8" t="s">
        <v>22</v>
      </c>
      <c r="K276" s="8" t="s">
        <v>1124</v>
      </c>
      <c r="L276" s="62"/>
      <c r="M276" s="13">
        <v>44380</v>
      </c>
      <c r="N276" s="12">
        <f t="shared" si="7"/>
        <v>275</v>
      </c>
      <c r="O276" s="8" t="s">
        <v>1125</v>
      </c>
      <c r="P276" s="8" t="s">
        <v>1105</v>
      </c>
      <c r="Q276" s="8" t="s">
        <v>1105</v>
      </c>
      <c r="R276" s="8"/>
      <c r="S276" s="13"/>
      <c r="T276" s="16"/>
      <c r="U276" s="16"/>
      <c r="V276" s="16"/>
      <c r="W276" s="16"/>
      <c r="X276" s="16"/>
      <c r="Y276" s="16"/>
      <c r="Z276" s="16"/>
    </row>
    <row r="277" spans="1:26" ht="38.25" x14ac:dyDescent="0.4">
      <c r="A277" s="47">
        <f t="shared" si="6"/>
        <v>276</v>
      </c>
      <c r="B277" s="12" t="s">
        <v>1126</v>
      </c>
      <c r="C277" s="12"/>
      <c r="D277" s="12" t="s">
        <v>13</v>
      </c>
      <c r="E277" s="10">
        <v>44177</v>
      </c>
      <c r="F277" s="12" t="s">
        <v>14</v>
      </c>
      <c r="G277" s="12" t="s">
        <v>494</v>
      </c>
      <c r="H277" s="12" t="s">
        <v>224</v>
      </c>
      <c r="I277" s="12" t="s">
        <v>199</v>
      </c>
      <c r="J277" s="8" t="s">
        <v>1127</v>
      </c>
      <c r="K277" s="8" t="s">
        <v>1128</v>
      </c>
      <c r="L277" s="62"/>
      <c r="M277" s="13">
        <v>44380</v>
      </c>
      <c r="N277" s="12">
        <f t="shared" si="7"/>
        <v>203</v>
      </c>
      <c r="O277" s="8" t="s">
        <v>1129</v>
      </c>
      <c r="P277" s="8" t="s">
        <v>1105</v>
      </c>
      <c r="Q277" s="8" t="s">
        <v>1105</v>
      </c>
      <c r="R277" s="8"/>
      <c r="S277" s="13"/>
      <c r="T277" s="16"/>
      <c r="U277" s="16"/>
      <c r="V277" s="16"/>
      <c r="W277" s="16"/>
      <c r="X277" s="16"/>
      <c r="Y277" s="16"/>
      <c r="Z277" s="16"/>
    </row>
    <row r="278" spans="1:26" ht="25.5" x14ac:dyDescent="0.4">
      <c r="A278" s="47">
        <f t="shared" si="6"/>
        <v>277</v>
      </c>
      <c r="B278" s="12" t="s">
        <v>1130</v>
      </c>
      <c r="C278" s="12"/>
      <c r="D278" s="12" t="s">
        <v>13</v>
      </c>
      <c r="E278" s="10">
        <v>44315</v>
      </c>
      <c r="F278" s="12" t="s">
        <v>16</v>
      </c>
      <c r="G278" s="12"/>
      <c r="H278" s="12"/>
      <c r="I278" s="12" t="s">
        <v>199</v>
      </c>
      <c r="J278" s="8" t="s">
        <v>83</v>
      </c>
      <c r="K278" s="8" t="s">
        <v>209</v>
      </c>
      <c r="L278" s="62"/>
      <c r="M278" s="13">
        <v>44380</v>
      </c>
      <c r="N278" s="12">
        <f t="shared" si="7"/>
        <v>65</v>
      </c>
      <c r="O278" s="8" t="s">
        <v>1131</v>
      </c>
      <c r="P278" s="8" t="s">
        <v>1105</v>
      </c>
      <c r="Q278" s="8" t="s">
        <v>1105</v>
      </c>
      <c r="R278" s="8"/>
      <c r="S278" s="13"/>
      <c r="T278" s="16"/>
      <c r="U278" s="16"/>
      <c r="V278" s="16"/>
      <c r="W278" s="16"/>
      <c r="X278" s="16"/>
      <c r="Y278" s="16"/>
      <c r="Z278" s="16"/>
    </row>
    <row r="279" spans="1:26" ht="25.5" x14ac:dyDescent="0.4">
      <c r="A279" s="47">
        <f t="shared" si="6"/>
        <v>278</v>
      </c>
      <c r="B279" s="12" t="s">
        <v>1132</v>
      </c>
      <c r="C279" s="12"/>
      <c r="D279" s="12" t="s">
        <v>13</v>
      </c>
      <c r="E279" s="10">
        <v>44316</v>
      </c>
      <c r="F279" s="12" t="s">
        <v>14</v>
      </c>
      <c r="G279" s="12"/>
      <c r="H279" s="12"/>
      <c r="I279" s="12" t="s">
        <v>113</v>
      </c>
      <c r="J279" s="8" t="s">
        <v>90</v>
      </c>
      <c r="K279" s="8" t="s">
        <v>1133</v>
      </c>
      <c r="L279" s="62"/>
      <c r="M279" s="13">
        <v>44380</v>
      </c>
      <c r="N279" s="12">
        <f t="shared" si="7"/>
        <v>64</v>
      </c>
      <c r="O279" s="8" t="s">
        <v>1134</v>
      </c>
      <c r="P279" s="8" t="s">
        <v>1105</v>
      </c>
      <c r="Q279" s="8" t="s">
        <v>1105</v>
      </c>
      <c r="R279" s="8"/>
      <c r="S279" s="13"/>
      <c r="T279" s="16"/>
      <c r="U279" s="16"/>
      <c r="V279" s="16"/>
      <c r="W279" s="16"/>
      <c r="X279" s="16"/>
      <c r="Y279" s="16"/>
      <c r="Z279" s="16"/>
    </row>
    <row r="280" spans="1:26" ht="25.5" x14ac:dyDescent="0.4">
      <c r="A280" s="47">
        <f t="shared" si="6"/>
        <v>279</v>
      </c>
      <c r="B280" s="12" t="s">
        <v>1135</v>
      </c>
      <c r="C280" s="12"/>
      <c r="D280" s="12" t="s">
        <v>13</v>
      </c>
      <c r="E280" s="10">
        <v>44316</v>
      </c>
      <c r="F280" s="12" t="s">
        <v>16</v>
      </c>
      <c r="G280" s="12"/>
      <c r="H280" s="12"/>
      <c r="I280" s="12" t="s">
        <v>113</v>
      </c>
      <c r="J280" s="8" t="s">
        <v>90</v>
      </c>
      <c r="K280" s="8" t="s">
        <v>1133</v>
      </c>
      <c r="L280" s="62"/>
      <c r="M280" s="13">
        <v>44380</v>
      </c>
      <c r="N280" s="12">
        <f t="shared" si="7"/>
        <v>64</v>
      </c>
      <c r="O280" s="8" t="s">
        <v>1136</v>
      </c>
      <c r="P280" s="8" t="s">
        <v>1105</v>
      </c>
      <c r="Q280" s="8" t="s">
        <v>1105</v>
      </c>
      <c r="R280" s="8"/>
      <c r="S280" s="13"/>
      <c r="T280" s="16"/>
      <c r="U280" s="16"/>
      <c r="V280" s="16"/>
      <c r="W280" s="16"/>
      <c r="X280" s="16"/>
      <c r="Y280" s="16"/>
      <c r="Z280" s="16"/>
    </row>
    <row r="281" spans="1:26" ht="25.5" x14ac:dyDescent="0.4">
      <c r="A281" s="47">
        <f t="shared" si="6"/>
        <v>280</v>
      </c>
      <c r="B281" s="12" t="s">
        <v>1137</v>
      </c>
      <c r="C281" s="12"/>
      <c r="D281" s="12" t="s">
        <v>13</v>
      </c>
      <c r="E281" s="10">
        <v>44316</v>
      </c>
      <c r="F281" s="12" t="s">
        <v>14</v>
      </c>
      <c r="G281" s="12"/>
      <c r="H281" s="12"/>
      <c r="I281" s="12" t="s">
        <v>113</v>
      </c>
      <c r="J281" s="8" t="s">
        <v>90</v>
      </c>
      <c r="K281" s="8" t="s">
        <v>1133</v>
      </c>
      <c r="L281" s="62"/>
      <c r="M281" s="13">
        <v>44380</v>
      </c>
      <c r="N281" s="12">
        <f t="shared" si="7"/>
        <v>64</v>
      </c>
      <c r="O281" s="8" t="s">
        <v>702</v>
      </c>
      <c r="P281" s="8" t="s">
        <v>1105</v>
      </c>
      <c r="Q281" s="8" t="s">
        <v>1105</v>
      </c>
      <c r="R281" s="8"/>
      <c r="S281" s="13"/>
      <c r="T281" s="16"/>
      <c r="U281" s="16"/>
      <c r="V281" s="16"/>
      <c r="W281" s="16"/>
      <c r="X281" s="16"/>
      <c r="Y281" s="16"/>
      <c r="Z281" s="16"/>
    </row>
    <row r="282" spans="1:26" ht="25.5" x14ac:dyDescent="0.4">
      <c r="A282" s="47">
        <f t="shared" si="6"/>
        <v>281</v>
      </c>
      <c r="B282" s="12" t="s">
        <v>1138</v>
      </c>
      <c r="C282" s="12"/>
      <c r="D282" s="12" t="s">
        <v>13</v>
      </c>
      <c r="E282" s="10">
        <v>44315</v>
      </c>
      <c r="F282" s="12" t="s">
        <v>14</v>
      </c>
      <c r="G282" s="12"/>
      <c r="H282" s="12"/>
      <c r="I282" s="12" t="s">
        <v>113</v>
      </c>
      <c r="J282" s="8" t="s">
        <v>90</v>
      </c>
      <c r="K282" s="8" t="s">
        <v>1101</v>
      </c>
      <c r="L282" s="62"/>
      <c r="M282" s="13">
        <v>44380</v>
      </c>
      <c r="N282" s="12">
        <f t="shared" si="7"/>
        <v>65</v>
      </c>
      <c r="O282" s="8" t="s">
        <v>1136</v>
      </c>
      <c r="P282" s="8" t="s">
        <v>1105</v>
      </c>
      <c r="Q282" s="8" t="s">
        <v>1105</v>
      </c>
      <c r="R282" s="8"/>
      <c r="S282" s="13"/>
      <c r="T282" s="16"/>
      <c r="U282" s="16"/>
      <c r="V282" s="16"/>
      <c r="W282" s="16"/>
      <c r="X282" s="16"/>
      <c r="Y282" s="16"/>
      <c r="Z282" s="16"/>
    </row>
    <row r="283" spans="1:26" ht="25.5" x14ac:dyDescent="0.4">
      <c r="A283" s="47">
        <f t="shared" si="6"/>
        <v>282</v>
      </c>
      <c r="B283" s="12" t="s">
        <v>1139</v>
      </c>
      <c r="C283" s="12"/>
      <c r="D283" s="12" t="s">
        <v>13</v>
      </c>
      <c r="E283" s="10">
        <v>44315</v>
      </c>
      <c r="F283" s="12" t="s">
        <v>14</v>
      </c>
      <c r="G283" s="12"/>
      <c r="H283" s="12"/>
      <c r="I283" s="12" t="s">
        <v>113</v>
      </c>
      <c r="J283" s="8" t="s">
        <v>90</v>
      </c>
      <c r="K283" s="8" t="s">
        <v>1101</v>
      </c>
      <c r="L283" s="62"/>
      <c r="M283" s="13">
        <v>44380</v>
      </c>
      <c r="N283" s="12">
        <f t="shared" si="7"/>
        <v>65</v>
      </c>
      <c r="O283" s="8" t="s">
        <v>1140</v>
      </c>
      <c r="P283" s="8" t="s">
        <v>1105</v>
      </c>
      <c r="Q283" s="8" t="s">
        <v>1105</v>
      </c>
      <c r="R283" s="8"/>
      <c r="S283" s="13"/>
      <c r="T283" s="16"/>
      <c r="U283" s="16"/>
      <c r="V283" s="16"/>
      <c r="W283" s="16"/>
      <c r="X283" s="16"/>
      <c r="Y283" s="16"/>
      <c r="Z283" s="16"/>
    </row>
    <row r="284" spans="1:26" ht="25.5" x14ac:dyDescent="0.4">
      <c r="A284" s="47">
        <f t="shared" si="6"/>
        <v>283</v>
      </c>
      <c r="B284" s="12" t="s">
        <v>1141</v>
      </c>
      <c r="C284" s="12"/>
      <c r="D284" s="12" t="s">
        <v>13</v>
      </c>
      <c r="E284" s="10">
        <v>44315</v>
      </c>
      <c r="F284" s="12" t="s">
        <v>16</v>
      </c>
      <c r="G284" s="12"/>
      <c r="H284" s="12"/>
      <c r="I284" s="12" t="s">
        <v>113</v>
      </c>
      <c r="J284" s="8" t="s">
        <v>90</v>
      </c>
      <c r="K284" s="8" t="s">
        <v>1101</v>
      </c>
      <c r="L284" s="62"/>
      <c r="M284" s="13">
        <v>44387</v>
      </c>
      <c r="N284" s="12">
        <f t="shared" si="7"/>
        <v>72</v>
      </c>
      <c r="O284" s="8" t="s">
        <v>1142</v>
      </c>
      <c r="P284" s="8" t="s">
        <v>1105</v>
      </c>
      <c r="Q284" s="8" t="s">
        <v>1105</v>
      </c>
      <c r="R284" s="8"/>
      <c r="S284" s="13"/>
      <c r="T284" s="16"/>
      <c r="U284" s="16"/>
      <c r="V284" s="16"/>
      <c r="W284" s="16"/>
      <c r="X284" s="16"/>
      <c r="Y284" s="16"/>
      <c r="Z284" s="16"/>
    </row>
    <row r="285" spans="1:26" ht="25.5" x14ac:dyDescent="0.4">
      <c r="A285" s="47">
        <f t="shared" si="6"/>
        <v>284</v>
      </c>
      <c r="B285" s="8" t="s">
        <v>1143</v>
      </c>
      <c r="D285" s="9" t="s">
        <v>13</v>
      </c>
      <c r="E285" s="10">
        <v>44363</v>
      </c>
      <c r="F285" s="11" t="s">
        <v>16</v>
      </c>
      <c r="G285" s="8" t="s">
        <v>358</v>
      </c>
      <c r="H285" s="8" t="s">
        <v>495</v>
      </c>
      <c r="I285" s="8" t="s">
        <v>40</v>
      </c>
      <c r="J285" s="8" t="s">
        <v>19</v>
      </c>
      <c r="K285" s="8" t="s">
        <v>1144</v>
      </c>
      <c r="L285" s="62"/>
      <c r="M285" s="13">
        <v>44387</v>
      </c>
      <c r="N285" s="12">
        <f t="shared" si="7"/>
        <v>24</v>
      </c>
      <c r="O285" s="8" t="s">
        <v>1145</v>
      </c>
      <c r="P285" s="8" t="s">
        <v>1105</v>
      </c>
      <c r="Q285" s="8" t="s">
        <v>1105</v>
      </c>
      <c r="R285" s="8"/>
      <c r="S285" s="13"/>
      <c r="T285" s="16"/>
      <c r="U285" s="16"/>
      <c r="V285" s="16"/>
      <c r="W285" s="16"/>
      <c r="X285" s="16"/>
      <c r="Y285" s="16"/>
      <c r="Z285" s="16"/>
    </row>
    <row r="286" spans="1:26" ht="51" x14ac:dyDescent="0.4">
      <c r="A286" s="47">
        <f t="shared" si="6"/>
        <v>285</v>
      </c>
      <c r="B286" s="12" t="s">
        <v>1146</v>
      </c>
      <c r="C286" s="12"/>
      <c r="D286" s="12" t="s">
        <v>13</v>
      </c>
      <c r="E286" s="10">
        <v>44303</v>
      </c>
      <c r="F286" s="12" t="s">
        <v>16</v>
      </c>
      <c r="G286" s="12" t="s">
        <v>28</v>
      </c>
      <c r="H286" s="12" t="s">
        <v>181</v>
      </c>
      <c r="I286" s="12" t="s">
        <v>113</v>
      </c>
      <c r="J286" s="8" t="s">
        <v>17</v>
      </c>
      <c r="K286" s="8" t="s">
        <v>227</v>
      </c>
      <c r="L286" s="62"/>
      <c r="M286" s="13">
        <v>44388</v>
      </c>
      <c r="N286" s="12">
        <f t="shared" si="7"/>
        <v>85</v>
      </c>
      <c r="O286" s="8" t="s">
        <v>1147</v>
      </c>
      <c r="P286" s="8" t="s">
        <v>1105</v>
      </c>
      <c r="Q286" s="8" t="s">
        <v>1105</v>
      </c>
      <c r="R286" s="8"/>
      <c r="S286" s="13"/>
      <c r="T286" s="16"/>
      <c r="U286" s="16"/>
      <c r="V286" s="16"/>
      <c r="W286" s="16"/>
      <c r="X286" s="16"/>
      <c r="Y286" s="16"/>
      <c r="Z286" s="16"/>
    </row>
    <row r="287" spans="1:26" ht="38.25" x14ac:dyDescent="0.4">
      <c r="A287" s="47">
        <f t="shared" si="6"/>
        <v>286</v>
      </c>
      <c r="B287" s="8" t="s">
        <v>1148</v>
      </c>
      <c r="C287" s="12" t="s">
        <v>1149</v>
      </c>
      <c r="D287" s="9" t="s">
        <v>27</v>
      </c>
      <c r="E287" s="10">
        <v>44344</v>
      </c>
      <c r="F287" s="11" t="s">
        <v>14</v>
      </c>
      <c r="G287" s="8" t="s">
        <v>28</v>
      </c>
      <c r="H287" s="8" t="s">
        <v>1150</v>
      </c>
      <c r="I287" s="8"/>
      <c r="J287" s="8" t="s">
        <v>1151</v>
      </c>
      <c r="K287" s="8" t="s">
        <v>1152</v>
      </c>
      <c r="L287" s="62"/>
      <c r="M287" s="13">
        <v>44388</v>
      </c>
      <c r="N287" s="12">
        <f t="shared" si="7"/>
        <v>44</v>
      </c>
      <c r="O287" s="8" t="s">
        <v>1153</v>
      </c>
      <c r="P287" s="8" t="s">
        <v>1105</v>
      </c>
      <c r="Q287" s="8" t="s">
        <v>1105</v>
      </c>
      <c r="R287" s="8"/>
      <c r="S287" s="13"/>
      <c r="T287" s="16"/>
      <c r="U287" s="16"/>
      <c r="V287" s="16"/>
      <c r="W287" s="16"/>
      <c r="X287" s="16"/>
      <c r="Y287" s="16"/>
      <c r="Z287" s="16"/>
    </row>
    <row r="288" spans="1:26" ht="38.25" x14ac:dyDescent="0.4">
      <c r="A288" s="47">
        <f t="shared" si="6"/>
        <v>287</v>
      </c>
      <c r="B288" s="8" t="s">
        <v>513</v>
      </c>
      <c r="D288" s="9" t="s">
        <v>13</v>
      </c>
      <c r="E288" s="10">
        <v>44247</v>
      </c>
      <c r="F288" s="11" t="s">
        <v>14</v>
      </c>
      <c r="G288" s="8" t="s">
        <v>28</v>
      </c>
      <c r="H288" s="8" t="s">
        <v>224</v>
      </c>
      <c r="I288" s="8" t="s">
        <v>199</v>
      </c>
      <c r="J288" s="8" t="s">
        <v>19</v>
      </c>
      <c r="K288" s="8" t="s">
        <v>1154</v>
      </c>
      <c r="L288" s="62"/>
      <c r="M288" s="13">
        <v>44388</v>
      </c>
      <c r="N288" s="12">
        <f t="shared" si="7"/>
        <v>141</v>
      </c>
      <c r="O288" s="8" t="s">
        <v>618</v>
      </c>
      <c r="P288" s="8" t="s">
        <v>1105</v>
      </c>
      <c r="Q288" s="8" t="s">
        <v>1105</v>
      </c>
      <c r="R288" s="8"/>
      <c r="S288" s="13"/>
      <c r="T288" s="16"/>
      <c r="U288" s="16"/>
      <c r="V288" s="16"/>
      <c r="W288" s="16"/>
      <c r="X288" s="16"/>
      <c r="Y288" s="16"/>
      <c r="Z288" s="16"/>
    </row>
    <row r="289" spans="1:28" ht="25.5" x14ac:dyDescent="0.4">
      <c r="A289" s="47">
        <f t="shared" si="6"/>
        <v>288</v>
      </c>
      <c r="B289" s="8" t="s">
        <v>1155</v>
      </c>
      <c r="C289" s="12"/>
      <c r="D289" s="9" t="s">
        <v>13</v>
      </c>
      <c r="E289" s="10">
        <v>44315</v>
      </c>
      <c r="F289" s="11" t="s">
        <v>14</v>
      </c>
      <c r="G289" s="8" t="s">
        <v>28</v>
      </c>
      <c r="H289" s="8" t="s">
        <v>149</v>
      </c>
      <c r="I289" s="8" t="s">
        <v>113</v>
      </c>
      <c r="J289" s="8" t="s">
        <v>90</v>
      </c>
      <c r="K289" s="8" t="s">
        <v>1156</v>
      </c>
      <c r="L289" s="62"/>
      <c r="M289" s="13">
        <v>44390</v>
      </c>
      <c r="N289" s="12">
        <f t="shared" si="7"/>
        <v>75</v>
      </c>
      <c r="O289" s="8" t="s">
        <v>1157</v>
      </c>
      <c r="P289" s="8" t="s">
        <v>1105</v>
      </c>
      <c r="Q289" s="8" t="s">
        <v>1105</v>
      </c>
      <c r="R289" s="8"/>
      <c r="S289" s="13"/>
      <c r="T289" s="16"/>
      <c r="U289" s="16"/>
      <c r="V289" s="16"/>
      <c r="W289" s="16"/>
      <c r="X289" s="16"/>
      <c r="Y289" s="16"/>
      <c r="Z289" s="16"/>
    </row>
    <row r="290" spans="1:28" ht="25.5" x14ac:dyDescent="0.4">
      <c r="A290" s="47">
        <f t="shared" si="6"/>
        <v>289</v>
      </c>
      <c r="B290" s="8" t="s">
        <v>1158</v>
      </c>
      <c r="C290" s="12" t="s">
        <v>1159</v>
      </c>
      <c r="D290" s="9" t="s">
        <v>13</v>
      </c>
      <c r="E290" s="10">
        <v>44235</v>
      </c>
      <c r="F290" s="11" t="s">
        <v>16</v>
      </c>
      <c r="G290" s="8" t="s">
        <v>79</v>
      </c>
      <c r="H290" s="8" t="s">
        <v>161</v>
      </c>
      <c r="I290" s="8" t="s">
        <v>113</v>
      </c>
      <c r="J290" s="8" t="s">
        <v>17</v>
      </c>
      <c r="K290" s="8" t="s">
        <v>197</v>
      </c>
      <c r="L290" s="62"/>
      <c r="M290" s="13">
        <v>44395</v>
      </c>
      <c r="N290" s="12">
        <f t="shared" si="7"/>
        <v>160</v>
      </c>
      <c r="O290" s="8" t="s">
        <v>1160</v>
      </c>
      <c r="P290" s="8" t="s">
        <v>1105</v>
      </c>
      <c r="Q290" s="8" t="s">
        <v>1105</v>
      </c>
      <c r="R290" s="8"/>
      <c r="S290" s="13"/>
      <c r="T290" s="16"/>
      <c r="U290" s="16"/>
      <c r="V290" s="16"/>
      <c r="W290" s="16"/>
      <c r="X290" s="16"/>
      <c r="Y290" s="16"/>
      <c r="Z290" s="16"/>
    </row>
    <row r="291" spans="1:28" ht="25.5" x14ac:dyDescent="0.4">
      <c r="A291" s="47">
        <f t="shared" si="6"/>
        <v>290</v>
      </c>
      <c r="B291" s="8" t="s">
        <v>1161</v>
      </c>
      <c r="C291" s="12" t="s">
        <v>1162</v>
      </c>
      <c r="D291" s="9" t="s">
        <v>13</v>
      </c>
      <c r="E291" s="10">
        <v>44235</v>
      </c>
      <c r="F291" s="11" t="s">
        <v>16</v>
      </c>
      <c r="G291" s="8" t="s">
        <v>79</v>
      </c>
      <c r="H291" s="8" t="s">
        <v>1163</v>
      </c>
      <c r="I291" s="8" t="s">
        <v>199</v>
      </c>
      <c r="J291" s="8" t="s">
        <v>83</v>
      </c>
      <c r="K291" s="8" t="s">
        <v>197</v>
      </c>
      <c r="L291" s="62"/>
      <c r="M291" s="13">
        <v>44395</v>
      </c>
      <c r="N291" s="12">
        <f t="shared" si="7"/>
        <v>160</v>
      </c>
      <c r="O291" s="8" t="s">
        <v>1160</v>
      </c>
      <c r="P291" s="8" t="s">
        <v>1105</v>
      </c>
      <c r="Q291" s="8" t="s">
        <v>1105</v>
      </c>
      <c r="R291" s="8"/>
      <c r="S291" s="13"/>
      <c r="T291" s="16"/>
      <c r="U291" s="16"/>
      <c r="V291" s="16"/>
      <c r="W291" s="16"/>
      <c r="X291" s="16"/>
      <c r="Y291" s="16"/>
      <c r="Z291" s="16"/>
    </row>
    <row r="292" spans="1:28" ht="38.25" x14ac:dyDescent="0.4">
      <c r="A292" s="47">
        <f t="shared" si="6"/>
        <v>291</v>
      </c>
      <c r="B292" s="8" t="s">
        <v>1164</v>
      </c>
      <c r="C292" s="12"/>
      <c r="D292" s="9" t="s">
        <v>1075</v>
      </c>
      <c r="E292" s="10"/>
      <c r="F292" s="11" t="s">
        <v>14</v>
      </c>
      <c r="G292" s="8" t="s">
        <v>79</v>
      </c>
      <c r="H292" s="8"/>
      <c r="I292" s="8"/>
      <c r="J292" s="8"/>
      <c r="K292" s="8" t="s">
        <v>1076</v>
      </c>
      <c r="L292" s="62"/>
      <c r="M292" s="13">
        <v>44401</v>
      </c>
      <c r="N292" s="12"/>
      <c r="O292" s="8" t="s">
        <v>1165</v>
      </c>
      <c r="P292" s="8" t="s">
        <v>1105</v>
      </c>
      <c r="Q292" s="8" t="s">
        <v>1105</v>
      </c>
      <c r="R292" s="8"/>
      <c r="S292" s="13"/>
      <c r="T292" s="16"/>
      <c r="U292" s="16"/>
      <c r="V292" s="16"/>
      <c r="W292" s="16"/>
      <c r="X292" s="16"/>
      <c r="Y292" s="16"/>
      <c r="Z292" s="16"/>
    </row>
    <row r="293" spans="1:28" ht="51" x14ac:dyDescent="0.4">
      <c r="A293" s="47">
        <f t="shared" si="6"/>
        <v>292</v>
      </c>
      <c r="B293" s="8" t="s">
        <v>1166</v>
      </c>
      <c r="C293" s="12"/>
      <c r="D293" s="9" t="s">
        <v>13</v>
      </c>
      <c r="E293" s="10">
        <v>44303</v>
      </c>
      <c r="F293" s="11" t="s">
        <v>16</v>
      </c>
      <c r="G293" s="8" t="s">
        <v>28</v>
      </c>
      <c r="H293" s="8" t="s">
        <v>131</v>
      </c>
      <c r="I293" s="8" t="s">
        <v>113</v>
      </c>
      <c r="J293" s="8" t="s">
        <v>90</v>
      </c>
      <c r="K293" s="8" t="s">
        <v>227</v>
      </c>
      <c r="L293" s="62"/>
      <c r="M293" s="13">
        <v>44404</v>
      </c>
      <c r="N293" s="12">
        <f t="shared" ref="N293:N359" si="8">M293-E293</f>
        <v>101</v>
      </c>
      <c r="O293" s="8" t="s">
        <v>1167</v>
      </c>
      <c r="P293" s="8" t="s">
        <v>1105</v>
      </c>
      <c r="Q293" s="8" t="s">
        <v>1105</v>
      </c>
      <c r="R293" s="8"/>
      <c r="S293" s="13"/>
      <c r="T293" s="16"/>
      <c r="U293" s="16"/>
      <c r="V293" s="16"/>
      <c r="W293" s="16"/>
      <c r="X293" s="16"/>
      <c r="Y293" s="16"/>
      <c r="Z293" s="16"/>
    </row>
    <row r="294" spans="1:28" ht="25.5" x14ac:dyDescent="0.4">
      <c r="A294" s="47">
        <f t="shared" si="6"/>
        <v>293</v>
      </c>
      <c r="B294" s="8" t="s">
        <v>1168</v>
      </c>
      <c r="C294" s="12"/>
      <c r="D294" s="9" t="s">
        <v>13</v>
      </c>
      <c r="E294" s="10">
        <v>44316</v>
      </c>
      <c r="F294" s="11" t="s">
        <v>16</v>
      </c>
      <c r="G294" s="8"/>
      <c r="H294" s="8"/>
      <c r="I294" s="8" t="s">
        <v>113</v>
      </c>
      <c r="J294" s="8" t="s">
        <v>19</v>
      </c>
      <c r="K294" s="8" t="s">
        <v>1133</v>
      </c>
      <c r="L294" s="62"/>
      <c r="M294" s="13">
        <v>44407</v>
      </c>
      <c r="N294" s="12">
        <f t="shared" si="8"/>
        <v>91</v>
      </c>
      <c r="O294" s="8" t="s">
        <v>1169</v>
      </c>
      <c r="P294" s="8" t="s">
        <v>1105</v>
      </c>
      <c r="Q294" s="8" t="s">
        <v>1105</v>
      </c>
      <c r="R294" s="8"/>
      <c r="S294" s="13"/>
      <c r="T294" s="16"/>
      <c r="U294" s="16"/>
      <c r="V294" s="16"/>
      <c r="W294" s="16"/>
      <c r="X294" s="16"/>
      <c r="Y294" s="16"/>
      <c r="Z294" s="16"/>
    </row>
    <row r="295" spans="1:28" ht="63.75" x14ac:dyDescent="0.4">
      <c r="A295" s="47">
        <f t="shared" si="6"/>
        <v>294</v>
      </c>
      <c r="B295" s="8" t="s">
        <v>1170</v>
      </c>
      <c r="C295" s="12"/>
      <c r="D295" s="9" t="s">
        <v>13</v>
      </c>
      <c r="E295" s="10">
        <v>44058</v>
      </c>
      <c r="F295" s="11" t="s">
        <v>16</v>
      </c>
      <c r="G295" s="8" t="s">
        <v>79</v>
      </c>
      <c r="H295" s="8" t="s">
        <v>1171</v>
      </c>
      <c r="I295" s="8" t="s">
        <v>113</v>
      </c>
      <c r="J295" s="8" t="s">
        <v>19</v>
      </c>
      <c r="K295" s="8" t="s">
        <v>1172</v>
      </c>
      <c r="L295" s="62"/>
      <c r="M295" s="13">
        <v>44415</v>
      </c>
      <c r="N295" s="12">
        <f t="shared" si="8"/>
        <v>357</v>
      </c>
      <c r="O295" s="8" t="s">
        <v>1173</v>
      </c>
      <c r="P295" s="8" t="s">
        <v>1105</v>
      </c>
      <c r="Q295" s="8" t="s">
        <v>1105</v>
      </c>
      <c r="R295" s="8"/>
      <c r="S295" s="13"/>
      <c r="T295" s="16"/>
      <c r="U295" s="16"/>
      <c r="V295" s="16"/>
      <c r="W295" s="16"/>
      <c r="X295" s="16"/>
      <c r="Y295" s="16"/>
      <c r="Z295" s="16"/>
    </row>
    <row r="296" spans="1:28" ht="25.5" x14ac:dyDescent="0.4">
      <c r="A296" s="47">
        <f t="shared" si="6"/>
        <v>295</v>
      </c>
      <c r="B296" s="8" t="s">
        <v>1174</v>
      </c>
      <c r="C296" s="12"/>
      <c r="D296" s="9" t="s">
        <v>13</v>
      </c>
      <c r="E296" s="10">
        <v>44408</v>
      </c>
      <c r="F296" s="11" t="s">
        <v>16</v>
      </c>
      <c r="G296" s="8" t="s">
        <v>111</v>
      </c>
      <c r="H296" s="8" t="s">
        <v>72</v>
      </c>
      <c r="I296" s="8" t="s">
        <v>40</v>
      </c>
      <c r="J296" s="8" t="s">
        <v>19</v>
      </c>
      <c r="K296" s="8" t="s">
        <v>1175</v>
      </c>
      <c r="L296" s="62"/>
      <c r="M296" s="13">
        <v>44427</v>
      </c>
      <c r="N296" s="12">
        <f t="shared" si="8"/>
        <v>19</v>
      </c>
      <c r="O296" s="8" t="s">
        <v>1176</v>
      </c>
      <c r="P296" s="8" t="s">
        <v>1105</v>
      </c>
      <c r="Q296" s="8" t="s">
        <v>1105</v>
      </c>
      <c r="R296" s="8"/>
      <c r="S296" s="13"/>
      <c r="T296" s="16"/>
      <c r="U296" s="16"/>
      <c r="V296" s="16"/>
      <c r="W296" s="16"/>
      <c r="X296" s="16"/>
      <c r="Y296" s="16"/>
      <c r="Z296" s="16"/>
      <c r="AA296" s="17"/>
      <c r="AB296" s="17"/>
    </row>
    <row r="297" spans="1:28" ht="38.25" x14ac:dyDescent="0.4">
      <c r="A297" s="47">
        <f t="shared" si="6"/>
        <v>296</v>
      </c>
      <c r="B297" s="8" t="s">
        <v>1177</v>
      </c>
      <c r="C297" s="12"/>
      <c r="D297" s="9" t="s">
        <v>13</v>
      </c>
      <c r="E297" s="10">
        <v>44411</v>
      </c>
      <c r="F297" s="11" t="s">
        <v>14</v>
      </c>
      <c r="G297" s="11" t="s">
        <v>447</v>
      </c>
      <c r="H297" s="8" t="s">
        <v>339</v>
      </c>
      <c r="I297" s="8" t="s">
        <v>113</v>
      </c>
      <c r="J297" s="8" t="s">
        <v>17</v>
      </c>
      <c r="K297" s="8" t="s">
        <v>1178</v>
      </c>
      <c r="L297" s="62"/>
      <c r="M297" s="13">
        <v>44450</v>
      </c>
      <c r="N297" s="12">
        <f t="shared" si="8"/>
        <v>39</v>
      </c>
      <c r="O297" s="8" t="s">
        <v>1179</v>
      </c>
      <c r="P297" s="8" t="s">
        <v>1105</v>
      </c>
      <c r="Q297" s="8" t="s">
        <v>1105</v>
      </c>
      <c r="R297" s="8"/>
      <c r="S297" s="13"/>
      <c r="T297" s="16"/>
      <c r="U297" s="16"/>
      <c r="V297" s="16"/>
      <c r="W297" s="16"/>
      <c r="X297" s="16"/>
      <c r="Y297" s="16"/>
      <c r="Z297" s="16"/>
      <c r="AA297" s="17"/>
      <c r="AB297" s="17"/>
    </row>
    <row r="298" spans="1:28" ht="38.25" x14ac:dyDescent="0.4">
      <c r="A298" s="47">
        <f t="shared" si="6"/>
        <v>297</v>
      </c>
      <c r="B298" s="8" t="s">
        <v>1180</v>
      </c>
      <c r="C298" s="12"/>
      <c r="D298" s="9" t="s">
        <v>13</v>
      </c>
      <c r="E298" s="10">
        <v>44165</v>
      </c>
      <c r="F298" s="11" t="s">
        <v>16</v>
      </c>
      <c r="G298" s="11" t="s">
        <v>28</v>
      </c>
      <c r="H298" s="8" t="s">
        <v>115</v>
      </c>
      <c r="I298" s="8" t="s">
        <v>113</v>
      </c>
      <c r="J298" s="8" t="s">
        <v>17</v>
      </c>
      <c r="K298" s="8" t="s">
        <v>1181</v>
      </c>
      <c r="L298" s="62"/>
      <c r="M298" s="13">
        <v>44471</v>
      </c>
      <c r="N298" s="12">
        <f t="shared" si="8"/>
        <v>306</v>
      </c>
      <c r="O298" s="8" t="s">
        <v>1013</v>
      </c>
      <c r="P298" s="8" t="s">
        <v>1105</v>
      </c>
      <c r="Q298" s="8" t="s">
        <v>1105</v>
      </c>
      <c r="R298" s="8"/>
      <c r="S298" s="13"/>
      <c r="T298" s="16"/>
      <c r="U298" s="16"/>
      <c r="V298" s="16"/>
      <c r="W298" s="16"/>
      <c r="X298" s="16"/>
      <c r="Y298" s="16"/>
      <c r="Z298" s="16"/>
      <c r="AA298" s="17"/>
      <c r="AB298" s="17"/>
    </row>
    <row r="299" spans="1:28" ht="63.75" x14ac:dyDescent="0.4">
      <c r="A299" s="47">
        <f t="shared" si="6"/>
        <v>298</v>
      </c>
      <c r="B299" s="8" t="s">
        <v>1182</v>
      </c>
      <c r="C299" s="12"/>
      <c r="D299" s="9" t="s">
        <v>13</v>
      </c>
      <c r="E299" s="10">
        <v>44408</v>
      </c>
      <c r="F299" s="11" t="s">
        <v>14</v>
      </c>
      <c r="G299" s="11" t="s">
        <v>28</v>
      </c>
      <c r="H299" s="8" t="s">
        <v>134</v>
      </c>
      <c r="I299" s="8" t="s">
        <v>113</v>
      </c>
      <c r="J299" s="8" t="s">
        <v>83</v>
      </c>
      <c r="K299" s="8" t="s">
        <v>1183</v>
      </c>
      <c r="L299" s="62"/>
      <c r="M299" s="13">
        <v>44471</v>
      </c>
      <c r="N299" s="12">
        <f t="shared" si="8"/>
        <v>63</v>
      </c>
      <c r="O299" s="8" t="s">
        <v>1184</v>
      </c>
      <c r="P299" s="8" t="s">
        <v>1105</v>
      </c>
      <c r="Q299" s="8" t="s">
        <v>1105</v>
      </c>
      <c r="R299" s="8"/>
      <c r="S299" s="13"/>
      <c r="T299" s="16"/>
      <c r="U299" s="16"/>
      <c r="V299" s="16"/>
      <c r="W299" s="16"/>
      <c r="X299" s="16"/>
      <c r="Y299" s="16"/>
      <c r="Z299" s="16"/>
      <c r="AA299" s="17"/>
      <c r="AB299" s="17"/>
    </row>
    <row r="300" spans="1:28" ht="25.5" x14ac:dyDescent="0.4">
      <c r="A300" s="47">
        <f t="shared" si="6"/>
        <v>299</v>
      </c>
      <c r="B300" s="8" t="s">
        <v>1185</v>
      </c>
      <c r="C300" s="12"/>
      <c r="D300" s="9" t="s">
        <v>13</v>
      </c>
      <c r="E300" s="10">
        <v>44457</v>
      </c>
      <c r="F300" s="11" t="s">
        <v>16</v>
      </c>
      <c r="G300" s="11" t="s">
        <v>79</v>
      </c>
      <c r="H300" s="8" t="s">
        <v>503</v>
      </c>
      <c r="I300" s="8" t="s">
        <v>40</v>
      </c>
      <c r="J300" s="8" t="s">
        <v>83</v>
      </c>
      <c r="K300" s="8" t="s">
        <v>1186</v>
      </c>
      <c r="L300" s="62"/>
      <c r="M300" s="13">
        <v>44836</v>
      </c>
      <c r="N300" s="12">
        <f t="shared" si="8"/>
        <v>379</v>
      </c>
      <c r="O300" s="8" t="s">
        <v>1187</v>
      </c>
      <c r="P300" s="8" t="s">
        <v>1105</v>
      </c>
      <c r="Q300" s="8" t="s">
        <v>1105</v>
      </c>
      <c r="R300" s="8"/>
      <c r="S300" s="13"/>
      <c r="T300" s="16"/>
      <c r="U300" s="16"/>
      <c r="V300" s="16"/>
      <c r="W300" s="16"/>
      <c r="X300" s="16"/>
      <c r="Y300" s="16"/>
      <c r="Z300" s="16"/>
      <c r="AA300" s="17"/>
      <c r="AB300" s="17"/>
    </row>
    <row r="301" spans="1:28" ht="51" x14ac:dyDescent="0.4">
      <c r="A301" s="47">
        <f t="shared" si="6"/>
        <v>300</v>
      </c>
      <c r="B301" s="8" t="s">
        <v>710</v>
      </c>
      <c r="C301" s="12"/>
      <c r="D301" s="9" t="s">
        <v>13</v>
      </c>
      <c r="E301" s="10">
        <v>44314</v>
      </c>
      <c r="F301" s="11" t="s">
        <v>14</v>
      </c>
      <c r="G301" s="11" t="s">
        <v>79</v>
      </c>
      <c r="H301" s="8" t="s">
        <v>339</v>
      </c>
      <c r="I301" s="8" t="s">
        <v>40</v>
      </c>
      <c r="J301" s="8" t="s">
        <v>19</v>
      </c>
      <c r="K301" s="8" t="s">
        <v>1188</v>
      </c>
      <c r="L301" s="62"/>
      <c r="M301" s="13">
        <v>44475</v>
      </c>
      <c r="N301" s="12">
        <f t="shared" si="8"/>
        <v>161</v>
      </c>
      <c r="O301" s="8" t="s">
        <v>1189</v>
      </c>
      <c r="P301" s="8" t="s">
        <v>1105</v>
      </c>
      <c r="Q301" s="8" t="s">
        <v>1105</v>
      </c>
      <c r="R301" s="8"/>
      <c r="S301" s="13"/>
      <c r="T301" s="16"/>
      <c r="U301" s="16"/>
      <c r="V301" s="16"/>
      <c r="W301" s="16"/>
      <c r="X301" s="16"/>
      <c r="Y301" s="16"/>
      <c r="Z301" s="16"/>
      <c r="AA301" s="17"/>
      <c r="AB301" s="17"/>
    </row>
    <row r="302" spans="1:28" ht="25.5" x14ac:dyDescent="0.4">
      <c r="A302" s="47">
        <f t="shared" si="6"/>
        <v>301</v>
      </c>
      <c r="B302" s="8" t="s">
        <v>1190</v>
      </c>
      <c r="C302" s="12"/>
      <c r="D302" s="9" t="s">
        <v>27</v>
      </c>
      <c r="E302" s="10">
        <v>44468</v>
      </c>
      <c r="F302" s="11" t="s">
        <v>14</v>
      </c>
      <c r="G302" s="11"/>
      <c r="H302" s="8"/>
      <c r="I302" s="8"/>
      <c r="J302" s="8" t="s">
        <v>1191</v>
      </c>
      <c r="K302" s="8" t="s">
        <v>1192</v>
      </c>
      <c r="L302" s="62"/>
      <c r="M302" s="13">
        <v>44478</v>
      </c>
      <c r="N302" s="12">
        <f t="shared" si="8"/>
        <v>10</v>
      </c>
      <c r="O302" s="8" t="s">
        <v>1193</v>
      </c>
      <c r="P302" s="8" t="s">
        <v>1105</v>
      </c>
      <c r="Q302" s="8" t="s">
        <v>1105</v>
      </c>
      <c r="R302" s="8"/>
      <c r="S302" s="13"/>
      <c r="T302" s="16"/>
      <c r="U302" s="16"/>
      <c r="V302" s="16"/>
      <c r="W302" s="16"/>
      <c r="X302" s="16"/>
      <c r="Y302" s="16"/>
      <c r="Z302" s="16"/>
      <c r="AA302" s="17"/>
      <c r="AB302" s="17"/>
    </row>
    <row r="303" spans="1:28" ht="51" x14ac:dyDescent="0.4">
      <c r="A303" s="47">
        <f t="shared" si="6"/>
        <v>302</v>
      </c>
      <c r="B303" s="8" t="s">
        <v>1194</v>
      </c>
      <c r="C303" s="12"/>
      <c r="D303" s="9" t="s">
        <v>13</v>
      </c>
      <c r="E303" s="10">
        <v>44316</v>
      </c>
      <c r="F303" s="11" t="s">
        <v>14</v>
      </c>
      <c r="G303" s="11" t="s">
        <v>207</v>
      </c>
      <c r="H303" s="8" t="s">
        <v>161</v>
      </c>
      <c r="I303" s="8" t="s">
        <v>113</v>
      </c>
      <c r="J303" s="8" t="s">
        <v>17</v>
      </c>
      <c r="K303" s="8" t="s">
        <v>1195</v>
      </c>
      <c r="L303" s="62"/>
      <c r="M303" s="13">
        <v>44488</v>
      </c>
      <c r="N303" s="12">
        <f t="shared" si="8"/>
        <v>172</v>
      </c>
      <c r="O303" s="8" t="s">
        <v>1011</v>
      </c>
      <c r="P303" s="8" t="s">
        <v>1105</v>
      </c>
      <c r="Q303" s="8" t="s">
        <v>1105</v>
      </c>
      <c r="R303" s="8"/>
      <c r="S303" s="13"/>
      <c r="T303" s="16"/>
      <c r="U303" s="16"/>
      <c r="V303" s="16"/>
      <c r="W303" s="16"/>
      <c r="X303" s="16"/>
      <c r="Y303" s="16"/>
      <c r="Z303" s="16"/>
      <c r="AA303" s="17"/>
      <c r="AB303" s="17"/>
    </row>
    <row r="304" spans="1:28" ht="25.5" x14ac:dyDescent="0.4">
      <c r="A304" s="47">
        <f t="shared" si="6"/>
        <v>303</v>
      </c>
      <c r="B304" s="8" t="s">
        <v>1196</v>
      </c>
      <c r="C304" s="12"/>
      <c r="D304" s="9" t="s">
        <v>13</v>
      </c>
      <c r="E304" s="10">
        <v>44415</v>
      </c>
      <c r="F304" s="11" t="s">
        <v>16</v>
      </c>
      <c r="G304" s="11"/>
      <c r="H304" s="8" t="s">
        <v>72</v>
      </c>
      <c r="I304" s="8" t="s">
        <v>40</v>
      </c>
      <c r="J304" s="8" t="s">
        <v>90</v>
      </c>
      <c r="K304" s="8"/>
      <c r="L304" s="62"/>
      <c r="M304" s="13">
        <v>44488</v>
      </c>
      <c r="N304" s="12">
        <f t="shared" si="8"/>
        <v>73</v>
      </c>
      <c r="O304" s="8" t="s">
        <v>1197</v>
      </c>
      <c r="P304" s="8" t="s">
        <v>1105</v>
      </c>
      <c r="Q304" s="8" t="s">
        <v>1105</v>
      </c>
      <c r="R304" s="8"/>
      <c r="S304" s="13"/>
      <c r="T304" s="16"/>
      <c r="U304" s="16"/>
      <c r="V304" s="16"/>
      <c r="W304" s="16"/>
      <c r="X304" s="16"/>
      <c r="Y304" s="16"/>
      <c r="Z304" s="16"/>
      <c r="AA304" s="17"/>
      <c r="AB304" s="17"/>
    </row>
    <row r="305" spans="1:28" ht="38.25" x14ac:dyDescent="0.4">
      <c r="A305" s="47">
        <f t="shared" si="6"/>
        <v>304</v>
      </c>
      <c r="B305" s="8" t="s">
        <v>1198</v>
      </c>
      <c r="C305" s="12"/>
      <c r="D305" s="9" t="s">
        <v>13</v>
      </c>
      <c r="E305" s="10">
        <v>44457</v>
      </c>
      <c r="F305" s="11" t="s">
        <v>16</v>
      </c>
      <c r="G305" s="11" t="s">
        <v>207</v>
      </c>
      <c r="H305" s="8" t="s">
        <v>105</v>
      </c>
      <c r="I305" s="8" t="s">
        <v>40</v>
      </c>
      <c r="J305" s="8" t="s">
        <v>516</v>
      </c>
      <c r="K305" s="8" t="s">
        <v>1199</v>
      </c>
      <c r="L305" s="62"/>
      <c r="M305" s="13">
        <v>44488</v>
      </c>
      <c r="N305" s="12">
        <f t="shared" si="8"/>
        <v>31</v>
      </c>
      <c r="O305" s="8" t="s">
        <v>1200</v>
      </c>
      <c r="P305" s="8" t="s">
        <v>1105</v>
      </c>
      <c r="Q305" s="8" t="s">
        <v>1105</v>
      </c>
      <c r="R305" s="8"/>
      <c r="S305" s="13"/>
      <c r="T305" s="16"/>
      <c r="U305" s="16"/>
      <c r="V305" s="16"/>
      <c r="W305" s="16"/>
      <c r="X305" s="16"/>
      <c r="Y305" s="16"/>
      <c r="Z305" s="16"/>
      <c r="AA305" s="17"/>
      <c r="AB305" s="17"/>
    </row>
    <row r="306" spans="1:28" ht="38.25" x14ac:dyDescent="0.4">
      <c r="A306" s="47">
        <f t="shared" si="6"/>
        <v>305</v>
      </c>
      <c r="B306" s="8" t="s">
        <v>1201</v>
      </c>
      <c r="C306" s="12"/>
      <c r="D306" s="9" t="s">
        <v>13</v>
      </c>
      <c r="E306" s="10">
        <v>44434</v>
      </c>
      <c r="F306" s="11" t="s">
        <v>14</v>
      </c>
      <c r="G306" s="11" t="s">
        <v>126</v>
      </c>
      <c r="H306" s="8" t="s">
        <v>339</v>
      </c>
      <c r="I306" s="8" t="s">
        <v>40</v>
      </c>
      <c r="J306" s="8" t="s">
        <v>19</v>
      </c>
      <c r="K306" s="8" t="s">
        <v>1202</v>
      </c>
      <c r="L306" s="62"/>
      <c r="M306" s="13">
        <v>44492</v>
      </c>
      <c r="N306" s="12">
        <f t="shared" si="8"/>
        <v>58</v>
      </c>
      <c r="O306" s="8" t="s">
        <v>1203</v>
      </c>
      <c r="P306" s="8" t="s">
        <v>1105</v>
      </c>
      <c r="Q306" s="8" t="s">
        <v>1105</v>
      </c>
      <c r="R306" s="8"/>
      <c r="S306" s="13"/>
      <c r="T306" s="16"/>
      <c r="U306" s="16"/>
      <c r="V306" s="16"/>
      <c r="W306" s="16"/>
      <c r="X306" s="16"/>
      <c r="Y306" s="16"/>
      <c r="Z306" s="16"/>
      <c r="AA306" s="17"/>
      <c r="AB306" s="17"/>
    </row>
    <row r="307" spans="1:28" ht="25.5" x14ac:dyDescent="0.4">
      <c r="A307" s="47">
        <f t="shared" si="6"/>
        <v>306</v>
      </c>
      <c r="B307" s="8" t="s">
        <v>1204</v>
      </c>
      <c r="C307" s="12"/>
      <c r="D307" s="9" t="s">
        <v>27</v>
      </c>
      <c r="E307" s="10">
        <v>44468</v>
      </c>
      <c r="F307" s="11" t="s">
        <v>16</v>
      </c>
      <c r="G307" s="11"/>
      <c r="H307" s="8"/>
      <c r="I307" s="8"/>
      <c r="J307" s="8" t="s">
        <v>1205</v>
      </c>
      <c r="K307" s="8" t="s">
        <v>1192</v>
      </c>
      <c r="L307" s="62"/>
      <c r="M307" s="13">
        <v>44492</v>
      </c>
      <c r="N307" s="12">
        <f t="shared" si="8"/>
        <v>24</v>
      </c>
      <c r="O307" s="8" t="s">
        <v>1206</v>
      </c>
      <c r="P307" s="8" t="s">
        <v>1105</v>
      </c>
      <c r="Q307" s="8" t="s">
        <v>1105</v>
      </c>
      <c r="R307" s="8"/>
      <c r="S307" s="13"/>
      <c r="T307" s="16"/>
      <c r="U307" s="16"/>
      <c r="V307" s="16"/>
      <c r="W307" s="16"/>
      <c r="X307" s="16"/>
      <c r="Y307" s="16"/>
      <c r="Z307" s="16"/>
      <c r="AA307" s="17"/>
      <c r="AB307" s="17"/>
    </row>
    <row r="308" spans="1:28" ht="25.5" x14ac:dyDescent="0.4">
      <c r="A308" s="47">
        <f t="shared" si="6"/>
        <v>307</v>
      </c>
      <c r="B308" s="8" t="s">
        <v>1207</v>
      </c>
      <c r="C308" s="12"/>
      <c r="D308" s="9" t="s">
        <v>13</v>
      </c>
      <c r="E308" s="10">
        <v>44315</v>
      </c>
      <c r="F308" s="11" t="s">
        <v>16</v>
      </c>
      <c r="G308" s="12" t="s">
        <v>447</v>
      </c>
      <c r="H308" s="8" t="s">
        <v>115</v>
      </c>
      <c r="I308" s="8" t="s">
        <v>113</v>
      </c>
      <c r="J308" s="8" t="s">
        <v>90</v>
      </c>
      <c r="K308" s="8" t="s">
        <v>1101</v>
      </c>
      <c r="L308" s="62"/>
      <c r="M308" s="13">
        <v>44492</v>
      </c>
      <c r="N308" s="12">
        <f t="shared" si="8"/>
        <v>177</v>
      </c>
      <c r="O308" s="8" t="s">
        <v>1208</v>
      </c>
      <c r="P308" s="8" t="s">
        <v>1105</v>
      </c>
      <c r="Q308" s="8" t="s">
        <v>1105</v>
      </c>
      <c r="R308" s="8"/>
      <c r="S308" s="13"/>
      <c r="T308" s="16"/>
      <c r="U308" s="16"/>
      <c r="V308" s="16"/>
      <c r="W308" s="16"/>
      <c r="X308" s="16"/>
      <c r="Y308" s="16"/>
      <c r="Z308" s="16"/>
      <c r="AA308" s="17"/>
      <c r="AB308" s="17"/>
    </row>
    <row r="309" spans="1:28" ht="25.5" x14ac:dyDescent="0.4">
      <c r="A309" s="47">
        <f t="shared" si="6"/>
        <v>308</v>
      </c>
      <c r="B309" s="8" t="s">
        <v>1209</v>
      </c>
      <c r="C309" s="12"/>
      <c r="D309" s="9" t="s">
        <v>13</v>
      </c>
      <c r="E309" s="10">
        <v>44071</v>
      </c>
      <c r="F309" s="11" t="s">
        <v>16</v>
      </c>
      <c r="G309" s="11" t="s">
        <v>28</v>
      </c>
      <c r="H309" s="8" t="s">
        <v>233</v>
      </c>
      <c r="I309" s="8" t="s">
        <v>199</v>
      </c>
      <c r="J309" s="8" t="s">
        <v>90</v>
      </c>
      <c r="K309" s="8" t="s">
        <v>1082</v>
      </c>
      <c r="L309" s="62"/>
      <c r="M309" s="13">
        <v>44492</v>
      </c>
      <c r="N309" s="12">
        <f t="shared" si="8"/>
        <v>421</v>
      </c>
      <c r="O309" s="8" t="s">
        <v>1210</v>
      </c>
      <c r="P309" s="8" t="s">
        <v>1105</v>
      </c>
      <c r="Q309" s="8" t="s">
        <v>1105</v>
      </c>
      <c r="R309" s="8"/>
      <c r="S309" s="13"/>
      <c r="T309" s="16"/>
      <c r="U309" s="16"/>
      <c r="V309" s="16"/>
      <c r="W309" s="16"/>
      <c r="X309" s="16"/>
      <c r="Y309" s="16"/>
      <c r="Z309" s="16"/>
      <c r="AA309" s="17"/>
      <c r="AB309" s="17"/>
    </row>
    <row r="310" spans="1:28" ht="63.75" x14ac:dyDescent="0.4">
      <c r="A310" s="47">
        <f t="shared" si="6"/>
        <v>309</v>
      </c>
      <c r="B310" s="8" t="s">
        <v>1211</v>
      </c>
      <c r="C310" s="12"/>
      <c r="D310" s="9" t="s">
        <v>13</v>
      </c>
      <c r="E310" s="10">
        <v>44480</v>
      </c>
      <c r="F310" s="11" t="s">
        <v>16</v>
      </c>
      <c r="G310" s="11" t="s">
        <v>28</v>
      </c>
      <c r="H310" s="8" t="s">
        <v>495</v>
      </c>
      <c r="I310" s="8" t="s">
        <v>40</v>
      </c>
      <c r="J310" s="8" t="s">
        <v>19</v>
      </c>
      <c r="K310" s="8" t="s">
        <v>1212</v>
      </c>
      <c r="L310" s="62"/>
      <c r="M310" s="13">
        <v>44495</v>
      </c>
      <c r="N310" s="12">
        <f t="shared" si="8"/>
        <v>15</v>
      </c>
      <c r="O310" s="8" t="s">
        <v>1213</v>
      </c>
      <c r="P310" s="8" t="s">
        <v>1105</v>
      </c>
      <c r="Q310" s="8" t="s">
        <v>1105</v>
      </c>
      <c r="R310" s="8"/>
      <c r="S310" s="13"/>
      <c r="T310" s="16"/>
      <c r="U310" s="16"/>
      <c r="V310" s="16"/>
      <c r="W310" s="16"/>
      <c r="X310" s="16"/>
      <c r="Y310" s="16"/>
      <c r="Z310" s="16"/>
      <c r="AA310" s="17"/>
      <c r="AB310" s="17"/>
    </row>
    <row r="311" spans="1:28" ht="38.25" x14ac:dyDescent="0.4">
      <c r="A311" s="47">
        <f t="shared" si="6"/>
        <v>310</v>
      </c>
      <c r="B311" s="8" t="s">
        <v>1214</v>
      </c>
      <c r="C311" s="12"/>
      <c r="D311" s="9" t="s">
        <v>13</v>
      </c>
      <c r="E311" s="10">
        <v>44252</v>
      </c>
      <c r="F311" s="11" t="s">
        <v>14</v>
      </c>
      <c r="G311" s="11" t="s">
        <v>494</v>
      </c>
      <c r="H311" s="8" t="s">
        <v>134</v>
      </c>
      <c r="I311" s="8" t="s">
        <v>113</v>
      </c>
      <c r="J311" s="8" t="s">
        <v>90</v>
      </c>
      <c r="K311" s="8" t="s">
        <v>1215</v>
      </c>
      <c r="L311" s="62"/>
      <c r="M311" s="13">
        <v>44498</v>
      </c>
      <c r="N311" s="12">
        <f t="shared" si="8"/>
        <v>246</v>
      </c>
      <c r="O311" s="8" t="s">
        <v>1216</v>
      </c>
      <c r="P311" s="8" t="s">
        <v>1105</v>
      </c>
      <c r="Q311" s="8" t="s">
        <v>1105</v>
      </c>
      <c r="R311" s="8"/>
      <c r="S311" s="13"/>
      <c r="T311" s="16"/>
      <c r="U311" s="16"/>
      <c r="V311" s="16"/>
      <c r="W311" s="16"/>
      <c r="X311" s="16"/>
      <c r="Y311" s="16"/>
      <c r="Z311" s="16"/>
      <c r="AA311" s="17"/>
      <c r="AB311" s="17"/>
    </row>
    <row r="312" spans="1:28" ht="38.25" x14ac:dyDescent="0.4">
      <c r="A312" s="47">
        <f t="shared" si="6"/>
        <v>311</v>
      </c>
      <c r="B312" s="8" t="s">
        <v>377</v>
      </c>
      <c r="C312" s="12"/>
      <c r="D312" s="9" t="s">
        <v>13</v>
      </c>
      <c r="E312" s="10">
        <v>44473</v>
      </c>
      <c r="F312" s="11" t="s">
        <v>14</v>
      </c>
      <c r="G312" s="11" t="s">
        <v>447</v>
      </c>
      <c r="H312" s="8" t="s">
        <v>470</v>
      </c>
      <c r="I312" s="8" t="s">
        <v>40</v>
      </c>
      <c r="J312" s="8" t="s">
        <v>970</v>
      </c>
      <c r="K312" s="8" t="s">
        <v>1217</v>
      </c>
      <c r="L312" s="62"/>
      <c r="M312" s="13">
        <v>44501</v>
      </c>
      <c r="N312" s="12">
        <f t="shared" si="8"/>
        <v>28</v>
      </c>
      <c r="O312" s="8" t="s">
        <v>562</v>
      </c>
      <c r="P312" s="8" t="s">
        <v>1105</v>
      </c>
      <c r="Q312" s="8" t="s">
        <v>1105</v>
      </c>
      <c r="R312" s="8" t="s">
        <v>50</v>
      </c>
      <c r="S312" s="13"/>
      <c r="T312" s="16"/>
      <c r="U312" s="16"/>
      <c r="V312" s="16"/>
      <c r="W312" s="16"/>
      <c r="X312" s="16"/>
      <c r="Y312" s="16"/>
      <c r="Z312" s="16"/>
      <c r="AA312" s="17"/>
      <c r="AB312" s="17"/>
    </row>
    <row r="313" spans="1:28" ht="51" x14ac:dyDescent="0.4">
      <c r="A313" s="47">
        <f t="shared" si="6"/>
        <v>312</v>
      </c>
      <c r="B313" s="8" t="s">
        <v>1218</v>
      </c>
      <c r="C313" s="12"/>
      <c r="D313" s="9" t="s">
        <v>13</v>
      </c>
      <c r="E313" s="10">
        <v>44105</v>
      </c>
      <c r="F313" s="11" t="s">
        <v>14</v>
      </c>
      <c r="G313" s="11" t="s">
        <v>79</v>
      </c>
      <c r="H313" s="8" t="s">
        <v>105</v>
      </c>
      <c r="I313" s="8" t="s">
        <v>40</v>
      </c>
      <c r="J313" s="8" t="s">
        <v>83</v>
      </c>
      <c r="K313" s="8" t="s">
        <v>1124</v>
      </c>
      <c r="L313" s="62"/>
      <c r="M313" s="13">
        <v>44506</v>
      </c>
      <c r="N313" s="12">
        <f t="shared" si="8"/>
        <v>401</v>
      </c>
      <c r="O313" s="8" t="s">
        <v>1219</v>
      </c>
      <c r="P313" s="8" t="s">
        <v>1105</v>
      </c>
      <c r="Q313" s="8" t="s">
        <v>1220</v>
      </c>
      <c r="R313" s="8"/>
      <c r="S313" s="13"/>
      <c r="T313" s="16"/>
      <c r="U313" s="16"/>
      <c r="V313" s="16"/>
      <c r="W313" s="16"/>
      <c r="X313" s="16"/>
      <c r="Y313" s="16"/>
      <c r="Z313" s="16"/>
      <c r="AA313" s="17"/>
      <c r="AB313" s="17"/>
    </row>
    <row r="314" spans="1:28" ht="38.25" x14ac:dyDescent="0.4">
      <c r="A314" s="47">
        <f t="shared" si="6"/>
        <v>313</v>
      </c>
      <c r="B314" s="8" t="s">
        <v>620</v>
      </c>
      <c r="C314" s="12"/>
      <c r="D314" s="9" t="s">
        <v>13</v>
      </c>
      <c r="E314" s="10">
        <v>44239</v>
      </c>
      <c r="F314" s="11" t="s">
        <v>16</v>
      </c>
      <c r="G314" s="11" t="s">
        <v>120</v>
      </c>
      <c r="H314" s="8" t="s">
        <v>134</v>
      </c>
      <c r="I314" s="8" t="s">
        <v>113</v>
      </c>
      <c r="J314" s="8" t="s">
        <v>200</v>
      </c>
      <c r="K314" s="8" t="s">
        <v>1221</v>
      </c>
      <c r="L314" s="62"/>
      <c r="M314" s="13">
        <v>44506</v>
      </c>
      <c r="N314" s="12">
        <f t="shared" si="8"/>
        <v>267</v>
      </c>
      <c r="O314" s="8" t="s">
        <v>1219</v>
      </c>
      <c r="P314" s="8" t="s">
        <v>1105</v>
      </c>
      <c r="Q314" s="8" t="s">
        <v>1220</v>
      </c>
      <c r="R314" s="8"/>
      <c r="S314" s="13"/>
      <c r="T314" s="16"/>
      <c r="U314" s="16"/>
      <c r="V314" s="16"/>
      <c r="W314" s="16"/>
      <c r="X314" s="16"/>
      <c r="Y314" s="16"/>
      <c r="Z314" s="16"/>
      <c r="AA314" s="17"/>
      <c r="AB314" s="17"/>
    </row>
    <row r="315" spans="1:28" ht="51" x14ac:dyDescent="0.4">
      <c r="A315" s="47">
        <f t="shared" si="6"/>
        <v>314</v>
      </c>
      <c r="B315" s="8" t="s">
        <v>1222</v>
      </c>
      <c r="C315" s="12"/>
      <c r="D315" s="9" t="s">
        <v>13</v>
      </c>
      <c r="E315" s="10">
        <v>44306</v>
      </c>
      <c r="F315" s="11" t="s">
        <v>16</v>
      </c>
      <c r="G315" s="11" t="s">
        <v>111</v>
      </c>
      <c r="H315" s="8" t="s">
        <v>149</v>
      </c>
      <c r="I315" s="8" t="s">
        <v>113</v>
      </c>
      <c r="J315" s="8" t="s">
        <v>90</v>
      </c>
      <c r="K315" s="8" t="s">
        <v>227</v>
      </c>
      <c r="L315" s="62"/>
      <c r="M315" s="13">
        <v>44518</v>
      </c>
      <c r="N315" s="12">
        <f t="shared" si="8"/>
        <v>212</v>
      </c>
      <c r="O315" s="8" t="s">
        <v>1223</v>
      </c>
      <c r="P315" s="8" t="s">
        <v>1105</v>
      </c>
      <c r="Q315" s="8" t="s">
        <v>1105</v>
      </c>
      <c r="R315" s="8"/>
      <c r="S315" s="13"/>
      <c r="T315" s="16"/>
      <c r="U315" s="16"/>
      <c r="V315" s="16"/>
      <c r="W315" s="16"/>
      <c r="X315" s="16"/>
      <c r="Y315" s="16"/>
      <c r="Z315" s="16"/>
      <c r="AA315" s="17"/>
      <c r="AB315" s="17"/>
    </row>
    <row r="316" spans="1:28" ht="63.75" x14ac:dyDescent="0.4">
      <c r="A316" s="47">
        <f t="shared" si="6"/>
        <v>315</v>
      </c>
      <c r="B316" s="8" t="s">
        <v>1224</v>
      </c>
      <c r="C316" s="12"/>
      <c r="D316" s="9" t="s">
        <v>13</v>
      </c>
      <c r="E316" s="10">
        <v>44275</v>
      </c>
      <c r="F316" s="11" t="s">
        <v>16</v>
      </c>
      <c r="G316" s="11" t="s">
        <v>111</v>
      </c>
      <c r="H316" s="8" t="s">
        <v>161</v>
      </c>
      <c r="I316" s="8" t="s">
        <v>113</v>
      </c>
      <c r="J316" s="8" t="s">
        <v>19</v>
      </c>
      <c r="K316" s="8" t="s">
        <v>1225</v>
      </c>
      <c r="L316" s="62"/>
      <c r="M316" s="13">
        <v>44522</v>
      </c>
      <c r="N316" s="12">
        <f t="shared" si="8"/>
        <v>247</v>
      </c>
      <c r="O316" s="8" t="s">
        <v>1226</v>
      </c>
      <c r="P316" s="8" t="s">
        <v>1105</v>
      </c>
      <c r="Q316" s="8" t="s">
        <v>1105</v>
      </c>
      <c r="R316" s="8"/>
      <c r="S316" s="13"/>
      <c r="T316" s="16"/>
      <c r="U316" s="16"/>
      <c r="V316" s="16"/>
      <c r="W316" s="16"/>
      <c r="X316" s="16"/>
      <c r="Y316" s="16"/>
      <c r="Z316" s="16"/>
      <c r="AA316" s="17"/>
      <c r="AB316" s="17"/>
    </row>
    <row r="317" spans="1:28" ht="38.25" x14ac:dyDescent="0.4">
      <c r="A317" s="47">
        <f t="shared" si="6"/>
        <v>316</v>
      </c>
      <c r="B317" s="8" t="s">
        <v>1227</v>
      </c>
      <c r="C317" s="12"/>
      <c r="D317" s="9" t="s">
        <v>13</v>
      </c>
      <c r="E317" s="10">
        <v>44394</v>
      </c>
      <c r="F317" s="11" t="s">
        <v>16</v>
      </c>
      <c r="G317" s="11" t="s">
        <v>1228</v>
      </c>
      <c r="H317" s="8" t="s">
        <v>134</v>
      </c>
      <c r="I317" s="8" t="s">
        <v>113</v>
      </c>
      <c r="J317" s="8" t="s">
        <v>516</v>
      </c>
      <c r="K317" s="8" t="s">
        <v>1229</v>
      </c>
      <c r="L317" s="62"/>
      <c r="M317" s="13">
        <v>44527</v>
      </c>
      <c r="N317" s="12">
        <f t="shared" si="8"/>
        <v>133</v>
      </c>
      <c r="O317" s="8" t="s">
        <v>1230</v>
      </c>
      <c r="P317" s="8" t="s">
        <v>1105</v>
      </c>
      <c r="Q317" s="8" t="s">
        <v>1105</v>
      </c>
      <c r="R317" s="8"/>
      <c r="S317" s="13"/>
      <c r="T317" s="16"/>
      <c r="U317" s="16"/>
      <c r="V317" s="16"/>
      <c r="W317" s="16"/>
      <c r="X317" s="16"/>
      <c r="Y317" s="16"/>
      <c r="Z317" s="16"/>
      <c r="AA317" s="17"/>
      <c r="AB317" s="17"/>
    </row>
    <row r="318" spans="1:28" ht="25.5" x14ac:dyDescent="0.4">
      <c r="A318" s="47">
        <f t="shared" si="6"/>
        <v>317</v>
      </c>
      <c r="B318" s="8" t="s">
        <v>1231</v>
      </c>
      <c r="C318" s="12"/>
      <c r="D318" s="9" t="s">
        <v>27</v>
      </c>
      <c r="E318" s="10">
        <v>44468</v>
      </c>
      <c r="F318" s="11" t="s">
        <v>16</v>
      </c>
      <c r="G318" s="11"/>
      <c r="H318" s="8"/>
      <c r="I318" s="8"/>
      <c r="J318" s="8" t="s">
        <v>1205</v>
      </c>
      <c r="K318" s="8" t="s">
        <v>1192</v>
      </c>
      <c r="L318" s="62"/>
      <c r="M318" s="13">
        <v>44527</v>
      </c>
      <c r="N318" s="12">
        <f t="shared" si="8"/>
        <v>59</v>
      </c>
      <c r="O318" s="8" t="s">
        <v>1232</v>
      </c>
      <c r="P318" s="8" t="s">
        <v>1105</v>
      </c>
      <c r="Q318" s="8" t="s">
        <v>1105</v>
      </c>
      <c r="R318" s="8"/>
      <c r="S318" s="13"/>
      <c r="T318" s="16"/>
      <c r="U318" s="16"/>
      <c r="V318" s="16"/>
      <c r="W318" s="16"/>
      <c r="X318" s="16"/>
      <c r="Y318" s="16"/>
      <c r="Z318" s="16"/>
      <c r="AA318" s="17"/>
      <c r="AB318" s="17"/>
    </row>
    <row r="319" spans="1:28" ht="38.25" x14ac:dyDescent="0.4">
      <c r="A319" s="47">
        <f t="shared" si="6"/>
        <v>318</v>
      </c>
      <c r="B319" s="8" t="s">
        <v>1233</v>
      </c>
      <c r="C319" s="12"/>
      <c r="D319" s="9" t="s">
        <v>13</v>
      </c>
      <c r="E319" s="10">
        <v>44518</v>
      </c>
      <c r="F319" s="11" t="s">
        <v>14</v>
      </c>
      <c r="G319" s="12" t="s">
        <v>166</v>
      </c>
      <c r="H319" s="8" t="s">
        <v>112</v>
      </c>
      <c r="I319" s="8" t="s">
        <v>40</v>
      </c>
      <c r="J319" s="8" t="s">
        <v>17</v>
      </c>
      <c r="K319" s="8" t="s">
        <v>1234</v>
      </c>
      <c r="L319" s="62"/>
      <c r="M319" s="13">
        <v>44533</v>
      </c>
      <c r="N319" s="12">
        <f t="shared" si="8"/>
        <v>15</v>
      </c>
      <c r="O319" s="8" t="s">
        <v>1235</v>
      </c>
      <c r="P319" s="8" t="s">
        <v>1105</v>
      </c>
      <c r="Q319" s="8" t="s">
        <v>1105</v>
      </c>
      <c r="R319" s="8"/>
      <c r="S319" s="13"/>
      <c r="T319" s="16"/>
      <c r="U319" s="16"/>
      <c r="V319" s="16"/>
      <c r="W319" s="16"/>
      <c r="X319" s="16"/>
      <c r="Y319" s="16"/>
      <c r="Z319" s="16"/>
      <c r="AA319" s="17"/>
      <c r="AB319" s="17"/>
    </row>
    <row r="320" spans="1:28" ht="63.75" x14ac:dyDescent="0.4">
      <c r="A320" s="47">
        <f t="shared" si="6"/>
        <v>319</v>
      </c>
      <c r="B320" s="8" t="s">
        <v>1236</v>
      </c>
      <c r="C320" s="12"/>
      <c r="D320" s="9" t="s">
        <v>13</v>
      </c>
      <c r="E320" s="10">
        <v>44434</v>
      </c>
      <c r="F320" s="11" t="s">
        <v>16</v>
      </c>
      <c r="G320" s="11" t="s">
        <v>79</v>
      </c>
      <c r="H320" s="8" t="s">
        <v>403</v>
      </c>
      <c r="I320" s="8" t="s">
        <v>40</v>
      </c>
      <c r="J320" s="8" t="s">
        <v>90</v>
      </c>
      <c r="K320" s="8" t="s">
        <v>1237</v>
      </c>
      <c r="L320" s="62"/>
      <c r="M320" s="13">
        <v>44543</v>
      </c>
      <c r="N320" s="12">
        <f t="shared" si="8"/>
        <v>109</v>
      </c>
      <c r="O320" s="8" t="s">
        <v>1238</v>
      </c>
      <c r="P320" s="8" t="s">
        <v>1105</v>
      </c>
      <c r="Q320" s="8" t="s">
        <v>1105</v>
      </c>
      <c r="R320" s="8"/>
      <c r="S320" s="13"/>
      <c r="T320" s="16"/>
      <c r="U320" s="16"/>
      <c r="V320" s="16"/>
      <c r="W320" s="16"/>
      <c r="X320" s="16"/>
      <c r="Y320" s="16"/>
      <c r="Z320" s="16"/>
      <c r="AA320" s="17"/>
      <c r="AB320" s="17"/>
    </row>
    <row r="321" spans="1:28" ht="51" x14ac:dyDescent="0.4">
      <c r="A321" s="47">
        <f t="shared" si="6"/>
        <v>320</v>
      </c>
      <c r="B321" s="8" t="s">
        <v>1239</v>
      </c>
      <c r="C321" s="12" t="s">
        <v>1240</v>
      </c>
      <c r="D321" s="9" t="s">
        <v>13</v>
      </c>
      <c r="E321" s="10">
        <v>44520</v>
      </c>
      <c r="F321" s="11" t="s">
        <v>14</v>
      </c>
      <c r="G321" s="12" t="s">
        <v>111</v>
      </c>
      <c r="H321" s="8" t="s">
        <v>1241</v>
      </c>
      <c r="I321" s="8" t="s">
        <v>40</v>
      </c>
      <c r="J321" s="8" t="s">
        <v>83</v>
      </c>
      <c r="K321" s="8" t="s">
        <v>1242</v>
      </c>
      <c r="L321" s="62"/>
      <c r="M321" s="13">
        <v>44557</v>
      </c>
      <c r="N321" s="12">
        <f t="shared" si="8"/>
        <v>37</v>
      </c>
      <c r="O321" s="8" t="s">
        <v>1243</v>
      </c>
      <c r="P321" s="8" t="s">
        <v>1105</v>
      </c>
      <c r="Q321" s="8" t="s">
        <v>1105</v>
      </c>
      <c r="R321" s="8"/>
      <c r="S321" s="13"/>
      <c r="T321" s="16"/>
      <c r="U321" s="16"/>
      <c r="V321" s="16"/>
      <c r="W321" s="16"/>
      <c r="X321" s="16"/>
      <c r="Y321" s="16"/>
      <c r="Z321" s="16"/>
      <c r="AA321" s="17"/>
      <c r="AB321" s="17"/>
    </row>
    <row r="322" spans="1:28" ht="38.25" x14ac:dyDescent="0.4">
      <c r="A322" s="47">
        <f t="shared" si="6"/>
        <v>321</v>
      </c>
      <c r="B322" s="8" t="s">
        <v>1244</v>
      </c>
      <c r="C322" s="12"/>
      <c r="D322" s="9" t="s">
        <v>13</v>
      </c>
      <c r="E322" s="10">
        <v>44408</v>
      </c>
      <c r="F322" s="11" t="s">
        <v>16</v>
      </c>
      <c r="G322" s="11" t="s">
        <v>28</v>
      </c>
      <c r="H322" s="8" t="s">
        <v>190</v>
      </c>
      <c r="I322" s="8" t="s">
        <v>199</v>
      </c>
      <c r="J322" s="8" t="s">
        <v>970</v>
      </c>
      <c r="K322" s="8" t="s">
        <v>1245</v>
      </c>
      <c r="L322" s="62"/>
      <c r="M322" s="13">
        <v>44558</v>
      </c>
      <c r="N322" s="12">
        <f t="shared" si="8"/>
        <v>150</v>
      </c>
      <c r="O322" s="8" t="s">
        <v>1246</v>
      </c>
      <c r="P322" s="8" t="s">
        <v>1105</v>
      </c>
      <c r="Q322" s="8" t="s">
        <v>1105</v>
      </c>
      <c r="R322" s="8"/>
      <c r="S322" s="13"/>
      <c r="T322" s="16"/>
      <c r="U322" s="16"/>
      <c r="V322" s="16"/>
      <c r="W322" s="16"/>
      <c r="X322" s="16"/>
      <c r="Y322" s="16"/>
      <c r="Z322" s="16"/>
    </row>
    <row r="323" spans="1:28" ht="38.25" x14ac:dyDescent="0.4">
      <c r="A323" s="47">
        <f t="shared" si="6"/>
        <v>322</v>
      </c>
      <c r="B323" s="8" t="s">
        <v>1247</v>
      </c>
      <c r="C323" s="12"/>
      <c r="D323" s="9" t="s">
        <v>13</v>
      </c>
      <c r="E323" s="10">
        <v>44394</v>
      </c>
      <c r="F323" s="11" t="s">
        <v>16</v>
      </c>
      <c r="G323" s="11" t="s">
        <v>120</v>
      </c>
      <c r="H323" s="8" t="s">
        <v>115</v>
      </c>
      <c r="I323" s="8" t="s">
        <v>113</v>
      </c>
      <c r="J323" s="8" t="s">
        <v>19</v>
      </c>
      <c r="K323" s="8" t="s">
        <v>1248</v>
      </c>
      <c r="L323" s="62"/>
      <c r="M323" s="13">
        <v>44562</v>
      </c>
      <c r="N323" s="12">
        <f t="shared" si="8"/>
        <v>168</v>
      </c>
      <c r="O323" s="8" t="s">
        <v>1249</v>
      </c>
      <c r="P323" s="8" t="s">
        <v>1105</v>
      </c>
      <c r="Q323" s="8" t="s">
        <v>1105</v>
      </c>
      <c r="R323" s="8"/>
      <c r="S323" s="13"/>
      <c r="T323" s="16"/>
      <c r="U323" s="16"/>
      <c r="V323" s="16"/>
      <c r="W323" s="16"/>
      <c r="X323" s="16"/>
      <c r="Y323" s="16"/>
      <c r="Z323" s="16"/>
      <c r="AA323" s="17"/>
      <c r="AB323" s="17"/>
    </row>
    <row r="324" spans="1:28" ht="38.25" x14ac:dyDescent="0.4">
      <c r="A324" s="47">
        <f t="shared" si="6"/>
        <v>323</v>
      </c>
      <c r="B324" s="8" t="s">
        <v>1250</v>
      </c>
      <c r="C324" s="12"/>
      <c r="D324" s="9" t="s">
        <v>13</v>
      </c>
      <c r="E324" s="10">
        <v>44359</v>
      </c>
      <c r="F324" s="11" t="s">
        <v>14</v>
      </c>
      <c r="G324" s="11" t="s">
        <v>28</v>
      </c>
      <c r="H324" s="8" t="s">
        <v>418</v>
      </c>
      <c r="I324" s="8" t="s">
        <v>40</v>
      </c>
      <c r="J324" s="8" t="s">
        <v>19</v>
      </c>
      <c r="K324" s="8" t="s">
        <v>1251</v>
      </c>
      <c r="L324" s="62"/>
      <c r="M324" s="13">
        <v>44567</v>
      </c>
      <c r="N324" s="12">
        <f t="shared" si="8"/>
        <v>208</v>
      </c>
      <c r="O324" s="8" t="s">
        <v>1252</v>
      </c>
      <c r="P324" s="8" t="s">
        <v>1105</v>
      </c>
      <c r="Q324" s="8" t="s">
        <v>1105</v>
      </c>
      <c r="R324" s="8"/>
      <c r="S324" s="13"/>
      <c r="T324" s="16"/>
      <c r="U324" s="16"/>
      <c r="V324" s="16"/>
      <c r="W324" s="16"/>
      <c r="X324" s="16"/>
      <c r="Y324" s="16"/>
      <c r="Z324" s="16"/>
      <c r="AA324" s="17"/>
      <c r="AB324" s="17"/>
    </row>
    <row r="325" spans="1:28" ht="38.25" x14ac:dyDescent="0.4">
      <c r="A325" s="47">
        <f t="shared" si="6"/>
        <v>324</v>
      </c>
      <c r="B325" s="8" t="s">
        <v>1253</v>
      </c>
      <c r="C325" s="12"/>
      <c r="D325" s="9" t="s">
        <v>13</v>
      </c>
      <c r="E325" s="10">
        <v>44268</v>
      </c>
      <c r="F325" s="11" t="s">
        <v>16</v>
      </c>
      <c r="G325" s="11" t="s">
        <v>494</v>
      </c>
      <c r="H325" s="8" t="s">
        <v>190</v>
      </c>
      <c r="I325" s="8" t="s">
        <v>113</v>
      </c>
      <c r="J325" s="8" t="s">
        <v>19</v>
      </c>
      <c r="K325" s="8" t="s">
        <v>213</v>
      </c>
      <c r="L325" s="62"/>
      <c r="M325" s="13">
        <v>44568</v>
      </c>
      <c r="N325" s="12">
        <f t="shared" si="8"/>
        <v>300</v>
      </c>
      <c r="O325" s="8" t="s">
        <v>431</v>
      </c>
      <c r="P325" s="8" t="s">
        <v>1105</v>
      </c>
      <c r="Q325" s="8" t="s">
        <v>1105</v>
      </c>
      <c r="R325" s="8" t="s">
        <v>50</v>
      </c>
      <c r="S325" s="13"/>
      <c r="T325" s="16"/>
      <c r="U325" s="16"/>
      <c r="V325" s="16"/>
      <c r="W325" s="16"/>
      <c r="X325" s="16"/>
      <c r="Y325" s="16"/>
      <c r="Z325" s="16"/>
      <c r="AA325" s="17"/>
      <c r="AB325" s="17"/>
    </row>
    <row r="326" spans="1:28" ht="38.25" x14ac:dyDescent="0.4">
      <c r="A326" s="47">
        <f t="shared" si="6"/>
        <v>325</v>
      </c>
      <c r="B326" s="8" t="s">
        <v>1254</v>
      </c>
      <c r="C326" s="12"/>
      <c r="D326" s="9" t="s">
        <v>13</v>
      </c>
      <c r="E326" s="10">
        <v>44401</v>
      </c>
      <c r="F326" s="11" t="s">
        <v>16</v>
      </c>
      <c r="G326" s="11" t="s">
        <v>126</v>
      </c>
      <c r="H326" s="8" t="s">
        <v>583</v>
      </c>
      <c r="I326" s="8" t="s">
        <v>199</v>
      </c>
      <c r="J326" s="8" t="s">
        <v>17</v>
      </c>
      <c r="K326" s="8" t="s">
        <v>1255</v>
      </c>
      <c r="L326" s="62"/>
      <c r="M326" s="13">
        <v>44569</v>
      </c>
      <c r="N326" s="12">
        <f t="shared" si="8"/>
        <v>168</v>
      </c>
      <c r="O326" s="8" t="s">
        <v>1256</v>
      </c>
      <c r="P326" s="8" t="s">
        <v>1105</v>
      </c>
      <c r="Q326" s="8" t="s">
        <v>1105</v>
      </c>
      <c r="R326" s="8"/>
      <c r="S326" s="13"/>
      <c r="T326" s="16"/>
      <c r="U326" s="16"/>
      <c r="V326" s="16"/>
      <c r="W326" s="16"/>
      <c r="X326" s="16"/>
      <c r="Y326" s="16"/>
      <c r="Z326" s="16"/>
    </row>
    <row r="327" spans="1:28" ht="25.5" x14ac:dyDescent="0.4">
      <c r="A327" s="47">
        <f t="shared" si="6"/>
        <v>326</v>
      </c>
      <c r="B327" s="8" t="s">
        <v>1257</v>
      </c>
      <c r="C327" s="12"/>
      <c r="D327" s="9" t="s">
        <v>13</v>
      </c>
      <c r="E327" s="10">
        <v>44532</v>
      </c>
      <c r="F327" s="11" t="s">
        <v>14</v>
      </c>
      <c r="G327" s="11"/>
      <c r="H327" s="8" t="s">
        <v>72</v>
      </c>
      <c r="I327" s="8" t="s">
        <v>40</v>
      </c>
      <c r="J327" s="8" t="s">
        <v>19</v>
      </c>
      <c r="K327" s="8" t="s">
        <v>1258</v>
      </c>
      <c r="L327" s="62"/>
      <c r="M327" s="13">
        <v>44581</v>
      </c>
      <c r="N327" s="12">
        <f t="shared" si="8"/>
        <v>49</v>
      </c>
      <c r="O327" s="8" t="s">
        <v>1259</v>
      </c>
      <c r="P327" s="8" t="s">
        <v>1105</v>
      </c>
      <c r="Q327" s="8" t="s">
        <v>1220</v>
      </c>
      <c r="R327" s="8"/>
      <c r="S327" s="13"/>
      <c r="T327" s="16"/>
      <c r="U327" s="16"/>
      <c r="V327" s="16"/>
      <c r="W327" s="16"/>
      <c r="X327" s="16"/>
      <c r="Y327" s="16"/>
      <c r="Z327" s="16"/>
    </row>
    <row r="328" spans="1:28" ht="25.5" x14ac:dyDescent="0.4">
      <c r="A328" s="47">
        <f t="shared" si="6"/>
        <v>327</v>
      </c>
      <c r="B328" s="8" t="s">
        <v>712</v>
      </c>
      <c r="C328" s="12"/>
      <c r="D328" s="9" t="s">
        <v>27</v>
      </c>
      <c r="E328" s="10">
        <v>44457</v>
      </c>
      <c r="F328" s="11" t="s">
        <v>16</v>
      </c>
      <c r="G328" s="11" t="s">
        <v>126</v>
      </c>
      <c r="H328" s="8" t="s">
        <v>413</v>
      </c>
      <c r="I328" s="8" t="s">
        <v>40</v>
      </c>
      <c r="J328" s="8" t="s">
        <v>19</v>
      </c>
      <c r="K328" s="8" t="s">
        <v>1260</v>
      </c>
      <c r="L328" s="62"/>
      <c r="M328" s="13">
        <v>44584</v>
      </c>
      <c r="N328" s="12">
        <f t="shared" si="8"/>
        <v>127</v>
      </c>
      <c r="O328" s="8" t="s">
        <v>1261</v>
      </c>
      <c r="P328" s="8" t="s">
        <v>1105</v>
      </c>
      <c r="Q328" s="8" t="s">
        <v>1105</v>
      </c>
      <c r="R328" s="8" t="s">
        <v>1262</v>
      </c>
      <c r="S328" s="13"/>
      <c r="T328" s="16"/>
      <c r="U328" s="16"/>
      <c r="V328" s="16"/>
      <c r="W328" s="16"/>
      <c r="X328" s="16"/>
      <c r="Y328" s="16"/>
      <c r="Z328" s="16"/>
    </row>
    <row r="329" spans="1:28" ht="51" x14ac:dyDescent="0.4">
      <c r="A329" s="47">
        <f t="shared" si="6"/>
        <v>328</v>
      </c>
      <c r="B329" s="8" t="s">
        <v>1263</v>
      </c>
      <c r="C329" s="12"/>
      <c r="D329" s="9" t="s">
        <v>13</v>
      </c>
      <c r="E329" s="10">
        <v>44586</v>
      </c>
      <c r="F329" s="11" t="s">
        <v>14</v>
      </c>
      <c r="G329" s="11"/>
      <c r="H329" s="8"/>
      <c r="I329" s="8"/>
      <c r="J329" s="8"/>
      <c r="K329" s="8" t="s">
        <v>1264</v>
      </c>
      <c r="L329" s="62"/>
      <c r="M329" s="13">
        <v>44587</v>
      </c>
      <c r="N329" s="12">
        <f t="shared" si="8"/>
        <v>1</v>
      </c>
      <c r="O329" s="8" t="s">
        <v>1265</v>
      </c>
      <c r="P329" s="8" t="s">
        <v>1220</v>
      </c>
      <c r="Q329" s="8" t="s">
        <v>1220</v>
      </c>
      <c r="R329" s="8" t="s">
        <v>50</v>
      </c>
      <c r="S329" s="13"/>
      <c r="T329" s="16"/>
      <c r="U329" s="16"/>
      <c r="V329" s="16"/>
      <c r="W329" s="16"/>
      <c r="X329" s="16"/>
      <c r="Y329" s="16"/>
      <c r="Z329" s="16"/>
      <c r="AA329" s="17"/>
      <c r="AB329" s="17"/>
    </row>
    <row r="330" spans="1:28" ht="25.5" x14ac:dyDescent="0.4">
      <c r="A330" s="47">
        <f t="shared" si="6"/>
        <v>329</v>
      </c>
      <c r="B330" s="8" t="s">
        <v>1266</v>
      </c>
      <c r="C330" s="12"/>
      <c r="D330" s="9" t="s">
        <v>13</v>
      </c>
      <c r="E330" s="10">
        <v>43999</v>
      </c>
      <c r="F330" s="11" t="s">
        <v>16</v>
      </c>
      <c r="G330" s="12" t="s">
        <v>28</v>
      </c>
      <c r="H330" s="8" t="s">
        <v>212</v>
      </c>
      <c r="I330" s="8" t="s">
        <v>199</v>
      </c>
      <c r="J330" s="8" t="s">
        <v>200</v>
      </c>
      <c r="K330" s="8" t="s">
        <v>826</v>
      </c>
      <c r="L330" s="62"/>
      <c r="M330" s="13">
        <v>44593</v>
      </c>
      <c r="N330" s="12">
        <f t="shared" si="8"/>
        <v>594</v>
      </c>
      <c r="O330" s="8" t="s">
        <v>867</v>
      </c>
      <c r="P330" s="8" t="s">
        <v>1105</v>
      </c>
      <c r="Q330" s="8" t="s">
        <v>1220</v>
      </c>
      <c r="R330" s="8" t="s">
        <v>50</v>
      </c>
      <c r="S330" s="13"/>
      <c r="T330" s="16"/>
      <c r="U330" s="16"/>
      <c r="V330" s="16"/>
      <c r="W330" s="16"/>
      <c r="X330" s="16"/>
      <c r="Y330" s="16"/>
      <c r="Z330" s="16"/>
      <c r="AA330" s="17"/>
      <c r="AB330" s="17"/>
    </row>
    <row r="331" spans="1:28" ht="51" x14ac:dyDescent="0.4">
      <c r="A331" s="47">
        <f t="shared" si="6"/>
        <v>330</v>
      </c>
      <c r="B331" s="8" t="s">
        <v>1267</v>
      </c>
      <c r="C331" s="12"/>
      <c r="D331" s="9" t="s">
        <v>13</v>
      </c>
      <c r="E331" s="10">
        <v>44529</v>
      </c>
      <c r="F331" s="11" t="s">
        <v>16</v>
      </c>
      <c r="G331" s="12" t="s">
        <v>28</v>
      </c>
      <c r="H331" s="8" t="s">
        <v>339</v>
      </c>
      <c r="I331" s="8" t="s">
        <v>40</v>
      </c>
      <c r="J331" s="8" t="s">
        <v>17</v>
      </c>
      <c r="K331" s="8" t="s">
        <v>147</v>
      </c>
      <c r="L331" s="62"/>
      <c r="M331" s="13">
        <v>44597</v>
      </c>
      <c r="N331" s="12">
        <f t="shared" si="8"/>
        <v>68</v>
      </c>
      <c r="O331" s="8" t="s">
        <v>1268</v>
      </c>
      <c r="P331" s="8" t="s">
        <v>1105</v>
      </c>
      <c r="Q331" s="8" t="s">
        <v>1105</v>
      </c>
      <c r="R331" s="8" t="s">
        <v>1269</v>
      </c>
      <c r="S331" s="13"/>
      <c r="T331" s="16"/>
      <c r="U331" s="16"/>
      <c r="V331" s="16"/>
      <c r="W331" s="16"/>
      <c r="X331" s="16"/>
      <c r="Y331" s="16"/>
      <c r="Z331" s="16"/>
      <c r="AA331" s="17"/>
      <c r="AB331" s="17"/>
    </row>
    <row r="332" spans="1:28" ht="38.25" x14ac:dyDescent="0.4">
      <c r="A332" s="47">
        <f t="shared" si="6"/>
        <v>331</v>
      </c>
      <c r="B332" s="8" t="s">
        <v>1270</v>
      </c>
      <c r="C332" s="12"/>
      <c r="D332" s="9" t="s">
        <v>13</v>
      </c>
      <c r="E332" s="10">
        <v>44457</v>
      </c>
      <c r="F332" s="11" t="s">
        <v>14</v>
      </c>
      <c r="G332" s="11" t="s">
        <v>60</v>
      </c>
      <c r="H332" s="8" t="s">
        <v>29</v>
      </c>
      <c r="I332" s="8" t="s">
        <v>40</v>
      </c>
      <c r="J332" s="8" t="s">
        <v>22</v>
      </c>
      <c r="K332" s="8" t="s">
        <v>1271</v>
      </c>
      <c r="L332" s="62"/>
      <c r="M332" s="13">
        <v>44597</v>
      </c>
      <c r="N332" s="12">
        <f t="shared" si="8"/>
        <v>140</v>
      </c>
      <c r="O332" s="8" t="s">
        <v>1272</v>
      </c>
      <c r="P332" s="8" t="s">
        <v>1105</v>
      </c>
      <c r="Q332" s="8" t="s">
        <v>1105</v>
      </c>
      <c r="R332" s="8" t="s">
        <v>1269</v>
      </c>
      <c r="S332" s="13"/>
      <c r="T332" s="16"/>
      <c r="U332" s="16"/>
      <c r="V332" s="16"/>
      <c r="W332" s="16"/>
      <c r="X332" s="16"/>
      <c r="Y332" s="16"/>
      <c r="Z332" s="16"/>
      <c r="AA332" s="17"/>
      <c r="AB332" s="17"/>
    </row>
    <row r="333" spans="1:28" ht="76.5" x14ac:dyDescent="0.4">
      <c r="A333" s="47">
        <f t="shared" si="6"/>
        <v>332</v>
      </c>
      <c r="B333" s="8" t="s">
        <v>1273</v>
      </c>
      <c r="C333" s="12"/>
      <c r="D333" s="9" t="s">
        <v>13</v>
      </c>
      <c r="E333" s="10">
        <v>44493</v>
      </c>
      <c r="F333" s="11" t="s">
        <v>16</v>
      </c>
      <c r="G333" s="11" t="s">
        <v>28</v>
      </c>
      <c r="H333" s="8" t="s">
        <v>231</v>
      </c>
      <c r="I333" s="8" t="s">
        <v>199</v>
      </c>
      <c r="J333" s="8" t="s">
        <v>19</v>
      </c>
      <c r="K333" s="8" t="s">
        <v>1274</v>
      </c>
      <c r="L333" s="62"/>
      <c r="M333" s="13">
        <v>44605</v>
      </c>
      <c r="N333" s="12">
        <f t="shared" si="8"/>
        <v>112</v>
      </c>
      <c r="O333" s="8" t="s">
        <v>1275</v>
      </c>
      <c r="P333" s="8" t="s">
        <v>1105</v>
      </c>
      <c r="Q333" s="8" t="s">
        <v>1220</v>
      </c>
      <c r="R333" s="8" t="s">
        <v>50</v>
      </c>
      <c r="S333" s="13"/>
      <c r="T333" s="16"/>
      <c r="U333" s="16"/>
      <c r="V333" s="16"/>
      <c r="W333" s="16"/>
      <c r="X333" s="16"/>
      <c r="Y333" s="16"/>
      <c r="Z333" s="16"/>
      <c r="AA333" s="17"/>
      <c r="AB333" s="17"/>
    </row>
    <row r="334" spans="1:28" ht="38.25" x14ac:dyDescent="0.4">
      <c r="A334" s="47">
        <f t="shared" si="6"/>
        <v>333</v>
      </c>
      <c r="B334" s="8" t="s">
        <v>1276</v>
      </c>
      <c r="C334" s="12"/>
      <c r="D334" s="9" t="s">
        <v>13</v>
      </c>
      <c r="E334" s="10">
        <v>44217</v>
      </c>
      <c r="F334" s="11" t="s">
        <v>14</v>
      </c>
      <c r="G334" s="11" t="s">
        <v>82</v>
      </c>
      <c r="H334" s="8" t="s">
        <v>149</v>
      </c>
      <c r="I334" s="8" t="s">
        <v>113</v>
      </c>
      <c r="J334" s="8" t="s">
        <v>17</v>
      </c>
      <c r="K334" s="8" t="s">
        <v>1277</v>
      </c>
      <c r="L334" s="62"/>
      <c r="M334" s="13">
        <v>44610</v>
      </c>
      <c r="N334" s="12">
        <f t="shared" si="8"/>
        <v>393</v>
      </c>
      <c r="O334" s="8" t="s">
        <v>1278</v>
      </c>
      <c r="P334" s="8" t="s">
        <v>1105</v>
      </c>
      <c r="Q334" s="8" t="s">
        <v>1105</v>
      </c>
      <c r="R334" s="8" t="s">
        <v>50</v>
      </c>
      <c r="S334" s="13"/>
      <c r="T334" s="16"/>
      <c r="U334" s="16"/>
      <c r="V334" s="16"/>
      <c r="W334" s="16"/>
      <c r="X334" s="16"/>
      <c r="Y334" s="16"/>
      <c r="Z334" s="16"/>
      <c r="AA334" s="17"/>
      <c r="AB334" s="17"/>
    </row>
    <row r="335" spans="1:28" ht="25.5" x14ac:dyDescent="0.4">
      <c r="A335" s="47">
        <f t="shared" si="6"/>
        <v>334</v>
      </c>
      <c r="B335" s="8" t="s">
        <v>1279</v>
      </c>
      <c r="C335" s="12"/>
      <c r="D335" s="9" t="s">
        <v>13</v>
      </c>
      <c r="E335" s="10">
        <v>44457</v>
      </c>
      <c r="F335" s="11" t="s">
        <v>16</v>
      </c>
      <c r="G335" s="11" t="s">
        <v>79</v>
      </c>
      <c r="H335" s="8" t="s">
        <v>72</v>
      </c>
      <c r="I335" s="8" t="s">
        <v>40</v>
      </c>
      <c r="J335" s="8" t="s">
        <v>83</v>
      </c>
      <c r="K335" s="8" t="s">
        <v>1280</v>
      </c>
      <c r="L335" s="62"/>
      <c r="M335" s="13">
        <v>44611</v>
      </c>
      <c r="N335" s="12">
        <f t="shared" si="8"/>
        <v>154</v>
      </c>
      <c r="O335" s="8" t="s">
        <v>1281</v>
      </c>
      <c r="P335" s="8" t="s">
        <v>1105</v>
      </c>
      <c r="Q335" s="8" t="s">
        <v>1220</v>
      </c>
      <c r="R335" s="8" t="s">
        <v>1262</v>
      </c>
      <c r="S335" s="13"/>
      <c r="T335" s="16"/>
      <c r="U335" s="16"/>
      <c r="V335" s="16"/>
      <c r="W335" s="16"/>
      <c r="X335" s="16"/>
      <c r="Y335" s="16"/>
      <c r="Z335" s="16"/>
      <c r="AA335" s="17"/>
      <c r="AB335" s="17"/>
    </row>
    <row r="336" spans="1:28" ht="25.5" x14ac:dyDescent="0.4">
      <c r="A336" s="47">
        <f t="shared" si="6"/>
        <v>335</v>
      </c>
      <c r="B336" s="8" t="s">
        <v>1282</v>
      </c>
      <c r="C336" s="12"/>
      <c r="D336" s="9" t="s">
        <v>27</v>
      </c>
      <c r="E336" s="10">
        <v>44600</v>
      </c>
      <c r="F336" s="11" t="s">
        <v>16</v>
      </c>
      <c r="G336" s="11" t="s">
        <v>507</v>
      </c>
      <c r="H336" s="8" t="s">
        <v>1283</v>
      </c>
      <c r="I336" s="8"/>
      <c r="J336" s="8" t="s">
        <v>19</v>
      </c>
      <c r="K336" s="8" t="s">
        <v>1284</v>
      </c>
      <c r="L336" s="62"/>
      <c r="M336" s="13">
        <v>44611</v>
      </c>
      <c r="N336" s="12">
        <f t="shared" si="8"/>
        <v>11</v>
      </c>
      <c r="O336" s="8" t="s">
        <v>1052</v>
      </c>
      <c r="P336" s="8" t="s">
        <v>1220</v>
      </c>
      <c r="Q336" s="8" t="s">
        <v>1105</v>
      </c>
      <c r="R336" s="8" t="s">
        <v>1262</v>
      </c>
      <c r="S336" s="13"/>
      <c r="T336" s="16"/>
      <c r="U336" s="16"/>
      <c r="V336" s="16"/>
      <c r="W336" s="16"/>
      <c r="X336" s="16"/>
      <c r="Y336" s="16"/>
      <c r="Z336" s="16"/>
      <c r="AA336" s="17"/>
      <c r="AB336" s="17"/>
    </row>
    <row r="337" spans="1:28" ht="25.5" x14ac:dyDescent="0.4">
      <c r="A337" s="47">
        <f t="shared" si="6"/>
        <v>336</v>
      </c>
      <c r="B337" s="8" t="s">
        <v>1285</v>
      </c>
      <c r="C337" s="9" t="s">
        <v>27</v>
      </c>
      <c r="D337" s="9" t="s">
        <v>27</v>
      </c>
      <c r="E337" s="10">
        <v>44600</v>
      </c>
      <c r="F337" s="11" t="s">
        <v>16</v>
      </c>
      <c r="G337" s="11" t="s">
        <v>507</v>
      </c>
      <c r="H337" s="8" t="s">
        <v>1286</v>
      </c>
      <c r="I337" s="8"/>
      <c r="J337" s="8" t="s">
        <v>19</v>
      </c>
      <c r="K337" s="8" t="s">
        <v>1284</v>
      </c>
      <c r="L337" s="62"/>
      <c r="M337" s="13">
        <v>44611</v>
      </c>
      <c r="N337" s="12">
        <f t="shared" si="8"/>
        <v>11</v>
      </c>
      <c r="O337" s="8" t="s">
        <v>1052</v>
      </c>
      <c r="P337" s="8" t="s">
        <v>1220</v>
      </c>
      <c r="Q337" s="8" t="s">
        <v>1105</v>
      </c>
      <c r="R337" s="8" t="s">
        <v>1262</v>
      </c>
      <c r="S337" s="13"/>
      <c r="T337" s="16"/>
      <c r="U337" s="16"/>
      <c r="V337" s="16"/>
      <c r="W337" s="16"/>
      <c r="X337" s="16"/>
      <c r="Y337" s="16"/>
      <c r="Z337" s="16"/>
      <c r="AA337" s="17"/>
      <c r="AB337" s="17"/>
    </row>
    <row r="338" spans="1:28" ht="25.5" x14ac:dyDescent="0.4">
      <c r="A338" s="47">
        <f t="shared" si="6"/>
        <v>337</v>
      </c>
      <c r="B338" s="8" t="s">
        <v>1287</v>
      </c>
      <c r="C338" s="12"/>
      <c r="D338" s="9" t="s">
        <v>13</v>
      </c>
      <c r="E338" s="10">
        <v>44597</v>
      </c>
      <c r="F338" s="11" t="s">
        <v>16</v>
      </c>
      <c r="G338" s="11" t="s">
        <v>79</v>
      </c>
      <c r="H338" s="8" t="s">
        <v>503</v>
      </c>
      <c r="I338" s="8" t="s">
        <v>40</v>
      </c>
      <c r="J338" s="8" t="s">
        <v>83</v>
      </c>
      <c r="K338" s="8"/>
      <c r="L338" s="62"/>
      <c r="M338" s="13">
        <v>44618</v>
      </c>
      <c r="N338" s="12">
        <f t="shared" si="8"/>
        <v>21</v>
      </c>
      <c r="O338" s="8" t="s">
        <v>1288</v>
      </c>
      <c r="P338" s="8" t="s">
        <v>1105</v>
      </c>
      <c r="Q338" s="8" t="s">
        <v>1105</v>
      </c>
      <c r="R338" s="8"/>
      <c r="S338" s="13"/>
    </row>
    <row r="339" spans="1:28" ht="25.5" x14ac:dyDescent="0.4">
      <c r="A339" s="47">
        <f t="shared" si="6"/>
        <v>338</v>
      </c>
      <c r="B339" s="8" t="s">
        <v>1289</v>
      </c>
      <c r="C339" s="12"/>
      <c r="D339" s="9" t="s">
        <v>13</v>
      </c>
      <c r="E339" s="10">
        <v>44315</v>
      </c>
      <c r="F339" s="11" t="s">
        <v>16</v>
      </c>
      <c r="G339" s="11"/>
      <c r="H339" s="8"/>
      <c r="I339" s="8"/>
      <c r="J339" s="8" t="s">
        <v>83</v>
      </c>
      <c r="K339" s="8" t="s">
        <v>209</v>
      </c>
      <c r="L339" s="62"/>
      <c r="M339" s="13">
        <v>44621</v>
      </c>
      <c r="N339" s="12">
        <f t="shared" si="8"/>
        <v>306</v>
      </c>
      <c r="O339" s="8" t="s">
        <v>1290</v>
      </c>
      <c r="P339" s="8" t="s">
        <v>1220</v>
      </c>
      <c r="Q339" s="8" t="s">
        <v>1105</v>
      </c>
      <c r="R339" s="8"/>
      <c r="S339" s="13"/>
      <c r="T339" s="16"/>
      <c r="U339" s="16"/>
      <c r="V339" s="16"/>
      <c r="W339" s="16"/>
      <c r="X339" s="16"/>
      <c r="Y339" s="16"/>
      <c r="Z339" s="16"/>
      <c r="AA339" s="17"/>
      <c r="AB339" s="17"/>
    </row>
    <row r="340" spans="1:28" ht="25.5" x14ac:dyDescent="0.4">
      <c r="A340" s="47">
        <f t="shared" si="6"/>
        <v>339</v>
      </c>
      <c r="B340" s="8" t="s">
        <v>1291</v>
      </c>
      <c r="C340" s="12"/>
      <c r="D340" s="9" t="s">
        <v>27</v>
      </c>
      <c r="E340" s="10">
        <v>44618</v>
      </c>
      <c r="F340" s="11" t="s">
        <v>14</v>
      </c>
      <c r="G340" s="11" t="s">
        <v>447</v>
      </c>
      <c r="H340" s="8"/>
      <c r="I340" s="8"/>
      <c r="J340" s="8" t="s">
        <v>178</v>
      </c>
      <c r="K340" s="8"/>
      <c r="L340" s="62"/>
      <c r="M340" s="13">
        <v>44622</v>
      </c>
      <c r="N340" s="12">
        <f t="shared" si="8"/>
        <v>4</v>
      </c>
      <c r="O340" s="8" t="s">
        <v>585</v>
      </c>
      <c r="P340" s="8" t="s">
        <v>1105</v>
      </c>
      <c r="Q340" s="8" t="s">
        <v>1105</v>
      </c>
      <c r="R340" s="8"/>
      <c r="S340" s="13"/>
      <c r="T340" s="16"/>
      <c r="U340" s="16"/>
      <c r="V340" s="16"/>
      <c r="W340" s="16"/>
      <c r="X340" s="16"/>
      <c r="Y340" s="16"/>
      <c r="Z340" s="16"/>
      <c r="AA340" s="17"/>
      <c r="AB340" s="17"/>
    </row>
    <row r="341" spans="1:28" ht="25.5" x14ac:dyDescent="0.4">
      <c r="A341" s="47">
        <f t="shared" si="6"/>
        <v>340</v>
      </c>
      <c r="B341" s="8" t="s">
        <v>1292</v>
      </c>
      <c r="C341" s="12"/>
      <c r="D341" s="9" t="s">
        <v>27</v>
      </c>
      <c r="E341" s="10">
        <v>44597</v>
      </c>
      <c r="F341" s="11" t="s">
        <v>16</v>
      </c>
      <c r="G341" s="11" t="s">
        <v>358</v>
      </c>
      <c r="H341" s="8" t="s">
        <v>1293</v>
      </c>
      <c r="I341" s="8"/>
      <c r="J341" s="8" t="s">
        <v>237</v>
      </c>
      <c r="K341" s="8" t="s">
        <v>34</v>
      </c>
      <c r="L341" s="62"/>
      <c r="M341" s="13">
        <v>44625</v>
      </c>
      <c r="N341" s="12">
        <f t="shared" si="8"/>
        <v>28</v>
      </c>
      <c r="O341" s="8" t="s">
        <v>1232</v>
      </c>
      <c r="P341" s="8" t="s">
        <v>1105</v>
      </c>
      <c r="Q341" s="8" t="s">
        <v>1105</v>
      </c>
      <c r="R341" s="8"/>
      <c r="S341" s="13"/>
      <c r="T341" s="16"/>
      <c r="U341" s="16"/>
      <c r="V341" s="16"/>
      <c r="W341" s="16"/>
      <c r="X341" s="16"/>
      <c r="Y341" s="16"/>
      <c r="Z341" s="16"/>
      <c r="AA341" s="17"/>
      <c r="AB341" s="17"/>
    </row>
    <row r="342" spans="1:28" ht="25.5" x14ac:dyDescent="0.4">
      <c r="A342" s="47">
        <f t="shared" si="6"/>
        <v>341</v>
      </c>
      <c r="B342" s="8" t="s">
        <v>1294</v>
      </c>
      <c r="C342" s="12"/>
      <c r="D342" s="9" t="s">
        <v>27</v>
      </c>
      <c r="E342" s="10">
        <v>44600</v>
      </c>
      <c r="F342" s="11" t="s">
        <v>14</v>
      </c>
      <c r="G342" s="11" t="s">
        <v>79</v>
      </c>
      <c r="H342" s="8" t="s">
        <v>29</v>
      </c>
      <c r="I342" s="8"/>
      <c r="J342" s="8" t="s">
        <v>19</v>
      </c>
      <c r="K342" s="8"/>
      <c r="L342" s="62"/>
      <c r="M342" s="13">
        <v>44627</v>
      </c>
      <c r="N342" s="12">
        <f t="shared" si="8"/>
        <v>27</v>
      </c>
      <c r="O342" s="8" t="s">
        <v>1295</v>
      </c>
      <c r="P342" s="8" t="s">
        <v>1105</v>
      </c>
      <c r="Q342" s="8" t="s">
        <v>1105</v>
      </c>
      <c r="R342" s="8"/>
      <c r="S342" s="13"/>
      <c r="T342" s="16"/>
      <c r="U342" s="16"/>
      <c r="V342" s="16"/>
      <c r="W342" s="16"/>
      <c r="X342" s="16"/>
      <c r="Y342" s="16"/>
      <c r="Z342" s="16"/>
      <c r="AA342" s="17"/>
      <c r="AB342" s="17"/>
    </row>
    <row r="343" spans="1:28" ht="25.5" x14ac:dyDescent="0.4">
      <c r="A343" s="47">
        <f t="shared" si="6"/>
        <v>342</v>
      </c>
      <c r="B343" s="8" t="s">
        <v>1296</v>
      </c>
      <c r="C343" s="12"/>
      <c r="D343" s="9" t="s">
        <v>27</v>
      </c>
      <c r="E343" s="10">
        <v>44597</v>
      </c>
      <c r="F343" s="11" t="s">
        <v>14</v>
      </c>
      <c r="G343" s="11" t="s">
        <v>957</v>
      </c>
      <c r="H343" s="8" t="s">
        <v>1297</v>
      </c>
      <c r="I343" s="8"/>
      <c r="J343" s="8" t="s">
        <v>19</v>
      </c>
      <c r="K343" s="8"/>
      <c r="L343" s="62"/>
      <c r="M343" s="13">
        <v>44648</v>
      </c>
      <c r="N343" s="12">
        <f t="shared" si="8"/>
        <v>51</v>
      </c>
      <c r="O343" s="8" t="s">
        <v>1281</v>
      </c>
      <c r="P343" s="8" t="s">
        <v>1220</v>
      </c>
      <c r="Q343" s="8" t="s">
        <v>1105</v>
      </c>
      <c r="R343" s="8"/>
      <c r="S343" s="13"/>
      <c r="T343" s="16"/>
      <c r="U343" s="16"/>
      <c r="V343" s="16"/>
      <c r="W343" s="16"/>
      <c r="X343" s="16"/>
      <c r="Y343" s="16"/>
      <c r="Z343" s="16"/>
      <c r="AA343" s="17"/>
      <c r="AB343" s="17"/>
    </row>
    <row r="344" spans="1:28" ht="25.5" x14ac:dyDescent="0.4">
      <c r="A344" s="47">
        <f t="shared" si="6"/>
        <v>343</v>
      </c>
      <c r="B344" s="8" t="s">
        <v>1298</v>
      </c>
      <c r="C344" s="12"/>
      <c r="D344" s="9" t="s">
        <v>27</v>
      </c>
      <c r="E344" s="10">
        <v>44618</v>
      </c>
      <c r="F344" s="11" t="s">
        <v>16</v>
      </c>
      <c r="G344" s="11"/>
      <c r="H344" s="8"/>
      <c r="I344" s="8"/>
      <c r="J344" s="8" t="s">
        <v>19</v>
      </c>
      <c r="K344" s="8" t="s">
        <v>62</v>
      </c>
      <c r="L344" s="62"/>
      <c r="M344" s="13">
        <v>44647</v>
      </c>
      <c r="N344" s="12">
        <f t="shared" si="8"/>
        <v>29</v>
      </c>
      <c r="O344" s="8" t="s">
        <v>1299</v>
      </c>
      <c r="P344" s="8" t="s">
        <v>1105</v>
      </c>
      <c r="Q344" s="8" t="s">
        <v>1105</v>
      </c>
      <c r="R344" s="8"/>
      <c r="S344" s="13"/>
      <c r="T344" s="16"/>
      <c r="U344" s="16"/>
      <c r="V344" s="16"/>
      <c r="W344" s="16"/>
      <c r="X344" s="16"/>
      <c r="Y344" s="16"/>
      <c r="Z344" s="16"/>
      <c r="AA344" s="17"/>
      <c r="AB344" s="17"/>
    </row>
    <row r="345" spans="1:28" ht="38.25" x14ac:dyDescent="0.4">
      <c r="A345" s="47">
        <f t="shared" si="6"/>
        <v>344</v>
      </c>
      <c r="B345" s="8" t="s">
        <v>1300</v>
      </c>
      <c r="C345" s="12"/>
      <c r="D345" s="9" t="s">
        <v>13</v>
      </c>
      <c r="E345" s="10">
        <v>44268</v>
      </c>
      <c r="F345" s="11" t="s">
        <v>16</v>
      </c>
      <c r="G345" s="11" t="s">
        <v>126</v>
      </c>
      <c r="H345" s="8" t="s">
        <v>1301</v>
      </c>
      <c r="I345" s="8" t="s">
        <v>199</v>
      </c>
      <c r="J345" s="8" t="s">
        <v>970</v>
      </c>
      <c r="K345" s="8" t="s">
        <v>1072</v>
      </c>
      <c r="L345" s="62"/>
      <c r="M345" s="13">
        <v>44661</v>
      </c>
      <c r="N345" s="12">
        <f t="shared" si="8"/>
        <v>393</v>
      </c>
      <c r="O345" s="8" t="s">
        <v>1302</v>
      </c>
      <c r="P345" s="8" t="s">
        <v>1105</v>
      </c>
      <c r="Q345" s="8" t="s">
        <v>1105</v>
      </c>
      <c r="R345" s="8" t="s">
        <v>1262</v>
      </c>
      <c r="S345" s="13"/>
      <c r="T345" s="16"/>
      <c r="U345" s="16"/>
      <c r="V345" s="16"/>
      <c r="W345" s="16"/>
      <c r="X345" s="16"/>
      <c r="Y345" s="16"/>
      <c r="Z345" s="16"/>
      <c r="AA345" s="17"/>
      <c r="AB345" s="17"/>
    </row>
    <row r="346" spans="1:28" ht="25.5" x14ac:dyDescent="0.4">
      <c r="A346" s="47">
        <f t="shared" si="6"/>
        <v>345</v>
      </c>
      <c r="B346" s="8" t="s">
        <v>1303</v>
      </c>
      <c r="C346" s="12"/>
      <c r="D346" s="9" t="s">
        <v>27</v>
      </c>
      <c r="E346" s="10">
        <v>44618</v>
      </c>
      <c r="F346" s="11" t="s">
        <v>14</v>
      </c>
      <c r="G346" s="11" t="s">
        <v>28</v>
      </c>
      <c r="H346" s="8" t="s">
        <v>29</v>
      </c>
      <c r="I346" s="8" t="s">
        <v>61</v>
      </c>
      <c r="J346" s="8" t="s">
        <v>19</v>
      </c>
      <c r="K346" s="8"/>
      <c r="L346" s="62"/>
      <c r="M346" s="13">
        <v>44663</v>
      </c>
      <c r="N346" s="12">
        <f t="shared" si="8"/>
        <v>45</v>
      </c>
      <c r="O346" s="8" t="s">
        <v>1304</v>
      </c>
      <c r="P346" s="8" t="s">
        <v>1105</v>
      </c>
      <c r="Q346" s="8" t="s">
        <v>1105</v>
      </c>
      <c r="R346" s="8" t="s">
        <v>50</v>
      </c>
      <c r="S346" s="13"/>
      <c r="T346" s="16"/>
      <c r="U346" s="16"/>
      <c r="V346" s="16"/>
      <c r="W346" s="16"/>
      <c r="X346" s="16"/>
      <c r="Y346" s="16"/>
      <c r="Z346" s="16"/>
      <c r="AA346" s="17"/>
      <c r="AB346" s="17"/>
    </row>
    <row r="347" spans="1:28" ht="51" x14ac:dyDescent="0.4">
      <c r="A347" s="47">
        <f t="shared" si="6"/>
        <v>346</v>
      </c>
      <c r="B347" s="8" t="s">
        <v>1305</v>
      </c>
      <c r="C347" s="12"/>
      <c r="D347" s="9" t="s">
        <v>13</v>
      </c>
      <c r="E347" s="10">
        <v>44660</v>
      </c>
      <c r="F347" s="11" t="s">
        <v>14</v>
      </c>
      <c r="G347" s="11" t="s">
        <v>126</v>
      </c>
      <c r="H347" s="8" t="s">
        <v>115</v>
      </c>
      <c r="I347" s="8" t="s">
        <v>113</v>
      </c>
      <c r="J347" s="8" t="s">
        <v>564</v>
      </c>
      <c r="K347" s="8" t="s">
        <v>1306</v>
      </c>
      <c r="L347" s="62"/>
      <c r="M347" s="13">
        <v>44667</v>
      </c>
      <c r="N347" s="12">
        <f t="shared" si="8"/>
        <v>7</v>
      </c>
      <c r="O347" s="8" t="s">
        <v>1011</v>
      </c>
      <c r="P347" s="8" t="s">
        <v>1105</v>
      </c>
      <c r="Q347" s="8" t="s">
        <v>1105</v>
      </c>
      <c r="R347" s="8"/>
      <c r="S347" s="13"/>
      <c r="T347" s="16"/>
      <c r="U347" s="16"/>
      <c r="V347" s="16"/>
      <c r="W347" s="16"/>
      <c r="X347" s="16"/>
      <c r="Y347" s="16"/>
      <c r="Z347" s="16"/>
      <c r="AA347" s="17"/>
      <c r="AB347" s="17"/>
    </row>
    <row r="348" spans="1:28" ht="25.5" x14ac:dyDescent="0.4">
      <c r="A348" s="47">
        <f t="shared" si="6"/>
        <v>347</v>
      </c>
      <c r="B348" s="8" t="s">
        <v>1307</v>
      </c>
      <c r="C348" s="12"/>
      <c r="D348" s="9" t="s">
        <v>13</v>
      </c>
      <c r="E348" s="10">
        <v>44415</v>
      </c>
      <c r="F348" s="11" t="s">
        <v>14</v>
      </c>
      <c r="G348" s="11" t="s">
        <v>126</v>
      </c>
      <c r="H348" s="8" t="s">
        <v>72</v>
      </c>
      <c r="I348" s="8" t="s">
        <v>40</v>
      </c>
      <c r="J348" s="8" t="s">
        <v>17</v>
      </c>
      <c r="K348" s="8" t="s">
        <v>1175</v>
      </c>
      <c r="L348" s="62"/>
      <c r="M348" s="13">
        <v>44677</v>
      </c>
      <c r="N348" s="12">
        <f t="shared" si="8"/>
        <v>262</v>
      </c>
      <c r="O348" s="8" t="s">
        <v>1308</v>
      </c>
      <c r="P348" s="8" t="s">
        <v>1105</v>
      </c>
      <c r="Q348" s="8" t="s">
        <v>1105</v>
      </c>
      <c r="R348" s="8"/>
      <c r="S348" s="13"/>
      <c r="T348" s="16"/>
      <c r="U348" s="16"/>
      <c r="V348" s="16"/>
      <c r="W348" s="16"/>
      <c r="X348" s="16"/>
      <c r="Y348" s="16"/>
      <c r="Z348" s="16"/>
      <c r="AA348" s="17"/>
      <c r="AB348" s="17"/>
    </row>
    <row r="349" spans="1:28" ht="25.5" x14ac:dyDescent="0.4">
      <c r="A349" s="47">
        <f t="shared" si="6"/>
        <v>348</v>
      </c>
      <c r="B349" s="8" t="s">
        <v>1309</v>
      </c>
      <c r="C349" s="12" t="s">
        <v>1310</v>
      </c>
      <c r="D349" s="9" t="s">
        <v>27</v>
      </c>
      <c r="E349" s="10">
        <v>44597</v>
      </c>
      <c r="F349" s="11" t="s">
        <v>16</v>
      </c>
      <c r="G349" s="11" t="s">
        <v>358</v>
      </c>
      <c r="H349" s="8" t="s">
        <v>598</v>
      </c>
      <c r="I349" s="8" t="s">
        <v>61</v>
      </c>
      <c r="J349" s="8" t="s">
        <v>19</v>
      </c>
      <c r="K349" s="8"/>
      <c r="L349" s="62"/>
      <c r="M349" s="13">
        <v>44683</v>
      </c>
      <c r="N349" s="12">
        <f t="shared" si="8"/>
        <v>86</v>
      </c>
      <c r="O349" s="8" t="s">
        <v>1311</v>
      </c>
      <c r="P349" s="8" t="s">
        <v>1105</v>
      </c>
      <c r="Q349" s="8" t="s">
        <v>1105</v>
      </c>
      <c r="R349" s="8"/>
      <c r="S349" s="13"/>
      <c r="T349" s="16"/>
      <c r="U349" s="16"/>
      <c r="V349" s="16"/>
      <c r="W349" s="16"/>
      <c r="X349" s="16"/>
      <c r="Y349" s="16"/>
      <c r="Z349" s="16"/>
      <c r="AA349" s="17"/>
      <c r="AB349" s="17"/>
    </row>
    <row r="350" spans="1:28" ht="25.5" x14ac:dyDescent="0.4">
      <c r="A350" s="47">
        <f t="shared" si="6"/>
        <v>349</v>
      </c>
      <c r="B350" s="8" t="s">
        <v>1312</v>
      </c>
      <c r="C350" s="12"/>
      <c r="D350" s="9" t="s">
        <v>27</v>
      </c>
      <c r="E350" s="10">
        <v>44660</v>
      </c>
      <c r="F350" s="11" t="s">
        <v>16</v>
      </c>
      <c r="G350" s="11" t="s">
        <v>126</v>
      </c>
      <c r="H350" s="8" t="s">
        <v>413</v>
      </c>
      <c r="I350" s="8" t="s">
        <v>40</v>
      </c>
      <c r="J350" s="8" t="s">
        <v>19</v>
      </c>
      <c r="K350" s="8" t="s">
        <v>1313</v>
      </c>
      <c r="L350" s="62"/>
      <c r="M350" s="13">
        <v>44693</v>
      </c>
      <c r="N350" s="12">
        <f t="shared" si="8"/>
        <v>33</v>
      </c>
      <c r="O350" s="8" t="s">
        <v>1314</v>
      </c>
      <c r="P350" s="8" t="s">
        <v>1105</v>
      </c>
      <c r="Q350" s="8" t="s">
        <v>1105</v>
      </c>
      <c r="R350" s="8"/>
      <c r="S350" s="13"/>
      <c r="T350" s="16"/>
      <c r="U350" s="16"/>
      <c r="V350" s="16"/>
      <c r="W350" s="16"/>
      <c r="X350" s="16"/>
      <c r="Y350" s="16"/>
      <c r="Z350" s="16"/>
      <c r="AA350" s="17"/>
      <c r="AB350" s="17"/>
    </row>
    <row r="351" spans="1:28" ht="13.15" x14ac:dyDescent="0.4">
      <c r="A351" s="47">
        <f t="shared" si="6"/>
        <v>350</v>
      </c>
      <c r="B351" s="8" t="s">
        <v>993</v>
      </c>
      <c r="C351" s="12" t="s">
        <v>993</v>
      </c>
      <c r="D351" s="9" t="s">
        <v>13</v>
      </c>
      <c r="E351" s="10">
        <v>44520</v>
      </c>
      <c r="F351" s="11" t="s">
        <v>14</v>
      </c>
      <c r="G351" s="8" t="s">
        <v>111</v>
      </c>
      <c r="H351" s="8" t="s">
        <v>1241</v>
      </c>
      <c r="I351" s="8" t="s">
        <v>113</v>
      </c>
      <c r="J351" s="8" t="s">
        <v>128</v>
      </c>
      <c r="K351" s="8" t="s">
        <v>1315</v>
      </c>
      <c r="L351" s="62"/>
      <c r="M351" s="13">
        <v>44702</v>
      </c>
      <c r="N351" s="12">
        <f t="shared" si="8"/>
        <v>182</v>
      </c>
      <c r="O351" s="12" t="s">
        <v>1316</v>
      </c>
      <c r="P351" s="8" t="s">
        <v>1220</v>
      </c>
      <c r="Q351" s="8" t="s">
        <v>1105</v>
      </c>
      <c r="R351" s="14"/>
      <c r="S351" s="14"/>
      <c r="T351" s="16"/>
      <c r="U351" s="16"/>
      <c r="V351" s="16"/>
      <c r="W351" s="16"/>
      <c r="X351" s="16"/>
      <c r="Y351" s="16"/>
      <c r="Z351" s="16"/>
      <c r="AA351" s="16"/>
      <c r="AB351" s="16"/>
    </row>
    <row r="352" spans="1:28" ht="25.5" x14ac:dyDescent="0.4">
      <c r="A352" s="47">
        <f t="shared" si="6"/>
        <v>351</v>
      </c>
      <c r="B352" s="8" t="s">
        <v>1317</v>
      </c>
      <c r="C352" s="12" t="s">
        <v>1317</v>
      </c>
      <c r="D352" s="9" t="s">
        <v>13</v>
      </c>
      <c r="E352" s="10">
        <v>44618</v>
      </c>
      <c r="F352" s="12" t="s">
        <v>14</v>
      </c>
      <c r="G352" s="8" t="s">
        <v>28</v>
      </c>
      <c r="H352" s="8" t="s">
        <v>418</v>
      </c>
      <c r="I352" s="8" t="s">
        <v>40</v>
      </c>
      <c r="J352" s="8" t="s">
        <v>178</v>
      </c>
      <c r="K352" s="34" t="s">
        <v>1318</v>
      </c>
      <c r="L352" s="171"/>
      <c r="M352" s="13">
        <v>44703</v>
      </c>
      <c r="N352" s="12">
        <f t="shared" si="8"/>
        <v>85</v>
      </c>
      <c r="O352" s="12" t="s">
        <v>1319</v>
      </c>
      <c r="P352" s="8" t="s">
        <v>1220</v>
      </c>
      <c r="Q352" s="8" t="s">
        <v>1105</v>
      </c>
      <c r="R352" s="14"/>
      <c r="S352" s="14"/>
      <c r="T352" s="16"/>
      <c r="U352" s="16"/>
      <c r="V352" s="16"/>
      <c r="W352" s="16"/>
      <c r="X352" s="16"/>
      <c r="Y352" s="16"/>
      <c r="Z352" s="16"/>
      <c r="AA352" s="16"/>
      <c r="AB352" s="16"/>
    </row>
    <row r="353" spans="1:28" ht="38.25" x14ac:dyDescent="0.4">
      <c r="A353" s="47">
        <f t="shared" si="6"/>
        <v>352</v>
      </c>
      <c r="B353" s="8" t="s">
        <v>1320</v>
      </c>
      <c r="C353" s="12" t="s">
        <v>1320</v>
      </c>
      <c r="D353" s="9" t="s">
        <v>27</v>
      </c>
      <c r="E353" s="10">
        <v>44597</v>
      </c>
      <c r="F353" s="8" t="s">
        <v>14</v>
      </c>
      <c r="G353" s="8" t="s">
        <v>358</v>
      </c>
      <c r="H353" s="8" t="s">
        <v>1293</v>
      </c>
      <c r="I353" s="8" t="s">
        <v>61</v>
      </c>
      <c r="J353" s="8" t="s">
        <v>19</v>
      </c>
      <c r="K353" s="34" t="s">
        <v>238</v>
      </c>
      <c r="L353" s="171"/>
      <c r="M353" s="13">
        <v>44711</v>
      </c>
      <c r="N353" s="12">
        <f t="shared" si="8"/>
        <v>114</v>
      </c>
      <c r="O353" s="12" t="s">
        <v>1321</v>
      </c>
      <c r="P353" s="8" t="s">
        <v>1220</v>
      </c>
      <c r="Q353" s="8" t="s">
        <v>1220</v>
      </c>
      <c r="R353" s="14"/>
      <c r="S353" s="14"/>
      <c r="T353" s="15"/>
      <c r="U353" s="12"/>
      <c r="V353" s="10"/>
      <c r="W353" s="6"/>
      <c r="X353" s="16"/>
      <c r="Y353" s="16"/>
      <c r="Z353" s="16"/>
      <c r="AA353" s="16"/>
      <c r="AB353" s="16"/>
    </row>
    <row r="354" spans="1:28" ht="38.25" x14ac:dyDescent="0.4">
      <c r="A354" s="47">
        <f t="shared" si="6"/>
        <v>353</v>
      </c>
      <c r="B354" s="8" t="s">
        <v>1322</v>
      </c>
      <c r="C354" s="12" t="s">
        <v>1322</v>
      </c>
      <c r="D354" s="9" t="s">
        <v>27</v>
      </c>
      <c r="E354" s="10">
        <v>44597</v>
      </c>
      <c r="F354" s="11" t="s">
        <v>16</v>
      </c>
      <c r="G354" s="8" t="s">
        <v>358</v>
      </c>
      <c r="H354" s="8" t="s">
        <v>1323</v>
      </c>
      <c r="I354" s="8" t="s">
        <v>61</v>
      </c>
      <c r="J354" s="8" t="s">
        <v>237</v>
      </c>
      <c r="K354" s="34" t="s">
        <v>238</v>
      </c>
      <c r="L354" s="171"/>
      <c r="M354" s="13">
        <v>44711</v>
      </c>
      <c r="N354" s="12">
        <f t="shared" si="8"/>
        <v>114</v>
      </c>
      <c r="O354" s="12" t="s">
        <v>1321</v>
      </c>
      <c r="P354" s="8" t="s">
        <v>1220</v>
      </c>
      <c r="Q354" s="8" t="s">
        <v>1220</v>
      </c>
      <c r="R354" s="14"/>
      <c r="S354" s="14"/>
      <c r="T354" s="15"/>
      <c r="U354" s="12"/>
      <c r="V354" s="10"/>
      <c r="W354" s="16"/>
      <c r="X354" s="16"/>
      <c r="Y354" s="16"/>
      <c r="Z354" s="16"/>
      <c r="AA354" s="16"/>
      <c r="AB354" s="16"/>
    </row>
    <row r="355" spans="1:28" ht="38.25" x14ac:dyDescent="0.4">
      <c r="A355" s="47">
        <f t="shared" si="6"/>
        <v>354</v>
      </c>
      <c r="B355" s="8" t="s">
        <v>1324</v>
      </c>
      <c r="C355" s="12" t="s">
        <v>1324</v>
      </c>
      <c r="D355" s="9" t="s">
        <v>13</v>
      </c>
      <c r="E355" s="10">
        <v>44399</v>
      </c>
      <c r="F355" s="11" t="s">
        <v>14</v>
      </c>
      <c r="G355" s="8" t="s">
        <v>28</v>
      </c>
      <c r="H355" s="8" t="s">
        <v>190</v>
      </c>
      <c r="I355" s="8" t="s">
        <v>113</v>
      </c>
      <c r="J355" s="8" t="s">
        <v>22</v>
      </c>
      <c r="K355" s="8" t="s">
        <v>1325</v>
      </c>
      <c r="L355" s="62"/>
      <c r="M355" s="13">
        <v>44709</v>
      </c>
      <c r="N355" s="12">
        <f t="shared" si="8"/>
        <v>310</v>
      </c>
      <c r="O355" s="12" t="s">
        <v>1326</v>
      </c>
      <c r="P355" s="14" t="s">
        <v>1105</v>
      </c>
      <c r="Q355" s="14" t="s">
        <v>1220</v>
      </c>
      <c r="R355" s="14"/>
      <c r="S355" s="14"/>
      <c r="T355" s="15"/>
      <c r="U355" s="12"/>
      <c r="V355" s="10"/>
      <c r="W355" s="16"/>
      <c r="X355" s="16"/>
      <c r="Y355" s="16"/>
      <c r="Z355" s="16"/>
      <c r="AA355" s="16"/>
      <c r="AB355" s="16"/>
    </row>
    <row r="356" spans="1:28" ht="25.5" x14ac:dyDescent="0.4">
      <c r="A356" s="47">
        <f t="shared" si="6"/>
        <v>355</v>
      </c>
      <c r="B356" s="8" t="s">
        <v>1327</v>
      </c>
      <c r="C356" s="12" t="s">
        <v>1327</v>
      </c>
      <c r="D356" s="9" t="s">
        <v>27</v>
      </c>
      <c r="E356" s="10">
        <v>44611</v>
      </c>
      <c r="F356" s="12" t="s">
        <v>16</v>
      </c>
      <c r="G356" s="8" t="s">
        <v>111</v>
      </c>
      <c r="H356" s="8" t="s">
        <v>1328</v>
      </c>
      <c r="I356" s="8" t="s">
        <v>61</v>
      </c>
      <c r="J356" s="8" t="s">
        <v>1329</v>
      </c>
      <c r="K356" s="34" t="s">
        <v>1330</v>
      </c>
      <c r="L356" s="171"/>
      <c r="M356" s="13">
        <v>44709</v>
      </c>
      <c r="N356" s="12">
        <f t="shared" si="8"/>
        <v>98</v>
      </c>
      <c r="O356" s="12" t="s">
        <v>1331</v>
      </c>
      <c r="P356" s="14" t="s">
        <v>1105</v>
      </c>
      <c r="Q356" s="14" t="s">
        <v>1105</v>
      </c>
      <c r="R356" s="14"/>
      <c r="S356" s="14"/>
      <c r="T356" s="15"/>
      <c r="U356" s="12"/>
      <c r="V356" s="10"/>
      <c r="W356" s="16"/>
      <c r="X356" s="16"/>
      <c r="Y356" s="16"/>
      <c r="Z356" s="16"/>
      <c r="AA356" s="16"/>
      <c r="AB356" s="16"/>
    </row>
    <row r="357" spans="1:28" ht="38.25" x14ac:dyDescent="0.4">
      <c r="A357" s="47">
        <f t="shared" si="6"/>
        <v>356</v>
      </c>
      <c r="B357" s="8" t="s">
        <v>1332</v>
      </c>
      <c r="C357" s="12" t="s">
        <v>1332</v>
      </c>
      <c r="D357" s="9" t="s">
        <v>13</v>
      </c>
      <c r="E357" s="10">
        <v>44618</v>
      </c>
      <c r="F357" s="12" t="s">
        <v>16</v>
      </c>
      <c r="G357" s="8" t="s">
        <v>71</v>
      </c>
      <c r="H357" s="8" t="s">
        <v>418</v>
      </c>
      <c r="I357" s="8" t="s">
        <v>40</v>
      </c>
      <c r="J357" s="8" t="s">
        <v>186</v>
      </c>
      <c r="K357" s="34" t="s">
        <v>1333</v>
      </c>
      <c r="L357" s="171"/>
      <c r="M357" s="13">
        <v>44709</v>
      </c>
      <c r="N357" s="12">
        <f t="shared" si="8"/>
        <v>91</v>
      </c>
      <c r="O357" s="12" t="s">
        <v>1334</v>
      </c>
      <c r="P357" s="14" t="s">
        <v>1105</v>
      </c>
      <c r="Q357" s="14" t="s">
        <v>1105</v>
      </c>
      <c r="R357" s="14"/>
      <c r="S357" s="14"/>
      <c r="T357" s="15"/>
      <c r="U357" s="12"/>
      <c r="V357" s="10"/>
      <c r="W357" s="16"/>
      <c r="X357" s="16"/>
      <c r="Y357" s="16"/>
      <c r="Z357" s="16"/>
      <c r="AA357" s="16"/>
      <c r="AB357" s="16"/>
    </row>
    <row r="358" spans="1:28" ht="38.25" x14ac:dyDescent="0.4">
      <c r="A358" s="47">
        <f t="shared" si="6"/>
        <v>357</v>
      </c>
      <c r="B358" s="34" t="s">
        <v>472</v>
      </c>
      <c r="C358" s="12" t="s">
        <v>472</v>
      </c>
      <c r="D358" s="9" t="s">
        <v>27</v>
      </c>
      <c r="E358" s="10">
        <v>44597</v>
      </c>
      <c r="F358" s="11" t="s">
        <v>14</v>
      </c>
      <c r="G358" s="8" t="s">
        <v>79</v>
      </c>
      <c r="H358" s="8" t="s">
        <v>1335</v>
      </c>
      <c r="I358" s="8" t="s">
        <v>61</v>
      </c>
      <c r="J358" s="8" t="s">
        <v>237</v>
      </c>
      <c r="K358" s="34" t="s">
        <v>238</v>
      </c>
      <c r="L358" s="171"/>
      <c r="M358" s="13">
        <v>44714</v>
      </c>
      <c r="N358" s="12">
        <f t="shared" si="8"/>
        <v>117</v>
      </c>
      <c r="O358" s="12" t="s">
        <v>1321</v>
      </c>
      <c r="P358" s="14" t="s">
        <v>1220</v>
      </c>
      <c r="Q358" s="14" t="s">
        <v>1220</v>
      </c>
      <c r="R358" s="14"/>
      <c r="S358" s="14"/>
      <c r="T358" s="15"/>
      <c r="U358" s="12"/>
      <c r="V358" s="10"/>
      <c r="W358" s="16"/>
      <c r="X358" s="16"/>
      <c r="Y358" s="16"/>
      <c r="Z358" s="16"/>
      <c r="AA358" s="16"/>
      <c r="AB358" s="16"/>
    </row>
    <row r="359" spans="1:28" ht="13.15" x14ac:dyDescent="0.4">
      <c r="A359" s="47">
        <f t="shared" si="6"/>
        <v>358</v>
      </c>
      <c r="B359" s="8" t="s">
        <v>367</v>
      </c>
      <c r="C359" s="12" t="s">
        <v>367</v>
      </c>
      <c r="D359" s="9" t="s">
        <v>27</v>
      </c>
      <c r="E359" s="10">
        <v>44660</v>
      </c>
      <c r="F359" s="12" t="s">
        <v>14</v>
      </c>
      <c r="G359" s="8" t="s">
        <v>402</v>
      </c>
      <c r="H359" s="8" t="s">
        <v>954</v>
      </c>
      <c r="I359" s="8" t="s">
        <v>61</v>
      </c>
      <c r="J359" s="8" t="s">
        <v>564</v>
      </c>
      <c r="K359" s="8" t="s">
        <v>1336</v>
      </c>
      <c r="L359" s="62"/>
      <c r="M359" s="13">
        <v>44716</v>
      </c>
      <c r="N359" s="12">
        <f t="shared" si="8"/>
        <v>56</v>
      </c>
      <c r="O359" s="12" t="s">
        <v>1337</v>
      </c>
      <c r="P359" s="14" t="s">
        <v>1220</v>
      </c>
      <c r="Q359" s="14" t="s">
        <v>1220</v>
      </c>
      <c r="R359" s="14"/>
      <c r="S359" s="14"/>
      <c r="T359" s="15"/>
      <c r="U359" s="12"/>
      <c r="V359" s="10"/>
      <c r="W359" s="16"/>
      <c r="X359" s="16"/>
      <c r="Y359" s="16"/>
      <c r="Z359" s="16"/>
      <c r="AA359" s="16"/>
      <c r="AB359" s="16"/>
    </row>
    <row r="360" spans="1:28" ht="13.15" x14ac:dyDescent="0.4">
      <c r="A360" s="64">
        <v>359</v>
      </c>
      <c r="B360" s="8" t="s">
        <v>59</v>
      </c>
      <c r="C360" s="12" t="s">
        <v>61</v>
      </c>
      <c r="D360" s="9" t="s">
        <v>27</v>
      </c>
      <c r="E360" s="10">
        <v>44618</v>
      </c>
      <c r="F360" s="12" t="s">
        <v>16</v>
      </c>
      <c r="G360" s="8" t="s">
        <v>60</v>
      </c>
      <c r="H360" s="8" t="s">
        <v>61</v>
      </c>
      <c r="I360" s="8" t="s">
        <v>61</v>
      </c>
      <c r="J360" s="8" t="s">
        <v>19</v>
      </c>
      <c r="K360" s="8" t="s">
        <v>1338</v>
      </c>
      <c r="L360" s="62"/>
      <c r="M360" s="13">
        <v>44745</v>
      </c>
      <c r="N360" s="12"/>
      <c r="O360" s="12" t="s">
        <v>1339</v>
      </c>
      <c r="P360" s="14" t="s">
        <v>1340</v>
      </c>
      <c r="Q360" s="14" t="s">
        <v>1340</v>
      </c>
      <c r="R360" s="14"/>
      <c r="S360" s="14"/>
      <c r="T360" s="15"/>
      <c r="U360" s="12"/>
      <c r="V360" s="10"/>
      <c r="W360" s="16"/>
      <c r="X360" s="16"/>
      <c r="Y360" s="16"/>
      <c r="Z360" s="16"/>
      <c r="AA360" s="16"/>
      <c r="AB360" s="16"/>
    </row>
    <row r="361" spans="1:28" ht="13.15" x14ac:dyDescent="0.4">
      <c r="A361" s="47">
        <v>360</v>
      </c>
      <c r="B361" s="8" t="s">
        <v>65</v>
      </c>
      <c r="C361" s="12" t="s">
        <v>61</v>
      </c>
      <c r="D361" s="9" t="s">
        <v>27</v>
      </c>
      <c r="E361" s="10">
        <v>44618</v>
      </c>
      <c r="F361" s="12" t="s">
        <v>16</v>
      </c>
      <c r="G361" s="8" t="s">
        <v>60</v>
      </c>
      <c r="H361" s="8" t="s">
        <v>61</v>
      </c>
      <c r="I361" s="8" t="s">
        <v>61</v>
      </c>
      <c r="J361" s="8" t="s">
        <v>19</v>
      </c>
      <c r="K361" s="8" t="s">
        <v>1338</v>
      </c>
      <c r="L361" s="62"/>
      <c r="M361" s="13">
        <v>44715</v>
      </c>
      <c r="N361" s="12"/>
      <c r="O361" s="12" t="s">
        <v>1341</v>
      </c>
      <c r="P361" s="14" t="s">
        <v>1340</v>
      </c>
      <c r="Q361" s="14"/>
      <c r="R361" s="14"/>
      <c r="S361" s="14"/>
      <c r="T361" s="15"/>
      <c r="U361" s="12"/>
      <c r="V361" s="10"/>
      <c r="W361" s="16"/>
      <c r="X361" s="16"/>
      <c r="Y361" s="16"/>
      <c r="Z361" s="16"/>
      <c r="AA361" s="16"/>
      <c r="AB361" s="16"/>
    </row>
    <row r="362" spans="1:28" ht="13.15" x14ac:dyDescent="0.4">
      <c r="A362" s="47">
        <v>361</v>
      </c>
      <c r="B362" s="8" t="s">
        <v>1342</v>
      </c>
      <c r="C362" s="12" t="s">
        <v>61</v>
      </c>
      <c r="D362" s="9" t="s">
        <v>27</v>
      </c>
      <c r="E362" s="10">
        <v>44618</v>
      </c>
      <c r="F362" s="12" t="s">
        <v>16</v>
      </c>
      <c r="G362" s="8" t="s">
        <v>60</v>
      </c>
      <c r="H362" s="8" t="s">
        <v>61</v>
      </c>
      <c r="I362" s="8" t="s">
        <v>61</v>
      </c>
      <c r="J362" s="8" t="s">
        <v>19</v>
      </c>
      <c r="K362" s="8" t="s">
        <v>1338</v>
      </c>
      <c r="L362" s="62"/>
      <c r="M362" s="13"/>
      <c r="N362" s="12"/>
      <c r="O362" s="12"/>
      <c r="P362" s="14"/>
      <c r="Q362" s="14"/>
      <c r="R362" s="14"/>
      <c r="S362" s="14"/>
      <c r="T362" s="15"/>
      <c r="U362" s="12"/>
      <c r="V362" s="10"/>
      <c r="W362" s="16"/>
      <c r="X362" s="16"/>
      <c r="Y362" s="16"/>
      <c r="Z362" s="16"/>
      <c r="AA362" s="16"/>
      <c r="AB362" s="16"/>
    </row>
    <row r="363" spans="1:28" ht="38.25" x14ac:dyDescent="0.4">
      <c r="A363" s="47">
        <v>362</v>
      </c>
      <c r="B363" s="8" t="s">
        <v>70</v>
      </c>
      <c r="C363" s="12" t="s">
        <v>61</v>
      </c>
      <c r="D363" s="48" t="s">
        <v>13</v>
      </c>
      <c r="E363" s="10">
        <v>44252</v>
      </c>
      <c r="F363" s="12" t="s">
        <v>16</v>
      </c>
      <c r="G363" s="8" t="s">
        <v>1343</v>
      </c>
      <c r="H363" s="8" t="s">
        <v>1344</v>
      </c>
      <c r="I363" s="8" t="s">
        <v>40</v>
      </c>
      <c r="J363" s="8" t="s">
        <v>1329</v>
      </c>
      <c r="K363" s="8" t="s">
        <v>74</v>
      </c>
      <c r="L363" s="62"/>
      <c r="M363" s="9" t="s">
        <v>1345</v>
      </c>
      <c r="N363" s="12"/>
      <c r="O363" s="12"/>
      <c r="P363" s="14"/>
      <c r="Q363" s="14"/>
      <c r="R363" s="14"/>
      <c r="S363" s="14"/>
      <c r="T363" s="15"/>
      <c r="U363" s="12"/>
      <c r="V363" s="10"/>
      <c r="W363" s="16"/>
      <c r="X363" s="16"/>
      <c r="Y363" s="16"/>
      <c r="Z363" s="16"/>
      <c r="AA363" s="16"/>
      <c r="AB363" s="16"/>
    </row>
    <row r="364" spans="1:28" ht="51" x14ac:dyDescent="0.4">
      <c r="A364" s="47">
        <v>363</v>
      </c>
      <c r="B364" s="8" t="s">
        <v>78</v>
      </c>
      <c r="C364" s="12" t="s">
        <v>61</v>
      </c>
      <c r="D364" s="48" t="s">
        <v>13</v>
      </c>
      <c r="E364" s="10">
        <v>44454</v>
      </c>
      <c r="F364" s="12" t="s">
        <v>16</v>
      </c>
      <c r="G364" s="8" t="s">
        <v>1346</v>
      </c>
      <c r="H364" s="8" t="s">
        <v>1344</v>
      </c>
      <c r="I364" s="8" t="s">
        <v>40</v>
      </c>
      <c r="J364" s="8" t="s">
        <v>17</v>
      </c>
      <c r="K364" s="8" t="s">
        <v>80</v>
      </c>
      <c r="L364" s="62"/>
      <c r="M364" s="13">
        <v>44739</v>
      </c>
      <c r="N364" s="12"/>
      <c r="O364" s="12" t="s">
        <v>1347</v>
      </c>
      <c r="P364" s="14" t="s">
        <v>1340</v>
      </c>
      <c r="Q364" s="14"/>
      <c r="R364" s="14"/>
      <c r="S364" s="14"/>
      <c r="T364" s="15"/>
      <c r="U364" s="12"/>
      <c r="V364" s="10"/>
      <c r="W364" s="16"/>
      <c r="X364" s="16"/>
      <c r="Y364" s="16"/>
      <c r="Z364" s="16"/>
      <c r="AA364" s="16"/>
      <c r="AB364" s="16"/>
    </row>
    <row r="365" spans="1:28" ht="63.75" x14ac:dyDescent="0.4">
      <c r="A365" s="47">
        <v>364</v>
      </c>
      <c r="B365" s="8" t="s">
        <v>81</v>
      </c>
      <c r="C365" s="12"/>
      <c r="D365" s="48" t="s">
        <v>13</v>
      </c>
      <c r="E365" s="10">
        <v>44474</v>
      </c>
      <c r="F365" s="12" t="s">
        <v>16</v>
      </c>
      <c r="G365" s="8" t="s">
        <v>1348</v>
      </c>
      <c r="H365" s="8" t="s">
        <v>1344</v>
      </c>
      <c r="I365" s="8" t="s">
        <v>40</v>
      </c>
      <c r="J365" s="8" t="s">
        <v>83</v>
      </c>
      <c r="K365" s="8" t="s">
        <v>84</v>
      </c>
      <c r="L365" s="62"/>
      <c r="M365" s="13"/>
      <c r="N365" s="12"/>
      <c r="O365" s="12"/>
      <c r="P365" s="14"/>
      <c r="Q365" s="14"/>
      <c r="R365" s="14"/>
      <c r="S365" s="14"/>
      <c r="T365" s="15"/>
      <c r="U365" s="12"/>
      <c r="V365" s="10"/>
      <c r="W365" s="16"/>
      <c r="X365" s="16"/>
      <c r="Y365" s="16"/>
      <c r="Z365" s="16"/>
      <c r="AA365" s="16"/>
      <c r="AB365" s="16"/>
    </row>
    <row r="366" spans="1:28" ht="51" x14ac:dyDescent="0.4">
      <c r="A366" s="47">
        <v>365</v>
      </c>
      <c r="B366" s="8" t="s">
        <v>89</v>
      </c>
      <c r="C366" s="12"/>
      <c r="D366" s="48" t="s">
        <v>13</v>
      </c>
      <c r="E366" s="10">
        <v>44520</v>
      </c>
      <c r="F366" s="12" t="s">
        <v>16</v>
      </c>
      <c r="G366" s="8" t="s">
        <v>1349</v>
      </c>
      <c r="H366" s="8" t="s">
        <v>1344</v>
      </c>
      <c r="I366" s="8" t="s">
        <v>40</v>
      </c>
      <c r="J366" s="8" t="s">
        <v>90</v>
      </c>
      <c r="K366" s="8" t="s">
        <v>91</v>
      </c>
      <c r="L366" s="62"/>
      <c r="M366" s="13"/>
      <c r="N366" s="12"/>
      <c r="O366" s="12"/>
      <c r="P366" s="14"/>
      <c r="Q366" s="14"/>
      <c r="R366" s="14"/>
      <c r="S366" s="14"/>
      <c r="T366" s="15"/>
      <c r="U366" s="12"/>
      <c r="V366" s="10"/>
      <c r="W366" s="16"/>
      <c r="X366" s="16"/>
      <c r="Y366" s="16"/>
      <c r="Z366" s="16"/>
      <c r="AA366" s="16"/>
      <c r="AB366" s="16"/>
    </row>
    <row r="367" spans="1:28" ht="25.5" x14ac:dyDescent="0.4">
      <c r="A367" s="47">
        <v>366</v>
      </c>
      <c r="B367" s="8" t="s">
        <v>94</v>
      </c>
      <c r="C367" s="12"/>
      <c r="D367" s="48" t="s">
        <v>13</v>
      </c>
      <c r="E367" s="10">
        <v>44639</v>
      </c>
      <c r="F367" s="12" t="s">
        <v>16</v>
      </c>
      <c r="G367" s="8" t="s">
        <v>1346</v>
      </c>
      <c r="H367" s="8" t="s">
        <v>1350</v>
      </c>
      <c r="I367" s="8" t="s">
        <v>40</v>
      </c>
      <c r="J367" s="8" t="s">
        <v>95</v>
      </c>
      <c r="K367" s="8" t="s">
        <v>96</v>
      </c>
      <c r="L367" s="62"/>
      <c r="M367" s="13"/>
      <c r="N367" s="12"/>
      <c r="O367" s="12"/>
      <c r="P367" s="14"/>
      <c r="Q367" s="14"/>
      <c r="R367" s="14"/>
      <c r="S367" s="14"/>
      <c r="T367" s="15"/>
      <c r="U367" s="12"/>
      <c r="V367" s="10"/>
      <c r="W367" s="16"/>
      <c r="X367" s="16"/>
      <c r="Y367" s="16"/>
      <c r="Z367" s="16"/>
      <c r="AA367" s="16"/>
      <c r="AB367" s="16"/>
    </row>
    <row r="368" spans="1:28" ht="63.75" x14ac:dyDescent="0.4">
      <c r="A368" s="47">
        <v>367</v>
      </c>
      <c r="B368" s="8" t="s">
        <v>97</v>
      </c>
      <c r="C368" s="12"/>
      <c r="D368" s="48" t="s">
        <v>13</v>
      </c>
      <c r="E368" s="10">
        <v>44613</v>
      </c>
      <c r="F368" s="12" t="s">
        <v>16</v>
      </c>
      <c r="G368" s="8" t="s">
        <v>1346</v>
      </c>
      <c r="H368" s="8" t="s">
        <v>1351</v>
      </c>
      <c r="I368" s="8" t="s">
        <v>40</v>
      </c>
      <c r="J368" s="8" t="s">
        <v>99</v>
      </c>
      <c r="K368" s="34" t="s">
        <v>100</v>
      </c>
      <c r="L368" s="171"/>
      <c r="M368" s="13">
        <v>44716</v>
      </c>
      <c r="N368" s="12"/>
      <c r="O368" s="12" t="s">
        <v>1352</v>
      </c>
      <c r="P368" s="14"/>
      <c r="Q368" s="14"/>
      <c r="R368" s="14"/>
      <c r="S368" s="14"/>
      <c r="T368" s="15"/>
      <c r="U368" s="12"/>
      <c r="V368" s="10"/>
      <c r="W368" s="16"/>
      <c r="X368" s="16"/>
      <c r="Y368" s="16"/>
      <c r="Z368" s="16"/>
      <c r="AA368" s="16"/>
      <c r="AB368" s="16"/>
    </row>
    <row r="369" spans="1:28" ht="25.5" x14ac:dyDescent="0.4">
      <c r="A369" s="47">
        <v>368</v>
      </c>
      <c r="B369" s="8" t="s">
        <v>107</v>
      </c>
      <c r="C369" s="12"/>
      <c r="D369" s="48" t="s">
        <v>13</v>
      </c>
      <c r="E369" s="10">
        <v>44681</v>
      </c>
      <c r="F369" s="12" t="s">
        <v>14</v>
      </c>
      <c r="G369" s="8" t="s">
        <v>1346</v>
      </c>
      <c r="H369" s="8" t="s">
        <v>1353</v>
      </c>
      <c r="I369" s="8" t="s">
        <v>40</v>
      </c>
      <c r="J369" s="8" t="s">
        <v>19</v>
      </c>
      <c r="K369" s="8" t="s">
        <v>108</v>
      </c>
      <c r="L369" s="174"/>
      <c r="M369" s="13">
        <v>44717</v>
      </c>
      <c r="N369" s="12"/>
      <c r="O369" s="12" t="s">
        <v>1354</v>
      </c>
      <c r="P369" s="14"/>
      <c r="Q369" s="14"/>
      <c r="R369" s="14"/>
      <c r="S369" s="14"/>
      <c r="T369" s="15"/>
      <c r="U369" s="12"/>
      <c r="V369" s="10"/>
      <c r="W369" s="16"/>
      <c r="X369" s="16"/>
      <c r="Y369" s="16"/>
      <c r="Z369" s="16"/>
      <c r="AA369" s="16"/>
      <c r="AB369" s="16"/>
    </row>
    <row r="370" spans="1:28" ht="13.15" x14ac:dyDescent="0.4">
      <c r="A370" s="47">
        <v>369</v>
      </c>
      <c r="B370" s="8" t="s">
        <v>110</v>
      </c>
      <c r="C370" s="12"/>
      <c r="D370" s="48" t="s">
        <v>13</v>
      </c>
      <c r="E370" s="10">
        <v>44639</v>
      </c>
      <c r="F370" s="12" t="s">
        <v>14</v>
      </c>
      <c r="G370" s="8" t="s">
        <v>1355</v>
      </c>
      <c r="H370" s="8" t="s">
        <v>1356</v>
      </c>
      <c r="I370" s="8" t="s">
        <v>113</v>
      </c>
      <c r="J370" s="8" t="s">
        <v>17</v>
      </c>
      <c r="K370" s="8" t="s">
        <v>96</v>
      </c>
      <c r="L370" s="62"/>
      <c r="M370" s="13"/>
      <c r="N370" s="12"/>
      <c r="O370" s="12"/>
      <c r="P370" s="14"/>
      <c r="Q370" s="14"/>
      <c r="R370" s="14"/>
      <c r="S370" s="14"/>
      <c r="T370" s="15"/>
      <c r="U370" s="12"/>
      <c r="V370" s="10"/>
      <c r="W370" s="16"/>
      <c r="X370" s="16"/>
      <c r="Y370" s="16"/>
      <c r="Z370" s="16"/>
      <c r="AA370" s="16"/>
      <c r="AB370" s="16"/>
    </row>
    <row r="371" spans="1:28" ht="38.25" x14ac:dyDescent="0.4">
      <c r="A371" s="47">
        <v>370</v>
      </c>
      <c r="B371" s="8" t="s">
        <v>114</v>
      </c>
      <c r="C371" s="12"/>
      <c r="D371" s="48" t="s">
        <v>13</v>
      </c>
      <c r="E371" s="10">
        <v>44279</v>
      </c>
      <c r="F371" s="12" t="s">
        <v>16</v>
      </c>
      <c r="G371" s="8" t="s">
        <v>1346</v>
      </c>
      <c r="H371" s="8" t="s">
        <v>1357</v>
      </c>
      <c r="I371" s="8" t="s">
        <v>253</v>
      </c>
      <c r="J371" s="8" t="s">
        <v>17</v>
      </c>
      <c r="K371" s="8" t="s">
        <v>116</v>
      </c>
      <c r="L371" s="62"/>
      <c r="M371" s="13">
        <v>44492</v>
      </c>
      <c r="N371" s="12"/>
      <c r="O371" s="12" t="s">
        <v>1358</v>
      </c>
      <c r="P371" s="14"/>
      <c r="Q371" s="14"/>
      <c r="R371" s="14"/>
      <c r="S371" s="14"/>
      <c r="T371" s="15"/>
      <c r="U371" s="12"/>
      <c r="V371" s="10"/>
      <c r="W371" s="16"/>
      <c r="X371" s="16"/>
      <c r="Y371" s="16"/>
      <c r="Z371" s="16"/>
      <c r="AA371" s="16"/>
      <c r="AB371" s="16"/>
    </row>
    <row r="372" spans="1:28" ht="38.25" x14ac:dyDescent="0.4">
      <c r="A372" s="47">
        <v>371</v>
      </c>
      <c r="B372" s="8" t="s">
        <v>1359</v>
      </c>
      <c r="C372" s="12"/>
      <c r="D372" s="48" t="s">
        <v>13</v>
      </c>
      <c r="E372" s="10">
        <v>44394</v>
      </c>
      <c r="F372" s="12" t="s">
        <v>16</v>
      </c>
      <c r="G372" s="8" t="s">
        <v>1360</v>
      </c>
      <c r="H372" s="8" t="s">
        <v>1357</v>
      </c>
      <c r="I372" s="8" t="s">
        <v>253</v>
      </c>
      <c r="J372" s="8" t="s">
        <v>17</v>
      </c>
      <c r="K372" s="8" t="s">
        <v>121</v>
      </c>
      <c r="L372" s="62"/>
      <c r="M372" s="13"/>
      <c r="N372" s="12"/>
      <c r="O372" s="12"/>
      <c r="P372" s="14"/>
      <c r="Q372" s="14"/>
      <c r="R372" s="14"/>
      <c r="S372" s="14"/>
      <c r="T372" s="15"/>
      <c r="U372" s="12"/>
      <c r="V372" s="10"/>
      <c r="W372" s="16"/>
      <c r="X372" s="16"/>
      <c r="Y372" s="16"/>
      <c r="Z372" s="16"/>
      <c r="AA372" s="16"/>
      <c r="AB372" s="16"/>
    </row>
    <row r="373" spans="1:28" ht="25.5" x14ac:dyDescent="0.4">
      <c r="A373" s="47">
        <v>372</v>
      </c>
      <c r="B373" s="8" t="s">
        <v>122</v>
      </c>
      <c r="C373" s="12"/>
      <c r="D373" s="48" t="s">
        <v>13</v>
      </c>
      <c r="E373" s="10">
        <v>44614</v>
      </c>
      <c r="F373" s="12" t="s">
        <v>16</v>
      </c>
      <c r="G373" s="8" t="s">
        <v>1346</v>
      </c>
      <c r="H373" s="8" t="s">
        <v>1357</v>
      </c>
      <c r="I373" s="8" t="s">
        <v>40</v>
      </c>
      <c r="J373" s="8" t="s">
        <v>83</v>
      </c>
      <c r="K373" s="8" t="s">
        <v>123</v>
      </c>
      <c r="L373" s="62"/>
      <c r="M373" s="13">
        <v>44723</v>
      </c>
      <c r="N373" s="12"/>
      <c r="O373" s="12" t="s">
        <v>1361</v>
      </c>
      <c r="P373" s="14"/>
      <c r="Q373" s="14"/>
      <c r="R373" s="14"/>
      <c r="S373" s="14"/>
      <c r="T373" s="15"/>
      <c r="U373" s="12"/>
      <c r="V373" s="10"/>
      <c r="W373" s="16"/>
      <c r="X373" s="16"/>
      <c r="Y373" s="16"/>
      <c r="Z373" s="16"/>
      <c r="AA373" s="16"/>
      <c r="AB373" s="16"/>
    </row>
    <row r="374" spans="1:28" ht="25.5" x14ac:dyDescent="0.4">
      <c r="A374" s="47">
        <v>373</v>
      </c>
      <c r="B374" s="8" t="s">
        <v>125</v>
      </c>
      <c r="C374" s="12"/>
      <c r="D374" s="48" t="s">
        <v>13</v>
      </c>
      <c r="E374" s="10">
        <v>44520</v>
      </c>
      <c r="F374" s="12" t="s">
        <v>16</v>
      </c>
      <c r="G374" s="8" t="s">
        <v>1362</v>
      </c>
      <c r="H374" s="8" t="s">
        <v>1363</v>
      </c>
      <c r="I374" s="8" t="s">
        <v>113</v>
      </c>
      <c r="J374" s="8" t="s">
        <v>128</v>
      </c>
      <c r="K374" s="8" t="s">
        <v>129</v>
      </c>
      <c r="L374" s="62"/>
      <c r="M374" s="13"/>
      <c r="N374" s="12"/>
      <c r="O374" s="12" t="s">
        <v>1364</v>
      </c>
      <c r="P374" s="14"/>
      <c r="Q374" s="14"/>
      <c r="R374" s="14"/>
      <c r="S374" s="14"/>
      <c r="T374" s="15"/>
      <c r="U374" s="12"/>
      <c r="V374" s="10"/>
      <c r="W374" s="16"/>
      <c r="X374" s="16"/>
      <c r="Y374" s="16"/>
      <c r="Z374" s="16"/>
      <c r="AA374" s="16"/>
      <c r="AB374" s="16"/>
    </row>
    <row r="375" spans="1:28" ht="38.25" x14ac:dyDescent="0.4">
      <c r="A375" s="47">
        <v>374</v>
      </c>
      <c r="B375" s="8" t="s">
        <v>130</v>
      </c>
      <c r="C375" s="12"/>
      <c r="D375" s="48" t="s">
        <v>13</v>
      </c>
      <c r="E375" s="10">
        <v>44303</v>
      </c>
      <c r="F375" s="12" t="s">
        <v>16</v>
      </c>
      <c r="G375" s="8" t="s">
        <v>1349</v>
      </c>
      <c r="H375" s="8" t="s">
        <v>1365</v>
      </c>
      <c r="I375" s="8" t="s">
        <v>1366</v>
      </c>
      <c r="J375" s="8" t="s">
        <v>90</v>
      </c>
      <c r="K375" s="8" t="s">
        <v>132</v>
      </c>
      <c r="L375" s="62"/>
      <c r="M375" s="13"/>
      <c r="N375" s="12"/>
      <c r="O375" s="12"/>
      <c r="P375" s="14"/>
      <c r="Q375" s="14"/>
      <c r="R375" s="14"/>
      <c r="S375" s="14"/>
      <c r="T375" s="15"/>
      <c r="U375" s="12"/>
      <c r="V375" s="10"/>
      <c r="W375" s="16"/>
      <c r="X375" s="16"/>
      <c r="Y375" s="16"/>
      <c r="Z375" s="16"/>
      <c r="AA375" s="16"/>
      <c r="AB375" s="16"/>
    </row>
    <row r="376" spans="1:28" ht="51" x14ac:dyDescent="0.4">
      <c r="A376" s="47">
        <v>375</v>
      </c>
      <c r="B376" s="8" t="s">
        <v>133</v>
      </c>
      <c r="C376" s="12"/>
      <c r="D376" s="48" t="s">
        <v>13</v>
      </c>
      <c r="E376" s="10">
        <v>44063</v>
      </c>
      <c r="F376" s="12" t="s">
        <v>16</v>
      </c>
      <c r="G376" s="8" t="s">
        <v>1349</v>
      </c>
      <c r="H376" s="8" t="s">
        <v>1367</v>
      </c>
      <c r="I376" s="8" t="s">
        <v>113</v>
      </c>
      <c r="J376" s="8" t="s">
        <v>90</v>
      </c>
      <c r="K376" s="8" t="s">
        <v>135</v>
      </c>
      <c r="L376" s="62"/>
      <c r="M376" s="13">
        <v>44814</v>
      </c>
      <c r="N376" s="12"/>
      <c r="O376" s="12" t="s">
        <v>1368</v>
      </c>
      <c r="P376" s="14" t="s">
        <v>1340</v>
      </c>
      <c r="Q376" s="14" t="s">
        <v>1340</v>
      </c>
      <c r="R376" s="14"/>
      <c r="S376" s="14"/>
      <c r="T376" s="15"/>
      <c r="U376" s="12"/>
      <c r="V376" s="10"/>
      <c r="W376" s="16"/>
      <c r="X376" s="16"/>
      <c r="Y376" s="16"/>
      <c r="Z376" s="16"/>
      <c r="AA376" s="16"/>
      <c r="AB376" s="16"/>
    </row>
    <row r="377" spans="1:28" ht="25.5" x14ac:dyDescent="0.4">
      <c r="A377" s="47">
        <v>376</v>
      </c>
      <c r="B377" s="8" t="s">
        <v>139</v>
      </c>
      <c r="C377" s="12"/>
      <c r="D377" s="48" t="s">
        <v>13</v>
      </c>
      <c r="E377" s="10">
        <v>44520</v>
      </c>
      <c r="F377" s="12" t="s">
        <v>14</v>
      </c>
      <c r="G377" s="8" t="s">
        <v>1349</v>
      </c>
      <c r="H377" s="8" t="s">
        <v>1367</v>
      </c>
      <c r="I377" s="8" t="s">
        <v>113</v>
      </c>
      <c r="J377" s="8" t="s">
        <v>19</v>
      </c>
      <c r="K377" s="8" t="s">
        <v>140</v>
      </c>
      <c r="L377" s="62"/>
      <c r="M377" s="13"/>
      <c r="N377" s="12"/>
      <c r="O377" s="12"/>
      <c r="P377" s="14"/>
      <c r="Q377" s="14"/>
      <c r="R377" s="14"/>
      <c r="S377" s="14"/>
      <c r="T377" s="15"/>
      <c r="U377" s="12"/>
      <c r="V377" s="10"/>
      <c r="W377" s="16"/>
      <c r="X377" s="16"/>
      <c r="Y377" s="16"/>
      <c r="Z377" s="16"/>
      <c r="AA377" s="16"/>
      <c r="AB377" s="16"/>
    </row>
    <row r="378" spans="1:28" ht="38.25" x14ac:dyDescent="0.4">
      <c r="A378" s="47">
        <v>377</v>
      </c>
      <c r="B378" s="8" t="s">
        <v>1369</v>
      </c>
      <c r="C378" s="12"/>
      <c r="D378" s="48" t="s">
        <v>13</v>
      </c>
      <c r="E378" s="10">
        <v>44415</v>
      </c>
      <c r="F378" s="12" t="s">
        <v>14</v>
      </c>
      <c r="G378" s="8" t="s">
        <v>1355</v>
      </c>
      <c r="H378" s="8" t="s">
        <v>1370</v>
      </c>
      <c r="I378" s="8" t="s">
        <v>113</v>
      </c>
      <c r="J378" s="8" t="s">
        <v>17</v>
      </c>
      <c r="K378" s="8" t="s">
        <v>150</v>
      </c>
      <c r="L378" s="62"/>
      <c r="M378" s="13"/>
      <c r="N378" s="12"/>
      <c r="O378" s="12"/>
      <c r="P378" s="14"/>
      <c r="Q378" s="14"/>
      <c r="R378" s="14"/>
      <c r="S378" s="14"/>
      <c r="T378" s="15"/>
      <c r="U378" s="12"/>
      <c r="V378" s="10"/>
      <c r="W378" s="16"/>
      <c r="X378" s="16"/>
      <c r="Y378" s="16"/>
      <c r="Z378" s="16"/>
      <c r="AA378" s="16"/>
      <c r="AB378" s="16"/>
    </row>
    <row r="379" spans="1:28" ht="25.5" x14ac:dyDescent="0.4">
      <c r="A379" s="47">
        <v>378</v>
      </c>
      <c r="B379" s="8" t="s">
        <v>153</v>
      </c>
      <c r="C379" s="12"/>
      <c r="D379" s="48" t="s">
        <v>13</v>
      </c>
      <c r="E379" s="10">
        <v>44454</v>
      </c>
      <c r="F379" s="12" t="s">
        <v>16</v>
      </c>
      <c r="G379" s="8" t="s">
        <v>1346</v>
      </c>
      <c r="H379" s="8" t="s">
        <v>1370</v>
      </c>
      <c r="I379" s="8" t="s">
        <v>113</v>
      </c>
      <c r="J379" s="8" t="s">
        <v>83</v>
      </c>
      <c r="K379" s="8" t="s">
        <v>154</v>
      </c>
      <c r="L379" s="62"/>
      <c r="M379" s="13"/>
      <c r="N379" s="12"/>
      <c r="O379" s="12"/>
      <c r="P379" s="14"/>
      <c r="Q379" s="14"/>
      <c r="R379" s="14"/>
      <c r="S379" s="14"/>
      <c r="T379" s="15"/>
      <c r="U379" s="12"/>
      <c r="V379" s="10"/>
      <c r="W379" s="16"/>
      <c r="X379" s="16"/>
      <c r="Y379" s="16"/>
      <c r="Z379" s="16"/>
      <c r="AA379" s="16"/>
      <c r="AB379" s="16"/>
    </row>
    <row r="380" spans="1:28" ht="51" x14ac:dyDescent="0.4">
      <c r="A380" s="47">
        <v>379</v>
      </c>
      <c r="B380" s="8" t="s">
        <v>165</v>
      </c>
      <c r="C380" s="12"/>
      <c r="D380" s="48" t="s">
        <v>13</v>
      </c>
      <c r="E380" s="10">
        <v>44587</v>
      </c>
      <c r="F380" s="12" t="s">
        <v>14</v>
      </c>
      <c r="G380" s="8" t="s">
        <v>1371</v>
      </c>
      <c r="H380" s="8" t="s">
        <v>1372</v>
      </c>
      <c r="I380" s="8" t="s">
        <v>113</v>
      </c>
      <c r="J380" s="8" t="s">
        <v>19</v>
      </c>
      <c r="K380" s="34" t="s">
        <v>168</v>
      </c>
      <c r="L380" s="171"/>
      <c r="M380" s="13">
        <v>44725</v>
      </c>
      <c r="N380" s="12"/>
      <c r="O380" s="12" t="s">
        <v>1373</v>
      </c>
      <c r="P380" s="14"/>
      <c r="Q380" s="14"/>
      <c r="R380" s="14"/>
      <c r="S380" s="14"/>
      <c r="T380" s="15"/>
      <c r="U380" s="12"/>
      <c r="V380" s="10"/>
      <c r="W380" s="16"/>
      <c r="X380" s="16"/>
      <c r="Y380" s="16"/>
      <c r="Z380" s="16"/>
      <c r="AA380" s="16"/>
      <c r="AB380" s="16"/>
    </row>
    <row r="381" spans="1:28" ht="51" x14ac:dyDescent="0.4">
      <c r="A381" s="47">
        <v>380</v>
      </c>
      <c r="B381" s="8" t="s">
        <v>177</v>
      </c>
      <c r="C381" s="12" t="s">
        <v>177</v>
      </c>
      <c r="D381" s="9" t="s">
        <v>247</v>
      </c>
      <c r="E381" s="10">
        <v>44681</v>
      </c>
      <c r="F381" s="12" t="s">
        <v>14</v>
      </c>
      <c r="G381" s="8" t="s">
        <v>1343</v>
      </c>
      <c r="H381" s="8" t="s">
        <v>278</v>
      </c>
      <c r="I381" s="8" t="s">
        <v>113</v>
      </c>
      <c r="J381" s="8" t="s">
        <v>19</v>
      </c>
      <c r="K381" s="8" t="s">
        <v>179</v>
      </c>
      <c r="L381" s="62"/>
      <c r="M381" s="13"/>
      <c r="N381" s="12"/>
      <c r="O381" s="12"/>
      <c r="P381" s="14"/>
      <c r="Q381" s="14"/>
      <c r="R381" s="14"/>
      <c r="S381" s="14"/>
      <c r="T381" s="15"/>
      <c r="U381" s="12"/>
      <c r="V381" s="10"/>
      <c r="W381" s="16"/>
      <c r="X381" s="16"/>
      <c r="Y381" s="16"/>
      <c r="Z381" s="16"/>
      <c r="AA381" s="16"/>
      <c r="AB381" s="16"/>
    </row>
    <row r="382" spans="1:28" ht="51" x14ac:dyDescent="0.4">
      <c r="A382" s="47">
        <v>381</v>
      </c>
      <c r="B382" s="8" t="s">
        <v>198</v>
      </c>
      <c r="C382" s="12"/>
      <c r="D382" s="48" t="s">
        <v>13</v>
      </c>
      <c r="E382" s="12" t="s">
        <v>1374</v>
      </c>
      <c r="F382" s="12" t="s">
        <v>14</v>
      </c>
      <c r="G382" s="8" t="s">
        <v>1343</v>
      </c>
      <c r="H382" s="8" t="s">
        <v>1375</v>
      </c>
      <c r="I382" s="8" t="s">
        <v>113</v>
      </c>
      <c r="J382" s="8" t="s">
        <v>200</v>
      </c>
      <c r="K382" s="34" t="s">
        <v>201</v>
      </c>
      <c r="L382" s="171"/>
      <c r="M382" s="13"/>
      <c r="N382" s="12"/>
      <c r="O382" s="12"/>
      <c r="P382" s="14"/>
      <c r="Q382" s="14"/>
      <c r="R382" s="14"/>
      <c r="S382" s="14"/>
      <c r="T382" s="15"/>
      <c r="U382" s="12"/>
      <c r="V382" s="10"/>
      <c r="W382" s="16"/>
      <c r="X382" s="16"/>
      <c r="Y382" s="16"/>
      <c r="Z382" s="16"/>
      <c r="AA382" s="16"/>
      <c r="AB382" s="16"/>
    </row>
    <row r="383" spans="1:28" ht="25.5" x14ac:dyDescent="0.4">
      <c r="A383" s="47">
        <v>382</v>
      </c>
      <c r="B383" s="8" t="s">
        <v>206</v>
      </c>
      <c r="C383" s="12" t="s">
        <v>206</v>
      </c>
      <c r="D383" s="48" t="s">
        <v>13</v>
      </c>
      <c r="E383" s="10">
        <v>44315</v>
      </c>
      <c r="F383" s="12" t="s">
        <v>16</v>
      </c>
      <c r="G383" s="8" t="s">
        <v>1376</v>
      </c>
      <c r="H383" s="8" t="s">
        <v>1375</v>
      </c>
      <c r="I383" s="8" t="s">
        <v>113</v>
      </c>
      <c r="J383" s="8" t="s">
        <v>83</v>
      </c>
      <c r="K383" s="8" t="s">
        <v>209</v>
      </c>
      <c r="L383" s="62"/>
      <c r="M383" s="13">
        <v>44724</v>
      </c>
      <c r="N383" s="12"/>
      <c r="O383" s="12" t="s">
        <v>1377</v>
      </c>
      <c r="P383" s="14" t="s">
        <v>1340</v>
      </c>
      <c r="Q383" s="14" t="s">
        <v>1340</v>
      </c>
      <c r="R383" s="14"/>
      <c r="S383" s="14" t="s">
        <v>1340</v>
      </c>
      <c r="T383" s="15"/>
      <c r="U383" s="12"/>
      <c r="V383" s="10"/>
      <c r="W383" s="16"/>
      <c r="X383" s="16"/>
      <c r="Y383" s="16"/>
      <c r="Z383" s="16"/>
      <c r="AA383" s="16"/>
      <c r="AB383" s="16"/>
    </row>
    <row r="384" spans="1:28" ht="38.25" x14ac:dyDescent="0.4">
      <c r="A384" s="47">
        <v>383</v>
      </c>
      <c r="B384" s="8" t="s">
        <v>211</v>
      </c>
      <c r="C384" s="12" t="s">
        <v>211</v>
      </c>
      <c r="D384" s="48" t="s">
        <v>13</v>
      </c>
      <c r="E384" s="10">
        <v>44268</v>
      </c>
      <c r="F384" s="12" t="s">
        <v>16</v>
      </c>
      <c r="G384" s="8" t="s">
        <v>1371</v>
      </c>
      <c r="H384" s="8" t="s">
        <v>1378</v>
      </c>
      <c r="I384" s="8" t="s">
        <v>113</v>
      </c>
      <c r="J384" s="8" t="s">
        <v>17</v>
      </c>
      <c r="K384" s="8" t="s">
        <v>213</v>
      </c>
      <c r="L384" s="62"/>
      <c r="M384" s="13"/>
      <c r="N384" s="12"/>
      <c r="O384" s="12"/>
      <c r="P384" s="14"/>
      <c r="Q384" s="14"/>
      <c r="R384" s="14"/>
      <c r="S384" s="14"/>
      <c r="T384" s="15"/>
      <c r="U384" s="12"/>
      <c r="V384" s="10"/>
      <c r="W384" s="16"/>
      <c r="X384" s="16"/>
      <c r="Y384" s="16"/>
      <c r="Z384" s="16"/>
      <c r="AA384" s="16"/>
      <c r="AB384" s="16"/>
    </row>
    <row r="385" spans="1:28" ht="38.25" x14ac:dyDescent="0.4">
      <c r="A385" s="47">
        <v>384</v>
      </c>
      <c r="B385" s="8" t="s">
        <v>215</v>
      </c>
      <c r="C385" s="12"/>
      <c r="D385" s="48" t="s">
        <v>13</v>
      </c>
      <c r="E385" s="10">
        <v>44203</v>
      </c>
      <c r="F385" s="12" t="s">
        <v>16</v>
      </c>
      <c r="G385" s="8" t="s">
        <v>1349</v>
      </c>
      <c r="H385" s="8" t="s">
        <v>1379</v>
      </c>
      <c r="I385" s="8" t="s">
        <v>199</v>
      </c>
      <c r="J385" s="8" t="s">
        <v>19</v>
      </c>
      <c r="K385" s="8" t="s">
        <v>217</v>
      </c>
      <c r="L385" s="62"/>
      <c r="M385" s="13"/>
      <c r="N385" s="12"/>
      <c r="O385" s="12"/>
      <c r="P385" s="14"/>
      <c r="Q385" s="14"/>
      <c r="R385" s="14"/>
      <c r="S385" s="14"/>
      <c r="T385" s="15"/>
      <c r="U385" s="12"/>
      <c r="V385" s="10"/>
      <c r="W385" s="16"/>
      <c r="X385" s="16"/>
      <c r="Y385" s="16"/>
      <c r="Z385" s="16"/>
      <c r="AA385" s="16"/>
      <c r="AB385" s="16"/>
    </row>
    <row r="386" spans="1:28" ht="13.15" x14ac:dyDescent="0.4">
      <c r="A386" s="47">
        <v>385</v>
      </c>
      <c r="B386" s="8" t="s">
        <v>1380</v>
      </c>
      <c r="C386" s="12"/>
      <c r="D386" s="48" t="s">
        <v>13</v>
      </c>
      <c r="E386" s="10">
        <v>44614</v>
      </c>
      <c r="F386" s="12" t="s">
        <v>16</v>
      </c>
      <c r="G386" s="8" t="s">
        <v>61</v>
      </c>
      <c r="H386" s="8" t="s">
        <v>1379</v>
      </c>
      <c r="I386" s="8" t="s">
        <v>199</v>
      </c>
      <c r="J386" s="8" t="s">
        <v>128</v>
      </c>
      <c r="K386" s="8" t="s">
        <v>220</v>
      </c>
      <c r="L386" s="62"/>
      <c r="M386" s="13"/>
      <c r="N386" s="12"/>
      <c r="O386" s="12"/>
      <c r="P386" s="14"/>
      <c r="Q386" s="14"/>
      <c r="R386" s="14"/>
      <c r="S386" s="14"/>
      <c r="T386" s="15"/>
      <c r="U386" s="12"/>
      <c r="V386" s="10"/>
      <c r="W386" s="16"/>
      <c r="X386" s="16"/>
      <c r="Y386" s="16"/>
      <c r="Z386" s="16"/>
      <c r="AA386" s="16"/>
      <c r="AB386" s="16"/>
    </row>
    <row r="387" spans="1:28" ht="38.25" x14ac:dyDescent="0.4">
      <c r="A387" s="47">
        <v>386</v>
      </c>
      <c r="B387" s="8" t="s">
        <v>1381</v>
      </c>
      <c r="C387" s="12"/>
      <c r="D387" s="48" t="s">
        <v>13</v>
      </c>
      <c r="E387" s="10">
        <v>44243</v>
      </c>
      <c r="F387" s="12" t="s">
        <v>16</v>
      </c>
      <c r="G387" s="8" t="s">
        <v>28</v>
      </c>
      <c r="H387" s="8" t="s">
        <v>1379</v>
      </c>
      <c r="I387" s="8" t="s">
        <v>199</v>
      </c>
      <c r="J387" s="8" t="s">
        <v>17</v>
      </c>
      <c r="K387" s="8" t="s">
        <v>225</v>
      </c>
      <c r="L387" s="62"/>
      <c r="M387" s="13"/>
      <c r="N387" s="12"/>
      <c r="O387" s="12"/>
      <c r="P387" s="14"/>
      <c r="Q387" s="14"/>
      <c r="R387" s="14"/>
      <c r="S387" s="14"/>
      <c r="T387" s="15"/>
      <c r="U387" s="12"/>
      <c r="V387" s="10"/>
      <c r="W387" s="16"/>
      <c r="X387" s="16"/>
      <c r="Y387" s="16"/>
      <c r="Z387" s="16"/>
      <c r="AA387" s="16"/>
      <c r="AB387" s="16"/>
    </row>
    <row r="388" spans="1:28" ht="25.5" x14ac:dyDescent="0.4">
      <c r="A388" s="47">
        <v>387</v>
      </c>
      <c r="B388" s="8" t="s">
        <v>228</v>
      </c>
      <c r="C388" s="12"/>
      <c r="D388" s="48" t="s">
        <v>13</v>
      </c>
      <c r="E388" s="10">
        <v>44544</v>
      </c>
      <c r="F388" s="12" t="s">
        <v>16</v>
      </c>
      <c r="G388" s="8" t="s">
        <v>1349</v>
      </c>
      <c r="H388" s="8" t="s">
        <v>1382</v>
      </c>
      <c r="I388" s="8" t="s">
        <v>199</v>
      </c>
      <c r="J388" s="8" t="s">
        <v>19</v>
      </c>
      <c r="K388" s="8" t="s">
        <v>229</v>
      </c>
      <c r="L388" s="62"/>
      <c r="M388" s="13"/>
      <c r="N388" s="12"/>
      <c r="O388" s="12"/>
      <c r="P388" s="14"/>
      <c r="Q388" s="14"/>
      <c r="R388" s="14"/>
      <c r="S388" s="14"/>
      <c r="T388" s="15"/>
      <c r="U388" s="12"/>
      <c r="V388" s="10"/>
      <c r="W388" s="16"/>
      <c r="X388" s="16"/>
      <c r="Y388" s="16"/>
      <c r="Z388" s="16"/>
      <c r="AA388" s="16"/>
      <c r="AB388" s="16"/>
    </row>
    <row r="389" spans="1:28" ht="38.25" x14ac:dyDescent="0.4">
      <c r="A389" s="47">
        <v>388</v>
      </c>
      <c r="B389" s="8" t="s">
        <v>235</v>
      </c>
      <c r="C389" s="12"/>
      <c r="D389" s="9" t="s">
        <v>27</v>
      </c>
      <c r="E389" s="10">
        <v>44597</v>
      </c>
      <c r="F389" s="12" t="s">
        <v>16</v>
      </c>
      <c r="G389" s="8" t="s">
        <v>1349</v>
      </c>
      <c r="H389" s="8" t="s">
        <v>1383</v>
      </c>
      <c r="I389" s="8" t="s">
        <v>61</v>
      </c>
      <c r="J389" s="8" t="s">
        <v>237</v>
      </c>
      <c r="K389" s="34" t="s">
        <v>238</v>
      </c>
      <c r="L389" s="171"/>
      <c r="M389" s="13">
        <v>44745</v>
      </c>
      <c r="N389" s="12"/>
      <c r="O389" s="12" t="s">
        <v>1384</v>
      </c>
      <c r="P389" s="14"/>
      <c r="Q389" s="14"/>
      <c r="R389" s="14"/>
      <c r="S389" s="14"/>
      <c r="T389" s="15"/>
      <c r="U389" s="12"/>
      <c r="V389" s="10"/>
      <c r="W389" s="16"/>
      <c r="X389" s="16"/>
      <c r="Y389" s="16"/>
      <c r="Z389" s="16"/>
      <c r="AA389" s="16"/>
      <c r="AB389" s="16"/>
    </row>
    <row r="390" spans="1:28" ht="13.15" x14ac:dyDescent="0.4">
      <c r="A390" s="47">
        <v>389</v>
      </c>
      <c r="B390" s="8" t="s">
        <v>1385</v>
      </c>
      <c r="C390" s="12" t="s">
        <v>1385</v>
      </c>
      <c r="D390" s="48" t="s">
        <v>13</v>
      </c>
      <c r="E390" s="10"/>
      <c r="F390" s="12" t="s">
        <v>14</v>
      </c>
      <c r="G390" s="8"/>
      <c r="H390" s="8"/>
      <c r="I390" s="8" t="s">
        <v>40</v>
      </c>
      <c r="J390" s="8" t="s">
        <v>1386</v>
      </c>
      <c r="K390" s="8" t="s">
        <v>1387</v>
      </c>
      <c r="L390" s="62"/>
      <c r="M390" s="13"/>
      <c r="N390" s="12"/>
      <c r="O390" s="12"/>
      <c r="P390" s="14"/>
      <c r="Q390" s="14"/>
      <c r="R390" s="14"/>
      <c r="S390" s="14"/>
      <c r="T390" s="15"/>
      <c r="U390" s="12"/>
      <c r="V390" s="10"/>
      <c r="W390" s="16"/>
      <c r="X390" s="16"/>
      <c r="Y390" s="16"/>
      <c r="Z390" s="16"/>
      <c r="AA390" s="16"/>
      <c r="AB390" s="16"/>
    </row>
    <row r="391" spans="1:28" ht="13.15" x14ac:dyDescent="0.4">
      <c r="A391" s="47">
        <v>390</v>
      </c>
      <c r="B391" s="8" t="s">
        <v>1388</v>
      </c>
      <c r="C391" s="12" t="s">
        <v>1388</v>
      </c>
      <c r="D391" s="48" t="s">
        <v>13</v>
      </c>
      <c r="E391" s="10"/>
      <c r="F391" s="12" t="s">
        <v>16</v>
      </c>
      <c r="G391" s="8"/>
      <c r="H391" s="8"/>
      <c r="I391" s="8" t="s">
        <v>40</v>
      </c>
      <c r="J391" s="8" t="s">
        <v>1389</v>
      </c>
      <c r="K391" s="8" t="s">
        <v>1387</v>
      </c>
      <c r="L391" s="62"/>
      <c r="M391" s="13"/>
      <c r="N391" s="12"/>
      <c r="O391" s="12"/>
      <c r="P391" s="14"/>
      <c r="Q391" s="14"/>
      <c r="R391" s="14"/>
      <c r="S391" s="14"/>
      <c r="T391" s="15"/>
      <c r="U391" s="12"/>
      <c r="V391" s="10"/>
      <c r="W391" s="16"/>
      <c r="X391" s="16"/>
      <c r="Y391" s="16"/>
      <c r="Z391" s="16"/>
      <c r="AA391" s="16"/>
      <c r="AB391" s="16"/>
    </row>
    <row r="392" spans="1:28" ht="25.5" x14ac:dyDescent="0.4">
      <c r="A392" s="47">
        <v>391</v>
      </c>
      <c r="B392" s="8" t="s">
        <v>1390</v>
      </c>
      <c r="C392" s="12" t="s">
        <v>1391</v>
      </c>
      <c r="D392" s="48" t="s">
        <v>13</v>
      </c>
      <c r="E392" s="10"/>
      <c r="F392" s="12" t="s">
        <v>14</v>
      </c>
      <c r="G392" s="8"/>
      <c r="H392" s="8"/>
      <c r="I392" s="8" t="s">
        <v>40</v>
      </c>
      <c r="J392" s="8" t="s">
        <v>1386</v>
      </c>
      <c r="K392" s="8" t="s">
        <v>1392</v>
      </c>
      <c r="L392" s="62"/>
      <c r="M392" s="13"/>
      <c r="N392" s="12"/>
      <c r="O392" s="12"/>
      <c r="P392" s="14"/>
      <c r="Q392" s="14"/>
      <c r="R392" s="14"/>
      <c r="S392" s="14"/>
      <c r="T392" s="15"/>
      <c r="U392" s="12"/>
      <c r="V392" s="10"/>
      <c r="W392" s="16"/>
      <c r="X392" s="16"/>
      <c r="Y392" s="16"/>
      <c r="Z392" s="16"/>
      <c r="AA392" s="16"/>
      <c r="AB392" s="16"/>
    </row>
    <row r="393" spans="1:28" ht="13.15" x14ac:dyDescent="0.4">
      <c r="A393" s="47">
        <v>392</v>
      </c>
      <c r="B393" s="8" t="s">
        <v>1393</v>
      </c>
      <c r="C393" s="12"/>
      <c r="D393" s="48" t="s">
        <v>13</v>
      </c>
      <c r="E393" s="10"/>
      <c r="F393" s="12" t="s">
        <v>14</v>
      </c>
      <c r="G393" s="8" t="s">
        <v>60</v>
      </c>
      <c r="H393" s="8" t="s">
        <v>1394</v>
      </c>
      <c r="I393" s="8" t="s">
        <v>34</v>
      </c>
      <c r="J393" s="8" t="s">
        <v>516</v>
      </c>
      <c r="K393" s="8" t="s">
        <v>1395</v>
      </c>
      <c r="L393" s="62"/>
      <c r="M393" s="13"/>
      <c r="N393" s="12"/>
      <c r="O393" s="12"/>
      <c r="P393" s="14"/>
      <c r="Q393" s="14"/>
      <c r="R393" s="14"/>
      <c r="S393" s="14"/>
      <c r="T393" s="15"/>
      <c r="U393" s="12"/>
      <c r="V393" s="10"/>
      <c r="W393" s="16"/>
      <c r="X393" s="16"/>
      <c r="Y393" s="16"/>
      <c r="Z393" s="16"/>
      <c r="AA393" s="16"/>
      <c r="AB393" s="16"/>
    </row>
    <row r="394" spans="1:28" ht="13.15" x14ac:dyDescent="0.4">
      <c r="A394" s="47">
        <v>393</v>
      </c>
      <c r="B394" s="8" t="s">
        <v>1396</v>
      </c>
      <c r="C394" s="12"/>
      <c r="D394" s="48" t="s">
        <v>13</v>
      </c>
      <c r="E394" s="10"/>
      <c r="F394" s="12" t="s">
        <v>14</v>
      </c>
      <c r="G394" s="8" t="s">
        <v>60</v>
      </c>
      <c r="H394" s="8">
        <v>1.2</v>
      </c>
      <c r="I394" s="8" t="s">
        <v>34</v>
      </c>
      <c r="J394" s="8"/>
      <c r="K394" s="8" t="s">
        <v>1395</v>
      </c>
      <c r="L394" s="62"/>
      <c r="M394" s="13"/>
      <c r="N394" s="12"/>
      <c r="O394" s="12"/>
      <c r="P394" s="14"/>
      <c r="Q394" s="14"/>
      <c r="R394" s="14"/>
      <c r="S394" s="14"/>
      <c r="T394" s="15"/>
      <c r="U394" s="12"/>
      <c r="V394" s="10"/>
      <c r="W394" s="16"/>
      <c r="X394" s="16"/>
      <c r="Y394" s="16"/>
      <c r="Z394" s="16"/>
      <c r="AA394" s="16"/>
      <c r="AB394" s="16"/>
    </row>
    <row r="395" spans="1:28" ht="13.15" x14ac:dyDescent="0.4">
      <c r="A395" s="47">
        <v>394</v>
      </c>
      <c r="B395" s="8" t="s">
        <v>1397</v>
      </c>
      <c r="C395" s="12"/>
      <c r="D395" s="48" t="s">
        <v>13</v>
      </c>
      <c r="E395" s="10"/>
      <c r="F395" s="12" t="s">
        <v>14</v>
      </c>
      <c r="G395" s="8" t="s">
        <v>60</v>
      </c>
      <c r="H395" s="8" t="s">
        <v>1398</v>
      </c>
      <c r="I395" s="8" t="s">
        <v>34</v>
      </c>
      <c r="J395" s="8"/>
      <c r="K395" s="8" t="s">
        <v>1395</v>
      </c>
      <c r="L395" s="62"/>
      <c r="M395" s="13"/>
      <c r="N395" s="12"/>
      <c r="O395" s="12"/>
      <c r="P395" s="14"/>
      <c r="Q395" s="14"/>
      <c r="R395" s="14"/>
      <c r="S395" s="14"/>
      <c r="T395" s="15"/>
      <c r="U395" s="12"/>
      <c r="V395" s="10"/>
      <c r="W395" s="16"/>
      <c r="X395" s="16"/>
      <c r="Y395" s="16"/>
      <c r="Z395" s="16"/>
      <c r="AA395" s="16"/>
      <c r="AB395" s="16"/>
    </row>
    <row r="396" spans="1:28" ht="13.15" x14ac:dyDescent="0.4">
      <c r="A396" s="47">
        <v>395</v>
      </c>
      <c r="B396" s="8" t="s">
        <v>1399</v>
      </c>
      <c r="C396" s="12"/>
      <c r="D396" s="48" t="s">
        <v>13</v>
      </c>
      <c r="E396" s="10"/>
      <c r="F396" s="12" t="s">
        <v>14</v>
      </c>
      <c r="G396" s="8" t="s">
        <v>60</v>
      </c>
      <c r="H396" s="8" t="s">
        <v>1400</v>
      </c>
      <c r="I396" s="8" t="s">
        <v>34</v>
      </c>
      <c r="J396" s="8"/>
      <c r="K396" s="8" t="s">
        <v>1395</v>
      </c>
      <c r="L396" s="62"/>
      <c r="M396" s="13"/>
      <c r="N396" s="12"/>
      <c r="O396" s="12"/>
      <c r="P396" s="14"/>
      <c r="Q396" s="14"/>
      <c r="R396" s="14"/>
      <c r="S396" s="14"/>
      <c r="T396" s="15"/>
      <c r="U396" s="12"/>
      <c r="V396" s="10"/>
      <c r="W396" s="16"/>
      <c r="X396" s="16"/>
      <c r="Y396" s="16"/>
      <c r="Z396" s="16"/>
      <c r="AA396" s="16"/>
      <c r="AB396" s="16"/>
    </row>
    <row r="397" spans="1:28" ht="13.15" x14ac:dyDescent="0.4">
      <c r="A397" s="47">
        <v>396</v>
      </c>
      <c r="B397" s="8" t="s">
        <v>499</v>
      </c>
      <c r="C397" s="12" t="s">
        <v>499</v>
      </c>
      <c r="D397" s="48" t="s">
        <v>13</v>
      </c>
      <c r="E397" s="10"/>
      <c r="F397" s="12" t="s">
        <v>16</v>
      </c>
      <c r="G397" s="8"/>
      <c r="H397" s="8"/>
      <c r="I397" s="8" t="s">
        <v>34</v>
      </c>
      <c r="J397" s="8" t="s">
        <v>1401</v>
      </c>
      <c r="K397" s="8" t="s">
        <v>1402</v>
      </c>
      <c r="L397" s="62"/>
      <c r="M397" s="13"/>
      <c r="N397" s="12"/>
      <c r="O397" s="12"/>
      <c r="P397" s="14"/>
      <c r="Q397" s="14"/>
      <c r="R397" s="14"/>
      <c r="S397" s="14"/>
      <c r="T397" s="15"/>
      <c r="U397" s="12"/>
      <c r="V397" s="10"/>
      <c r="W397" s="16"/>
      <c r="X397" s="16"/>
      <c r="Y397" s="16"/>
      <c r="Z397" s="16"/>
      <c r="AA397" s="16"/>
      <c r="AB397" s="16"/>
    </row>
    <row r="398" spans="1:28" ht="13.15" x14ac:dyDescent="0.4">
      <c r="A398" s="47">
        <v>397</v>
      </c>
      <c r="B398" s="8" t="s">
        <v>1403</v>
      </c>
      <c r="C398" s="12"/>
      <c r="D398" s="48" t="s">
        <v>13</v>
      </c>
      <c r="E398" s="10"/>
      <c r="F398" s="12" t="s">
        <v>14</v>
      </c>
      <c r="G398" s="8"/>
      <c r="H398" s="8"/>
      <c r="I398" s="8" t="s">
        <v>34</v>
      </c>
      <c r="J398" s="8" t="s">
        <v>1401</v>
      </c>
      <c r="K398" s="8" t="s">
        <v>1404</v>
      </c>
      <c r="L398" s="62"/>
      <c r="M398" s="13"/>
      <c r="N398" s="12"/>
      <c r="O398" s="12"/>
      <c r="P398" s="14"/>
      <c r="Q398" s="14"/>
      <c r="R398" s="14"/>
      <c r="S398" s="14"/>
      <c r="T398" s="15"/>
      <c r="U398" s="12"/>
      <c r="V398" s="10"/>
      <c r="W398" s="16"/>
      <c r="X398" s="16"/>
      <c r="Y398" s="16"/>
      <c r="Z398" s="16"/>
      <c r="AA398" s="16"/>
      <c r="AB398" s="16"/>
    </row>
    <row r="399" spans="1:28" ht="13.15" x14ac:dyDescent="0.4">
      <c r="A399" s="47">
        <v>398</v>
      </c>
      <c r="B399" s="8" t="s">
        <v>1405</v>
      </c>
      <c r="C399" s="12" t="s">
        <v>61</v>
      </c>
      <c r="D399" s="9" t="s">
        <v>27</v>
      </c>
      <c r="E399" s="10"/>
      <c r="F399" s="12" t="s">
        <v>16</v>
      </c>
      <c r="G399" s="8" t="s">
        <v>507</v>
      </c>
      <c r="H399" s="8"/>
      <c r="I399" s="8"/>
      <c r="J399" s="8" t="s">
        <v>1406</v>
      </c>
      <c r="K399" s="8"/>
      <c r="L399" s="172"/>
      <c r="M399" s="65">
        <v>44737</v>
      </c>
      <c r="N399" s="12"/>
      <c r="O399" s="66" t="s">
        <v>1407</v>
      </c>
      <c r="P399" s="14"/>
      <c r="Q399" s="14"/>
      <c r="R399" s="14"/>
      <c r="S399" s="14"/>
      <c r="T399" s="15"/>
      <c r="U399" s="12"/>
      <c r="V399" s="10"/>
      <c r="W399" s="16"/>
      <c r="X399" s="16"/>
      <c r="Y399" s="16"/>
      <c r="Z399" s="16"/>
      <c r="AA399" s="16"/>
      <c r="AB399" s="16"/>
    </row>
    <row r="400" spans="1:28" ht="13.15" x14ac:dyDescent="0.4">
      <c r="A400" s="47">
        <v>399</v>
      </c>
      <c r="B400" s="8" t="s">
        <v>173</v>
      </c>
      <c r="C400" s="12" t="s">
        <v>61</v>
      </c>
      <c r="D400" s="9" t="s">
        <v>13</v>
      </c>
      <c r="E400" s="10">
        <v>44268</v>
      </c>
      <c r="F400" s="12" t="s">
        <v>16</v>
      </c>
      <c r="G400" s="8" t="s">
        <v>1362</v>
      </c>
      <c r="H400" s="8">
        <v>17.399999999999999</v>
      </c>
      <c r="I400" s="8" t="s">
        <v>113</v>
      </c>
      <c r="J400" s="8" t="s">
        <v>1408</v>
      </c>
      <c r="K400" s="8"/>
      <c r="L400" s="62"/>
      <c r="M400" s="13">
        <v>44737</v>
      </c>
      <c r="N400" s="12"/>
      <c r="O400" s="66" t="s">
        <v>1409</v>
      </c>
      <c r="P400" s="14"/>
      <c r="Q400" s="14"/>
      <c r="R400" s="14"/>
      <c r="S400" s="14"/>
      <c r="T400" s="15"/>
      <c r="U400" s="12"/>
      <c r="V400" s="10"/>
      <c r="W400" s="16"/>
      <c r="X400" s="16"/>
      <c r="Y400" s="16"/>
      <c r="Z400" s="16"/>
      <c r="AA400" s="16"/>
      <c r="AB400" s="16"/>
    </row>
    <row r="401" spans="1:28" ht="13.15" x14ac:dyDescent="0.4">
      <c r="A401" s="47">
        <v>400</v>
      </c>
      <c r="B401" s="8" t="s">
        <v>1410</v>
      </c>
      <c r="C401" s="12"/>
      <c r="D401" s="9" t="s">
        <v>13</v>
      </c>
      <c r="E401" s="10">
        <v>44744</v>
      </c>
      <c r="F401" s="12" t="s">
        <v>14</v>
      </c>
      <c r="G401" s="8" t="s">
        <v>957</v>
      </c>
      <c r="H401" s="8" t="s">
        <v>403</v>
      </c>
      <c r="I401" s="8" t="s">
        <v>40</v>
      </c>
      <c r="J401" s="8" t="s">
        <v>19</v>
      </c>
      <c r="K401" s="8" t="s">
        <v>1411</v>
      </c>
      <c r="L401" s="62"/>
      <c r="M401" s="13">
        <v>44814</v>
      </c>
      <c r="N401" s="12"/>
      <c r="O401" s="66" t="s">
        <v>1412</v>
      </c>
      <c r="P401" s="14"/>
      <c r="Q401" s="14"/>
      <c r="R401" s="14"/>
      <c r="S401" s="14"/>
      <c r="T401" s="15"/>
      <c r="U401" s="12"/>
      <c r="V401" s="10"/>
      <c r="W401" s="16"/>
      <c r="X401" s="16"/>
      <c r="Y401" s="16"/>
      <c r="Z401" s="16"/>
      <c r="AA401" s="16"/>
      <c r="AB401" s="16"/>
    </row>
    <row r="402" spans="1:28" ht="13.15" x14ac:dyDescent="0.4">
      <c r="A402" s="47">
        <v>401</v>
      </c>
      <c r="B402" s="8" t="s">
        <v>1413</v>
      </c>
      <c r="C402" s="12"/>
      <c r="D402" s="9" t="s">
        <v>27</v>
      </c>
      <c r="E402" s="10">
        <v>44773</v>
      </c>
      <c r="F402" s="12" t="s">
        <v>14</v>
      </c>
      <c r="G402" s="8" t="s">
        <v>1346</v>
      </c>
      <c r="H402" s="8" t="s">
        <v>1414</v>
      </c>
      <c r="I402" s="8" t="s">
        <v>40</v>
      </c>
      <c r="J402" s="8" t="s">
        <v>1415</v>
      </c>
      <c r="K402" s="8"/>
      <c r="L402" s="62"/>
      <c r="M402" s="13">
        <v>44849</v>
      </c>
      <c r="N402" s="12"/>
      <c r="O402" s="66" t="s">
        <v>1416</v>
      </c>
      <c r="P402" s="14"/>
      <c r="Q402" s="14"/>
      <c r="R402" s="14"/>
      <c r="S402" s="14"/>
      <c r="T402" s="15"/>
      <c r="U402" s="12"/>
      <c r="V402" s="10"/>
      <c r="W402" s="16"/>
      <c r="X402" s="16"/>
      <c r="Y402" s="16"/>
      <c r="Z402" s="16"/>
      <c r="AA402" s="16"/>
      <c r="AB402" s="16"/>
    </row>
    <row r="403" spans="1:28" ht="13.15" x14ac:dyDescent="0.4">
      <c r="A403" s="47">
        <v>402</v>
      </c>
      <c r="B403" s="8" t="s">
        <v>1417</v>
      </c>
      <c r="C403" s="12"/>
      <c r="D403" s="9" t="s">
        <v>27</v>
      </c>
      <c r="E403" s="10">
        <v>45139</v>
      </c>
      <c r="F403" s="12" t="s">
        <v>16</v>
      </c>
      <c r="G403" s="8" t="s">
        <v>1349</v>
      </c>
      <c r="H403" s="8" t="s">
        <v>1418</v>
      </c>
      <c r="I403" s="8" t="s">
        <v>40</v>
      </c>
      <c r="J403" s="8" t="s">
        <v>1419</v>
      </c>
      <c r="K403" s="8"/>
      <c r="L403" s="62"/>
      <c r="M403" s="13">
        <v>44849</v>
      </c>
      <c r="N403" s="12"/>
      <c r="O403" s="66" t="s">
        <v>1416</v>
      </c>
      <c r="P403" s="14"/>
      <c r="Q403" s="14"/>
      <c r="R403" s="14"/>
      <c r="S403" s="14"/>
      <c r="T403" s="15"/>
      <c r="U403" s="12"/>
      <c r="V403" s="10"/>
      <c r="W403" s="16"/>
      <c r="X403" s="16"/>
      <c r="Y403" s="16"/>
      <c r="Z403" s="16"/>
      <c r="AA403" s="16"/>
      <c r="AB403" s="16"/>
    </row>
    <row r="404" spans="1:28" ht="13.15" x14ac:dyDescent="0.4">
      <c r="A404" s="47">
        <v>403</v>
      </c>
      <c r="B404" s="8" t="s">
        <v>1420</v>
      </c>
      <c r="C404" s="12"/>
      <c r="D404" s="9" t="s">
        <v>27</v>
      </c>
      <c r="E404" s="12" t="s">
        <v>61</v>
      </c>
      <c r="F404" s="12" t="s">
        <v>14</v>
      </c>
      <c r="G404" s="8" t="s">
        <v>507</v>
      </c>
      <c r="H404" s="8"/>
      <c r="I404" s="8" t="s">
        <v>40</v>
      </c>
      <c r="J404" s="8" t="s">
        <v>1421</v>
      </c>
      <c r="K404" s="8"/>
      <c r="L404" s="62"/>
      <c r="M404" s="13">
        <v>44905</v>
      </c>
      <c r="N404" s="12"/>
      <c r="O404" s="66" t="s">
        <v>1422</v>
      </c>
      <c r="P404" s="14"/>
      <c r="Q404" s="14"/>
      <c r="R404" s="14"/>
      <c r="S404" s="14"/>
      <c r="T404" s="15"/>
      <c r="U404" s="12"/>
      <c r="V404" s="10"/>
      <c r="W404" s="16"/>
      <c r="X404" s="16"/>
      <c r="Y404" s="16"/>
      <c r="Z404" s="16"/>
      <c r="AA404" s="16"/>
      <c r="AB404" s="16"/>
    </row>
    <row r="405" spans="1:28" ht="13.15" x14ac:dyDescent="0.4">
      <c r="A405" s="47">
        <v>404</v>
      </c>
      <c r="B405" s="8" t="s">
        <v>1423</v>
      </c>
      <c r="C405" s="12"/>
      <c r="D405" s="9" t="s">
        <v>13</v>
      </c>
      <c r="E405" s="10">
        <v>44892</v>
      </c>
      <c r="F405" s="12" t="s">
        <v>14</v>
      </c>
      <c r="G405" s="8" t="s">
        <v>60</v>
      </c>
      <c r="H405" s="8" t="s">
        <v>1424</v>
      </c>
      <c r="I405" s="8" t="s">
        <v>40</v>
      </c>
      <c r="J405" s="8" t="s">
        <v>19</v>
      </c>
      <c r="K405" s="8" t="s">
        <v>1425</v>
      </c>
      <c r="L405" s="62"/>
      <c r="M405" s="13">
        <v>45219</v>
      </c>
      <c r="N405" s="12"/>
      <c r="O405" s="66" t="s">
        <v>1426</v>
      </c>
      <c r="P405" s="14"/>
      <c r="Q405" s="14"/>
      <c r="R405" s="14"/>
      <c r="S405" s="14"/>
      <c r="T405" s="15"/>
      <c r="U405" s="12"/>
      <c r="V405" s="10"/>
      <c r="W405" s="16"/>
      <c r="X405" s="16"/>
      <c r="Y405" s="16"/>
      <c r="Z405" s="16"/>
      <c r="AA405" s="16"/>
      <c r="AB405" s="16"/>
    </row>
    <row r="406" spans="1:28" ht="13.15" x14ac:dyDescent="0.4">
      <c r="A406" s="47">
        <v>405</v>
      </c>
      <c r="B406" s="8" t="s">
        <v>1427</v>
      </c>
      <c r="C406" s="12"/>
      <c r="D406" s="9" t="s">
        <v>13</v>
      </c>
      <c r="E406" s="10">
        <v>44892</v>
      </c>
      <c r="F406" s="12" t="s">
        <v>16</v>
      </c>
      <c r="G406" s="8" t="s">
        <v>37</v>
      </c>
      <c r="H406" s="8">
        <v>1.4</v>
      </c>
      <c r="I406" s="8" t="s">
        <v>40</v>
      </c>
      <c r="J406" s="8" t="s">
        <v>1408</v>
      </c>
      <c r="K406" s="8" t="s">
        <v>1428</v>
      </c>
      <c r="L406" s="62"/>
      <c r="M406" s="13">
        <v>45219</v>
      </c>
      <c r="N406" s="12"/>
      <c r="O406" s="66" t="s">
        <v>1429</v>
      </c>
      <c r="P406" s="14"/>
      <c r="Q406" s="14"/>
      <c r="R406" s="14"/>
      <c r="S406" s="14"/>
      <c r="T406" s="15"/>
      <c r="U406" s="12"/>
      <c r="V406" s="10"/>
      <c r="W406" s="16"/>
      <c r="X406" s="16"/>
      <c r="Y406" s="16"/>
      <c r="Z406" s="16"/>
      <c r="AA406" s="16"/>
      <c r="AB406" s="16"/>
    </row>
    <row r="407" spans="1:28" ht="13.15" x14ac:dyDescent="0.4">
      <c r="A407" s="47">
        <v>406</v>
      </c>
      <c r="B407" s="8" t="s">
        <v>1430</v>
      </c>
      <c r="C407" s="12"/>
      <c r="D407" s="9" t="s">
        <v>27</v>
      </c>
      <c r="E407" s="10"/>
      <c r="F407" s="12" t="s">
        <v>16</v>
      </c>
      <c r="G407" s="8" t="s">
        <v>1431</v>
      </c>
      <c r="H407" s="8"/>
      <c r="I407" s="8" t="s">
        <v>40</v>
      </c>
      <c r="J407" s="8" t="s">
        <v>1421</v>
      </c>
      <c r="K407" s="8"/>
      <c r="L407" s="62"/>
      <c r="M407" s="13">
        <v>44961</v>
      </c>
      <c r="N407" s="12"/>
      <c r="O407" s="66" t="s">
        <v>1432</v>
      </c>
      <c r="P407" s="14"/>
      <c r="Q407" s="14"/>
      <c r="R407" s="14"/>
      <c r="S407" s="14"/>
      <c r="T407" s="15"/>
      <c r="U407" s="12"/>
      <c r="V407" s="10"/>
      <c r="W407" s="16"/>
      <c r="X407" s="16"/>
      <c r="Y407" s="16"/>
      <c r="Z407" s="16"/>
      <c r="AA407" s="16"/>
      <c r="AB407" s="16"/>
    </row>
    <row r="408" spans="1:28" ht="13.15" x14ac:dyDescent="0.4">
      <c r="A408" s="47">
        <v>407</v>
      </c>
      <c r="B408" s="8" t="s">
        <v>1433</v>
      </c>
      <c r="C408" s="12"/>
      <c r="D408" s="9" t="s">
        <v>27</v>
      </c>
      <c r="E408" s="10">
        <v>44882</v>
      </c>
      <c r="F408" s="12" t="s">
        <v>14</v>
      </c>
      <c r="G408" s="8" t="s">
        <v>790</v>
      </c>
      <c r="H408" s="8" t="s">
        <v>1434</v>
      </c>
      <c r="I408" s="8" t="s">
        <v>40</v>
      </c>
      <c r="J408" s="8"/>
      <c r="K408" s="8"/>
      <c r="L408" s="62"/>
      <c r="M408" s="13">
        <v>45017</v>
      </c>
      <c r="N408" s="12"/>
      <c r="O408" s="66" t="s">
        <v>1435</v>
      </c>
      <c r="P408" s="14"/>
      <c r="Q408" s="14"/>
      <c r="R408" s="14"/>
      <c r="S408" s="14"/>
      <c r="T408" s="15"/>
      <c r="U408" s="12"/>
      <c r="V408" s="10"/>
      <c r="W408" s="16"/>
      <c r="X408" s="16"/>
      <c r="Y408" s="16"/>
      <c r="Z408" s="16"/>
      <c r="AA408" s="16"/>
      <c r="AB408" s="16"/>
    </row>
    <row r="409" spans="1:28" ht="13.15" x14ac:dyDescent="0.4">
      <c r="A409" s="47">
        <v>408</v>
      </c>
      <c r="B409" s="8" t="s">
        <v>1436</v>
      </c>
      <c r="C409" s="12"/>
      <c r="D409" s="9" t="s">
        <v>13</v>
      </c>
      <c r="E409" s="10">
        <v>44866</v>
      </c>
      <c r="F409" s="12" t="s">
        <v>16</v>
      </c>
      <c r="G409" s="8" t="s">
        <v>1437</v>
      </c>
      <c r="H409" s="8">
        <v>9.5</v>
      </c>
      <c r="I409" s="8" t="s">
        <v>40</v>
      </c>
      <c r="J409" s="8" t="s">
        <v>1438</v>
      </c>
      <c r="K409" s="8" t="s">
        <v>1439</v>
      </c>
      <c r="L409" s="62"/>
      <c r="M409" s="13">
        <v>45007</v>
      </c>
      <c r="N409" s="12"/>
      <c r="O409" s="66" t="s">
        <v>1440</v>
      </c>
      <c r="P409" s="14"/>
      <c r="Q409" s="14"/>
      <c r="R409" s="14"/>
      <c r="S409" s="14"/>
      <c r="T409" s="15"/>
      <c r="U409" s="12"/>
      <c r="V409" s="10"/>
      <c r="W409" s="16"/>
      <c r="X409" s="16"/>
      <c r="Y409" s="16"/>
      <c r="Z409" s="16"/>
      <c r="AA409" s="16"/>
      <c r="AB409" s="16"/>
    </row>
    <row r="410" spans="1:28" ht="25.5" x14ac:dyDescent="0.4">
      <c r="A410" s="47">
        <v>409</v>
      </c>
      <c r="B410" s="8" t="s">
        <v>1441</v>
      </c>
      <c r="C410" s="12"/>
      <c r="D410" s="9" t="s">
        <v>13</v>
      </c>
      <c r="E410" s="10">
        <v>44892</v>
      </c>
      <c r="F410" s="12" t="s">
        <v>14</v>
      </c>
      <c r="G410" s="8" t="s">
        <v>1442</v>
      </c>
      <c r="H410" s="8" t="s">
        <v>1443</v>
      </c>
      <c r="I410" s="8" t="s">
        <v>40</v>
      </c>
      <c r="J410" s="8" t="s">
        <v>1444</v>
      </c>
      <c r="K410" s="8" t="s">
        <v>1445</v>
      </c>
      <c r="L410" s="62"/>
      <c r="M410" s="13"/>
      <c r="N410" s="12"/>
      <c r="O410" s="12"/>
      <c r="P410" s="14"/>
      <c r="Q410" s="14"/>
      <c r="R410" s="14"/>
      <c r="S410" s="14"/>
      <c r="T410" s="15"/>
      <c r="U410" s="12"/>
      <c r="V410" s="10"/>
      <c r="W410" s="16"/>
      <c r="X410" s="16"/>
      <c r="Y410" s="16"/>
      <c r="Z410" s="16"/>
      <c r="AA410" s="16"/>
      <c r="AB410" s="16"/>
    </row>
    <row r="411" spans="1:28" ht="25.5" x14ac:dyDescent="0.4">
      <c r="A411" s="47">
        <v>410</v>
      </c>
      <c r="B411" s="8" t="s">
        <v>286</v>
      </c>
      <c r="C411" s="12" t="s">
        <v>1446</v>
      </c>
      <c r="D411" s="9" t="s">
        <v>247</v>
      </c>
      <c r="E411" s="10"/>
      <c r="F411" s="12" t="s">
        <v>16</v>
      </c>
      <c r="G411" s="8" t="s">
        <v>1447</v>
      </c>
      <c r="H411" s="8" t="s">
        <v>105</v>
      </c>
      <c r="I411" s="8" t="s">
        <v>40</v>
      </c>
      <c r="J411" s="8" t="s">
        <v>1448</v>
      </c>
      <c r="K411" s="8" t="s">
        <v>1449</v>
      </c>
      <c r="L411" s="62"/>
      <c r="M411" s="13">
        <v>45090</v>
      </c>
      <c r="N411" s="12"/>
      <c r="O411" s="12"/>
      <c r="P411" s="14"/>
      <c r="Q411" s="14"/>
      <c r="R411" s="14"/>
      <c r="S411" s="14"/>
      <c r="T411" s="15"/>
      <c r="U411" s="12"/>
      <c r="V411" s="10"/>
      <c r="W411" s="16"/>
      <c r="X411" s="16"/>
      <c r="Y411" s="16"/>
      <c r="Z411" s="16"/>
      <c r="AA411" s="16"/>
      <c r="AB411" s="16"/>
    </row>
    <row r="412" spans="1:28" ht="13.15" x14ac:dyDescent="0.4">
      <c r="A412" s="47">
        <v>411</v>
      </c>
      <c r="B412" s="8" t="s">
        <v>300</v>
      </c>
      <c r="C412" s="12" t="s">
        <v>1450</v>
      </c>
      <c r="D412" s="9" t="s">
        <v>13</v>
      </c>
      <c r="E412" s="10"/>
      <c r="F412" s="12" t="s">
        <v>14</v>
      </c>
      <c r="G412" s="8"/>
      <c r="H412" s="8"/>
      <c r="I412" s="8"/>
      <c r="J412" s="8"/>
      <c r="K412" s="8"/>
      <c r="L412" s="62"/>
      <c r="M412" s="13"/>
      <c r="N412" s="12"/>
      <c r="O412" s="12"/>
      <c r="P412" s="14"/>
      <c r="Q412" s="14"/>
      <c r="R412" s="14"/>
      <c r="S412" s="14"/>
      <c r="T412" s="15"/>
      <c r="U412" s="12"/>
      <c r="V412" s="10"/>
      <c r="W412" s="16"/>
      <c r="X412" s="16"/>
      <c r="Y412" s="16"/>
      <c r="Z412" s="16"/>
      <c r="AA412" s="16"/>
      <c r="AB412" s="16"/>
    </row>
    <row r="413" spans="1:28" ht="13.15" x14ac:dyDescent="0.4">
      <c r="A413" s="47">
        <v>412</v>
      </c>
      <c r="B413" s="8" t="s">
        <v>299</v>
      </c>
      <c r="C413" s="12"/>
      <c r="D413" s="9" t="s">
        <v>13</v>
      </c>
      <c r="E413" s="10"/>
      <c r="F413" s="12" t="s">
        <v>16</v>
      </c>
      <c r="G413" s="8"/>
      <c r="H413" s="8"/>
      <c r="I413" s="8"/>
      <c r="J413" s="8"/>
      <c r="K413" s="8"/>
      <c r="L413" s="62"/>
      <c r="M413" s="13"/>
      <c r="N413" s="12"/>
      <c r="O413" s="12" t="s">
        <v>1451</v>
      </c>
      <c r="P413" s="14"/>
      <c r="Q413" s="14"/>
      <c r="R413" s="14"/>
      <c r="S413" s="14"/>
      <c r="T413" s="15"/>
      <c r="U413" s="12"/>
      <c r="V413" s="10"/>
      <c r="W413" s="16"/>
      <c r="X413" s="16"/>
      <c r="Y413" s="16"/>
      <c r="Z413" s="16"/>
      <c r="AA413" s="16"/>
      <c r="AB413" s="16"/>
    </row>
    <row r="414" spans="1:28" ht="13.15" x14ac:dyDescent="0.4">
      <c r="A414" s="47">
        <v>413</v>
      </c>
      <c r="B414" s="8" t="s">
        <v>307</v>
      </c>
      <c r="C414" s="12" t="s">
        <v>1452</v>
      </c>
      <c r="D414" s="9" t="s">
        <v>27</v>
      </c>
      <c r="E414" s="10">
        <v>45131</v>
      </c>
      <c r="F414" s="12" t="s">
        <v>319</v>
      </c>
      <c r="G414" s="8"/>
      <c r="H414" s="8"/>
      <c r="I414" s="8" t="s">
        <v>1453</v>
      </c>
      <c r="J414" s="8" t="s">
        <v>1454</v>
      </c>
      <c r="K414" s="8"/>
      <c r="L414" s="62"/>
      <c r="M414" s="13">
        <v>45131</v>
      </c>
      <c r="N414" s="12"/>
      <c r="O414" s="12" t="s">
        <v>1455</v>
      </c>
      <c r="P414" s="14"/>
      <c r="Q414" s="14"/>
      <c r="R414" s="14"/>
      <c r="S414" s="14"/>
      <c r="T414" s="15"/>
      <c r="U414" s="12"/>
      <c r="V414" s="10"/>
      <c r="W414" s="16"/>
      <c r="X414" s="16"/>
      <c r="Y414" s="16"/>
      <c r="Z414" s="16"/>
      <c r="AA414" s="16"/>
      <c r="AB414" s="16"/>
    </row>
    <row r="415" spans="1:28" ht="13.15" x14ac:dyDescent="0.4">
      <c r="A415" s="47">
        <v>414</v>
      </c>
      <c r="B415" s="8" t="s">
        <v>306</v>
      </c>
      <c r="C415" s="12"/>
      <c r="D415" s="9" t="s">
        <v>27</v>
      </c>
      <c r="E415" s="10"/>
      <c r="F415" s="12" t="s">
        <v>16</v>
      </c>
      <c r="G415" s="8" t="s">
        <v>358</v>
      </c>
      <c r="H415" s="8"/>
      <c r="I415" s="8" t="s">
        <v>40</v>
      </c>
      <c r="J415" s="8" t="s">
        <v>19</v>
      </c>
      <c r="K415" s="8"/>
      <c r="L415" s="62"/>
      <c r="M415" s="13">
        <v>45145</v>
      </c>
      <c r="N415" s="12"/>
      <c r="O415" s="12"/>
      <c r="P415" s="14"/>
      <c r="Q415" s="14"/>
      <c r="R415" s="14"/>
      <c r="S415" s="14"/>
      <c r="T415" s="15"/>
      <c r="U415" s="12"/>
      <c r="V415" s="10"/>
      <c r="W415" s="16"/>
      <c r="X415" s="16"/>
      <c r="Y415" s="16"/>
      <c r="Z415" s="16"/>
      <c r="AA415" s="16"/>
      <c r="AB415" s="16"/>
    </row>
    <row r="416" spans="1:28" ht="13.15" x14ac:dyDescent="0.4">
      <c r="A416" s="47">
        <v>415</v>
      </c>
      <c r="B416" s="8" t="s">
        <v>232</v>
      </c>
      <c r="C416" s="12" t="s">
        <v>1456</v>
      </c>
      <c r="D416" s="9" t="s">
        <v>274</v>
      </c>
      <c r="E416" s="10"/>
      <c r="F416" s="12" t="s">
        <v>16</v>
      </c>
      <c r="G416" s="8"/>
      <c r="H416" s="8"/>
      <c r="I416" s="8" t="s">
        <v>199</v>
      </c>
      <c r="J416" s="8" t="s">
        <v>83</v>
      </c>
      <c r="K416" s="8" t="s">
        <v>234</v>
      </c>
      <c r="L416" s="62"/>
      <c r="M416" s="13">
        <v>45152</v>
      </c>
      <c r="N416" s="12"/>
      <c r="O416" s="12" t="s">
        <v>1457</v>
      </c>
      <c r="P416" s="14"/>
      <c r="Q416" s="14"/>
      <c r="R416" s="14"/>
      <c r="S416" s="14"/>
      <c r="T416" s="15"/>
      <c r="U416" s="12"/>
      <c r="V416" s="10"/>
      <c r="W416" s="16"/>
      <c r="X416" s="16"/>
      <c r="Y416" s="16"/>
      <c r="Z416" s="16"/>
      <c r="AA416" s="16"/>
      <c r="AB416" s="16"/>
    </row>
    <row r="417" spans="1:28" ht="25.5" x14ac:dyDescent="0.4">
      <c r="A417" s="47">
        <v>416</v>
      </c>
      <c r="B417" s="8" t="s">
        <v>267</v>
      </c>
      <c r="C417" s="12" t="s">
        <v>267</v>
      </c>
      <c r="D417" s="9" t="s">
        <v>27</v>
      </c>
      <c r="E417" s="10"/>
      <c r="F417" s="12" t="s">
        <v>16</v>
      </c>
      <c r="G417" s="8" t="s">
        <v>1458</v>
      </c>
      <c r="H417" s="8"/>
      <c r="I417" s="8" t="s">
        <v>253</v>
      </c>
      <c r="J417" s="8" t="s">
        <v>564</v>
      </c>
      <c r="K417" s="8"/>
      <c r="L417" s="62"/>
      <c r="M417" s="13">
        <v>45152</v>
      </c>
      <c r="N417" s="12"/>
      <c r="O417" s="12" t="s">
        <v>1459</v>
      </c>
      <c r="P417" s="14"/>
      <c r="Q417" s="14"/>
      <c r="R417" s="14"/>
      <c r="S417" s="14"/>
      <c r="T417" s="15"/>
      <c r="U417" s="12"/>
      <c r="V417" s="10"/>
      <c r="W417" s="16"/>
      <c r="X417" s="16"/>
      <c r="Y417" s="16"/>
      <c r="Z417" s="16"/>
      <c r="AA417" s="16"/>
      <c r="AB417" s="16"/>
    </row>
    <row r="418" spans="1:28" ht="25.5" x14ac:dyDescent="0.4">
      <c r="A418" s="47">
        <v>417</v>
      </c>
      <c r="B418" s="8" t="s">
        <v>1282</v>
      </c>
      <c r="C418" s="12" t="s">
        <v>1460</v>
      </c>
      <c r="D418" s="9" t="s">
        <v>274</v>
      </c>
      <c r="E418" s="10"/>
      <c r="F418" s="12" t="s">
        <v>16</v>
      </c>
      <c r="G418" s="8" t="s">
        <v>207</v>
      </c>
      <c r="H418" s="8"/>
      <c r="I418" s="8" t="s">
        <v>253</v>
      </c>
      <c r="J418" s="8" t="s">
        <v>83</v>
      </c>
      <c r="K418" s="8"/>
      <c r="L418" s="62"/>
      <c r="M418" s="67">
        <v>45165</v>
      </c>
      <c r="N418" s="12"/>
      <c r="O418" s="12"/>
      <c r="P418" s="14"/>
      <c r="Q418" s="14"/>
      <c r="R418" s="14"/>
      <c r="S418" s="14"/>
      <c r="T418" s="15"/>
      <c r="U418" s="12"/>
      <c r="V418" s="10"/>
      <c r="W418" s="16"/>
      <c r="X418" s="16"/>
      <c r="Y418" s="16"/>
      <c r="Z418" s="16"/>
      <c r="AA418" s="16"/>
      <c r="AB418" s="16"/>
    </row>
    <row r="419" spans="1:28" ht="13.15" x14ac:dyDescent="0.4">
      <c r="A419" s="47">
        <v>418</v>
      </c>
      <c r="B419" s="8" t="s">
        <v>1461</v>
      </c>
      <c r="C419" s="12"/>
      <c r="D419" s="9" t="s">
        <v>274</v>
      </c>
      <c r="E419" s="10"/>
      <c r="F419" s="12" t="s">
        <v>16</v>
      </c>
      <c r="G419" s="8" t="s">
        <v>790</v>
      </c>
      <c r="H419" s="8"/>
      <c r="I419" s="8" t="s">
        <v>40</v>
      </c>
      <c r="J419" s="8" t="s">
        <v>19</v>
      </c>
      <c r="K419" s="8"/>
      <c r="L419" s="62"/>
      <c r="M419" s="13">
        <v>45165</v>
      </c>
      <c r="N419" s="12"/>
      <c r="O419" s="12"/>
      <c r="P419" s="14"/>
      <c r="Q419" s="14"/>
      <c r="R419" s="14"/>
      <c r="S419" s="14"/>
      <c r="T419" s="15"/>
      <c r="U419" s="12"/>
      <c r="V419" s="10"/>
      <c r="W419" s="16"/>
      <c r="X419" s="16"/>
      <c r="Y419" s="16"/>
      <c r="Z419" s="16"/>
      <c r="AA419" s="16"/>
      <c r="AB419" s="16"/>
    </row>
    <row r="420" spans="1:28" ht="13.15" x14ac:dyDescent="0.4">
      <c r="A420" s="47">
        <v>419</v>
      </c>
      <c r="B420" s="8" t="s">
        <v>298</v>
      </c>
      <c r="C420" s="12"/>
      <c r="D420" s="9" t="s">
        <v>274</v>
      </c>
      <c r="E420" s="10"/>
      <c r="F420" s="12" t="s">
        <v>16</v>
      </c>
      <c r="G420" s="8" t="s">
        <v>1462</v>
      </c>
      <c r="H420" s="8"/>
      <c r="I420" s="8" t="s">
        <v>40</v>
      </c>
      <c r="J420" s="8" t="s">
        <v>19</v>
      </c>
      <c r="K420" s="8"/>
      <c r="L420" s="62"/>
      <c r="M420" s="13">
        <v>45161</v>
      </c>
      <c r="N420" s="12"/>
      <c r="O420" s="12"/>
      <c r="P420" s="14"/>
      <c r="Q420" s="14"/>
      <c r="R420" s="14"/>
      <c r="S420" s="14"/>
      <c r="T420" s="15"/>
      <c r="U420" s="12"/>
      <c r="V420" s="10"/>
      <c r="W420" s="16"/>
      <c r="X420" s="16"/>
      <c r="Y420" s="16"/>
      <c r="Z420" s="16"/>
      <c r="AA420" s="16"/>
      <c r="AB420" s="16"/>
    </row>
    <row r="421" spans="1:28" ht="38.25" x14ac:dyDescent="0.4">
      <c r="A421" s="47">
        <v>420</v>
      </c>
      <c r="B421" s="8" t="s">
        <v>1463</v>
      </c>
      <c r="C421" s="12"/>
      <c r="D421" s="9" t="s">
        <v>274</v>
      </c>
      <c r="E421" s="10"/>
      <c r="F421" s="12" t="s">
        <v>16</v>
      </c>
      <c r="G421" s="8" t="s">
        <v>71</v>
      </c>
      <c r="H421" s="8"/>
      <c r="I421" s="8" t="s">
        <v>253</v>
      </c>
      <c r="J421" s="8" t="s">
        <v>1464</v>
      </c>
      <c r="K421" s="8" t="s">
        <v>1465</v>
      </c>
      <c r="L421" s="62"/>
      <c r="M421" s="13">
        <v>45159</v>
      </c>
      <c r="N421" s="12"/>
      <c r="O421" s="12" t="s">
        <v>1466</v>
      </c>
      <c r="P421" s="14"/>
      <c r="Q421" s="14"/>
      <c r="R421" s="14"/>
      <c r="S421" s="14"/>
      <c r="T421" s="15"/>
      <c r="U421" s="12"/>
      <c r="V421" s="10"/>
      <c r="W421" s="16"/>
      <c r="X421" s="16"/>
      <c r="Y421" s="16"/>
      <c r="Z421" s="16"/>
      <c r="AA421" s="16"/>
      <c r="AB421" s="16"/>
    </row>
    <row r="422" spans="1:28" ht="13.15" x14ac:dyDescent="0.4">
      <c r="A422" s="47">
        <v>421</v>
      </c>
      <c r="B422" s="8" t="s">
        <v>1467</v>
      </c>
      <c r="C422" s="12"/>
      <c r="D422" s="9" t="s">
        <v>27</v>
      </c>
      <c r="E422" s="10"/>
      <c r="F422" s="12" t="s">
        <v>16</v>
      </c>
      <c r="G422" s="8" t="s">
        <v>358</v>
      </c>
      <c r="H422" s="8"/>
      <c r="I422" s="8" t="s">
        <v>40</v>
      </c>
      <c r="J422" s="8" t="s">
        <v>19</v>
      </c>
      <c r="K422" s="8"/>
      <c r="L422" s="62"/>
      <c r="M422" s="13">
        <v>45162</v>
      </c>
      <c r="N422" s="12"/>
      <c r="O422" s="12"/>
      <c r="P422" s="14"/>
      <c r="Q422" s="14"/>
      <c r="R422" s="14"/>
      <c r="S422" s="14"/>
      <c r="T422" s="15"/>
      <c r="U422" s="12"/>
      <c r="V422" s="10"/>
      <c r="W422" s="16"/>
      <c r="X422" s="16"/>
      <c r="Y422" s="16"/>
      <c r="Z422" s="16"/>
      <c r="AA422" s="16"/>
      <c r="AB422" s="16"/>
    </row>
    <row r="423" spans="1:28" ht="13.15" x14ac:dyDescent="0.4">
      <c r="A423" s="47"/>
      <c r="B423" s="8"/>
      <c r="C423" s="12"/>
      <c r="D423" s="9"/>
      <c r="E423" s="10"/>
      <c r="F423" s="12"/>
      <c r="G423" s="8"/>
      <c r="H423" s="8"/>
      <c r="I423" s="8"/>
      <c r="J423" s="8"/>
      <c r="K423" s="8"/>
      <c r="L423" s="174"/>
      <c r="M423" s="13"/>
      <c r="N423" s="12"/>
      <c r="O423" s="12"/>
      <c r="P423" s="14"/>
      <c r="Q423" s="14"/>
      <c r="R423" s="14"/>
      <c r="S423" s="14"/>
      <c r="T423" s="15"/>
      <c r="U423" s="12"/>
      <c r="V423" s="10"/>
      <c r="W423" s="16"/>
      <c r="X423" s="16"/>
      <c r="Y423" s="16"/>
      <c r="Z423" s="16"/>
      <c r="AA423" s="16"/>
      <c r="AB423" s="16"/>
    </row>
    <row r="424" spans="1:28" ht="13.15" x14ac:dyDescent="0.4">
      <c r="A424" s="47"/>
      <c r="B424" s="8"/>
      <c r="C424" s="12"/>
      <c r="D424" s="9"/>
      <c r="E424" s="10"/>
      <c r="F424" s="12"/>
      <c r="G424" s="8"/>
      <c r="H424" s="8"/>
      <c r="I424" s="8"/>
      <c r="J424" s="8"/>
      <c r="K424" s="8"/>
      <c r="L424" s="174"/>
      <c r="M424" s="13"/>
      <c r="N424" s="12"/>
      <c r="O424" s="12"/>
      <c r="P424" s="14"/>
      <c r="Q424" s="14"/>
      <c r="R424" s="14"/>
      <c r="S424" s="14"/>
      <c r="T424" s="15"/>
      <c r="U424" s="12"/>
      <c r="V424" s="10"/>
      <c r="W424" s="16"/>
      <c r="X424" s="16"/>
      <c r="Y424" s="16"/>
      <c r="Z424" s="16"/>
      <c r="AA424" s="16"/>
      <c r="AB424" s="16"/>
    </row>
    <row r="425" spans="1:28" ht="13.15" x14ac:dyDescent="0.4">
      <c r="A425" s="47"/>
      <c r="B425" s="8"/>
      <c r="C425" s="12"/>
      <c r="D425" s="9"/>
      <c r="E425" s="10"/>
      <c r="F425" s="12"/>
      <c r="G425" s="8"/>
      <c r="H425" s="8"/>
      <c r="I425" s="8"/>
      <c r="J425" s="8"/>
      <c r="K425" s="8"/>
      <c r="L425" s="174"/>
      <c r="M425" s="13"/>
      <c r="N425" s="12"/>
      <c r="O425" s="12"/>
      <c r="P425" s="14"/>
      <c r="Q425" s="14"/>
      <c r="R425" s="14"/>
      <c r="S425" s="14"/>
      <c r="T425" s="15"/>
      <c r="U425" s="12"/>
      <c r="V425" s="10"/>
      <c r="W425" s="16"/>
      <c r="X425" s="16"/>
      <c r="Y425" s="16"/>
      <c r="Z425" s="16"/>
      <c r="AA425" s="16"/>
      <c r="AB425" s="16"/>
    </row>
    <row r="426" spans="1:28" ht="13.15" x14ac:dyDescent="0.4">
      <c r="A426" s="68"/>
      <c r="B426" s="21"/>
      <c r="C426" s="6"/>
      <c r="D426" s="6"/>
      <c r="E426" s="28"/>
      <c r="F426" s="6"/>
      <c r="G426" s="21"/>
      <c r="H426" s="21"/>
      <c r="I426" s="21"/>
      <c r="J426" s="21"/>
      <c r="K426" s="21"/>
      <c r="L426" s="175"/>
      <c r="M426" s="28"/>
      <c r="N426" s="6"/>
      <c r="O426" s="6"/>
      <c r="P426" s="39"/>
      <c r="Q426" s="39"/>
      <c r="R426" s="39"/>
      <c r="S426" s="39"/>
      <c r="T426" s="40"/>
      <c r="U426" s="6"/>
      <c r="V426" s="28"/>
      <c r="W426" s="16"/>
      <c r="X426" s="16"/>
      <c r="Y426" s="16"/>
      <c r="Z426" s="16"/>
      <c r="AA426" s="16"/>
      <c r="AB426" s="16"/>
    </row>
    <row r="427" spans="1:28" ht="13.15" x14ac:dyDescent="0.4">
      <c r="A427" s="68"/>
      <c r="B427" s="21"/>
      <c r="C427" s="6"/>
      <c r="D427" s="6"/>
      <c r="E427" s="28"/>
      <c r="F427" s="6"/>
      <c r="G427" s="21"/>
      <c r="H427" s="21"/>
      <c r="I427" s="21"/>
      <c r="J427" s="21"/>
      <c r="K427" s="21"/>
      <c r="L427" s="175"/>
      <c r="M427" s="28"/>
      <c r="N427" s="6"/>
      <c r="O427" s="6"/>
      <c r="P427" s="39"/>
      <c r="Q427" s="39"/>
      <c r="R427" s="39"/>
      <c r="S427" s="39"/>
      <c r="T427" s="40"/>
      <c r="U427" s="6"/>
      <c r="V427" s="28"/>
      <c r="W427" s="16"/>
      <c r="X427" s="16"/>
      <c r="Y427" s="16"/>
      <c r="Z427" s="16"/>
      <c r="AA427" s="16"/>
      <c r="AB427" s="16"/>
    </row>
    <row r="428" spans="1:28" ht="39.4" x14ac:dyDescent="0.4">
      <c r="A428" s="1" t="s">
        <v>49</v>
      </c>
      <c r="B428" s="2" t="s">
        <v>0</v>
      </c>
      <c r="D428" s="3" t="s">
        <v>1</v>
      </c>
      <c r="E428" s="4" t="s">
        <v>2</v>
      </c>
      <c r="F428" s="4" t="s">
        <v>3</v>
      </c>
      <c r="G428" s="4" t="s">
        <v>4</v>
      </c>
      <c r="H428" s="4" t="s">
        <v>5</v>
      </c>
      <c r="I428" s="4" t="s">
        <v>6</v>
      </c>
      <c r="J428" s="4" t="s">
        <v>7</v>
      </c>
      <c r="K428" s="4" t="s">
        <v>8</v>
      </c>
      <c r="L428" s="176"/>
      <c r="M428" s="5" t="s">
        <v>50</v>
      </c>
      <c r="N428" s="26" t="s">
        <v>51</v>
      </c>
      <c r="O428" s="26" t="s">
        <v>52</v>
      </c>
      <c r="P428" s="26" t="s">
        <v>53</v>
      </c>
      <c r="Q428" s="26" t="s">
        <v>54</v>
      </c>
      <c r="R428" s="26" t="s">
        <v>55</v>
      </c>
      <c r="S428" s="26" t="s">
        <v>56</v>
      </c>
      <c r="T428" s="27" t="s">
        <v>57</v>
      </c>
      <c r="U428" s="6">
        <v>44693</v>
      </c>
      <c r="V428" s="28"/>
      <c r="W428" s="16"/>
      <c r="X428" s="16"/>
      <c r="Y428" s="16"/>
      <c r="Z428" s="16"/>
      <c r="AA428" s="16"/>
      <c r="AB428" s="16"/>
    </row>
    <row r="429" spans="1:28" ht="25.5" x14ac:dyDescent="0.4">
      <c r="A429" s="7" t="s">
        <v>58</v>
      </c>
      <c r="B429" s="8" t="s">
        <v>107</v>
      </c>
      <c r="D429" s="9" t="s">
        <v>13</v>
      </c>
      <c r="E429" s="10">
        <v>44681</v>
      </c>
      <c r="F429" s="12" t="s">
        <v>14</v>
      </c>
      <c r="G429" s="8" t="s">
        <v>79</v>
      </c>
      <c r="H429" s="8" t="s">
        <v>105</v>
      </c>
      <c r="I429" s="8" t="s">
        <v>40</v>
      </c>
      <c r="J429" s="8" t="s">
        <v>19</v>
      </c>
      <c r="K429" s="8" t="s">
        <v>108</v>
      </c>
      <c r="L429" s="174"/>
      <c r="M429" s="9" t="s">
        <v>75</v>
      </c>
      <c r="N429" s="12" t="s">
        <v>92</v>
      </c>
      <c r="O429" s="12" t="s">
        <v>109</v>
      </c>
      <c r="P429" s="14">
        <v>250</v>
      </c>
      <c r="Q429" s="14">
        <v>150</v>
      </c>
      <c r="R429" s="14"/>
      <c r="S429" s="14">
        <v>600</v>
      </c>
      <c r="T429" s="15">
        <v>-200</v>
      </c>
      <c r="U429" s="12">
        <v>358</v>
      </c>
      <c r="V429" s="28"/>
      <c r="W429" s="16"/>
      <c r="X429" s="16"/>
      <c r="Y429" s="16"/>
      <c r="Z429" s="16"/>
      <c r="AA429" s="16"/>
      <c r="AB429" s="16"/>
    </row>
    <row r="430" spans="1:28" ht="13.15" x14ac:dyDescent="0.4">
      <c r="A430" s="68"/>
      <c r="B430" s="21"/>
      <c r="C430" s="6"/>
      <c r="D430" s="6"/>
      <c r="E430" s="28"/>
      <c r="F430" s="6"/>
      <c r="G430" s="21"/>
      <c r="H430" s="21"/>
      <c r="I430" s="21"/>
      <c r="J430" s="21"/>
      <c r="K430" s="21"/>
      <c r="L430" s="175"/>
      <c r="M430" s="28"/>
      <c r="N430" s="6"/>
      <c r="O430" s="6"/>
      <c r="P430" s="39"/>
      <c r="Q430" s="39"/>
      <c r="R430" s="39"/>
      <c r="S430" s="39"/>
      <c r="T430" s="40"/>
      <c r="U430" s="6"/>
      <c r="V430" s="28"/>
      <c r="W430" s="16"/>
      <c r="X430" s="16"/>
      <c r="Y430" s="16"/>
      <c r="Z430" s="16"/>
      <c r="AA430" s="16"/>
      <c r="AB430" s="16"/>
    </row>
    <row r="431" spans="1:28" ht="13.15" x14ac:dyDescent="0.4">
      <c r="A431" s="68"/>
      <c r="B431" s="21"/>
      <c r="C431" s="6"/>
      <c r="D431" s="6"/>
      <c r="E431" s="28"/>
      <c r="F431" s="6"/>
      <c r="G431" s="21"/>
      <c r="H431" s="21"/>
      <c r="I431" s="21"/>
      <c r="J431" s="21"/>
      <c r="K431" s="21"/>
      <c r="L431" s="175"/>
      <c r="M431" s="28"/>
      <c r="N431" s="6"/>
      <c r="O431" s="6"/>
      <c r="P431" s="39"/>
      <c r="Q431" s="39"/>
      <c r="R431" s="39"/>
      <c r="S431" s="39"/>
      <c r="T431" s="40"/>
      <c r="U431" s="6"/>
      <c r="V431" s="28"/>
      <c r="W431" s="16"/>
      <c r="X431" s="16"/>
      <c r="Y431" s="16"/>
      <c r="Z431" s="16"/>
      <c r="AA431" s="16"/>
      <c r="AB431" s="16"/>
    </row>
    <row r="432" spans="1:28" ht="13.15" x14ac:dyDescent="0.4">
      <c r="A432" s="68"/>
      <c r="B432" s="21"/>
      <c r="C432" s="6"/>
      <c r="D432" s="6"/>
      <c r="E432" s="28"/>
      <c r="F432" s="6"/>
      <c r="G432" s="21"/>
      <c r="H432" s="21"/>
      <c r="I432" s="21"/>
      <c r="J432" s="21"/>
      <c r="K432" s="21"/>
      <c r="L432" s="175"/>
      <c r="M432" s="28"/>
      <c r="N432" s="6"/>
      <c r="O432" s="6"/>
      <c r="P432" s="39"/>
      <c r="Q432" s="39"/>
      <c r="R432" s="39"/>
      <c r="S432" s="39"/>
      <c r="T432" s="40"/>
      <c r="U432" s="6"/>
      <c r="V432" s="28"/>
      <c r="W432" s="16"/>
      <c r="X432" s="16"/>
      <c r="Y432" s="16"/>
      <c r="Z432" s="16"/>
      <c r="AA432" s="16"/>
      <c r="AB432" s="16"/>
    </row>
    <row r="433" spans="1:28" ht="13.15" x14ac:dyDescent="0.4">
      <c r="A433" s="68"/>
      <c r="B433" s="21"/>
      <c r="C433" s="6"/>
      <c r="D433" s="6"/>
      <c r="E433" s="28"/>
      <c r="F433" s="6"/>
      <c r="G433" s="21"/>
      <c r="H433" s="21"/>
      <c r="I433" s="21"/>
      <c r="J433" s="21"/>
      <c r="K433" s="21"/>
      <c r="L433" s="175"/>
      <c r="M433" s="28"/>
      <c r="N433" s="6"/>
      <c r="O433" s="6"/>
      <c r="P433" s="39"/>
      <c r="Q433" s="39"/>
      <c r="R433" s="39"/>
      <c r="S433" s="39"/>
      <c r="T433" s="40"/>
      <c r="U433" s="6"/>
      <c r="V433" s="28"/>
      <c r="W433" s="16"/>
      <c r="X433" s="16"/>
      <c r="Y433" s="16"/>
      <c r="Z433" s="16"/>
      <c r="AA433" s="16"/>
      <c r="AB433" s="16"/>
    </row>
    <row r="434" spans="1:28" ht="13.15" x14ac:dyDescent="0.4">
      <c r="A434" s="68"/>
      <c r="B434" s="21"/>
      <c r="C434" s="6"/>
      <c r="D434" s="6"/>
      <c r="E434" s="28"/>
      <c r="F434" s="6"/>
      <c r="G434" s="21"/>
      <c r="H434" s="21"/>
      <c r="I434" s="21"/>
      <c r="J434" s="21"/>
      <c r="K434" s="21"/>
      <c r="L434" s="175"/>
      <c r="M434" s="28"/>
      <c r="N434" s="6"/>
      <c r="O434" s="6"/>
      <c r="P434" s="39"/>
      <c r="Q434" s="39"/>
      <c r="R434" s="39"/>
      <c r="S434" s="39"/>
      <c r="T434" s="40"/>
      <c r="U434" s="6"/>
      <c r="V434" s="28"/>
      <c r="W434" s="16"/>
      <c r="X434" s="16"/>
      <c r="Y434" s="16"/>
      <c r="Z434" s="16"/>
      <c r="AA434" s="16"/>
      <c r="AB434" s="16"/>
    </row>
    <row r="435" spans="1:28" ht="13.15" x14ac:dyDescent="0.4">
      <c r="A435" s="68"/>
      <c r="B435" s="21"/>
      <c r="C435" s="6"/>
      <c r="D435" s="6"/>
      <c r="E435" s="28"/>
      <c r="F435" s="6"/>
      <c r="G435" s="21"/>
      <c r="H435" s="21"/>
      <c r="I435" s="21"/>
      <c r="J435" s="21"/>
      <c r="K435" s="21"/>
      <c r="L435" s="175"/>
      <c r="M435" s="28"/>
      <c r="N435" s="6"/>
      <c r="O435" s="6"/>
      <c r="P435" s="39"/>
      <c r="Q435" s="39"/>
      <c r="R435" s="39"/>
      <c r="S435" s="39"/>
      <c r="T435" s="40"/>
      <c r="U435" s="6"/>
      <c r="V435" s="28"/>
      <c r="W435" s="16"/>
      <c r="X435" s="16"/>
      <c r="Y435" s="16"/>
      <c r="Z435" s="16"/>
      <c r="AA435" s="16"/>
      <c r="AB435" s="16"/>
    </row>
    <row r="436" spans="1:28" ht="13.15" x14ac:dyDescent="0.4">
      <c r="A436" s="68"/>
      <c r="B436" s="21"/>
      <c r="C436" s="6"/>
      <c r="D436" s="6"/>
      <c r="E436" s="28"/>
      <c r="F436" s="6"/>
      <c r="G436" s="21"/>
      <c r="H436" s="21"/>
      <c r="I436" s="21"/>
      <c r="J436" s="21"/>
      <c r="K436" s="21"/>
      <c r="L436" s="175"/>
      <c r="M436" s="28"/>
      <c r="N436" s="6"/>
      <c r="O436" s="6"/>
      <c r="P436" s="39"/>
      <c r="Q436" s="39"/>
      <c r="R436" s="39"/>
      <c r="S436" s="39"/>
      <c r="T436" s="40"/>
      <c r="U436" s="6"/>
      <c r="V436" s="28"/>
      <c r="W436" s="16"/>
      <c r="X436" s="16"/>
      <c r="Y436" s="16"/>
      <c r="Z436" s="16"/>
      <c r="AA436" s="16"/>
      <c r="AB436" s="16"/>
    </row>
    <row r="437" spans="1:28" ht="13.15" x14ac:dyDescent="0.4">
      <c r="A437" s="68"/>
      <c r="B437" s="21"/>
      <c r="C437" s="6"/>
      <c r="D437" s="6"/>
      <c r="E437" s="28"/>
      <c r="G437" s="21"/>
      <c r="H437" s="21"/>
      <c r="I437" s="21"/>
      <c r="J437" s="21"/>
      <c r="K437" s="21"/>
      <c r="L437" s="175"/>
      <c r="M437" s="28"/>
      <c r="N437" s="6"/>
      <c r="O437" s="6"/>
      <c r="P437" s="39"/>
      <c r="Q437" s="39"/>
      <c r="R437" s="39"/>
      <c r="S437" s="39"/>
      <c r="T437" s="40"/>
      <c r="U437" s="6"/>
      <c r="V437" s="28"/>
      <c r="W437" s="16"/>
      <c r="X437" s="16"/>
      <c r="Y437" s="16"/>
      <c r="Z437" s="16"/>
      <c r="AA437" s="16"/>
      <c r="AB437" s="16"/>
    </row>
    <row r="438" spans="1:28" ht="13.15" x14ac:dyDescent="0.4">
      <c r="A438" s="18"/>
    </row>
    <row r="439" spans="1:28" ht="13.15" x14ac:dyDescent="0.4">
      <c r="A439" s="18"/>
    </row>
    <row r="440" spans="1:28" ht="13.15" x14ac:dyDescent="0.4">
      <c r="A440" s="18"/>
    </row>
    <row r="441" spans="1:28" ht="13.15" x14ac:dyDescent="0.4">
      <c r="A441" s="18"/>
      <c r="B441" s="6"/>
      <c r="C441" s="6"/>
      <c r="D441" s="6"/>
      <c r="E441" s="6"/>
      <c r="F441" s="6"/>
      <c r="G441" s="16"/>
      <c r="H441" s="16"/>
      <c r="I441" s="16"/>
      <c r="J441" s="69"/>
      <c r="K441" s="16"/>
      <c r="L441" s="178"/>
      <c r="M441" s="16"/>
      <c r="N441" s="16"/>
      <c r="O441" s="16"/>
      <c r="P441" s="16"/>
      <c r="Q441" s="16"/>
      <c r="R441" s="16"/>
      <c r="S441" s="16"/>
      <c r="T441" s="16"/>
      <c r="U441" s="16"/>
      <c r="V441" s="16"/>
      <c r="W441" s="16"/>
      <c r="X441" s="16"/>
      <c r="Y441" s="16"/>
      <c r="Z441" s="16"/>
    </row>
    <row r="442" spans="1:28" ht="13.15" x14ac:dyDescent="0.4">
      <c r="A442" s="18"/>
      <c r="B442" s="6"/>
      <c r="C442" s="6"/>
      <c r="D442" s="6"/>
      <c r="E442" s="6"/>
      <c r="F442" s="6"/>
      <c r="G442" s="16"/>
      <c r="H442" s="16"/>
      <c r="I442" s="16"/>
      <c r="J442" s="69"/>
      <c r="K442" s="16"/>
      <c r="L442" s="178"/>
      <c r="M442" s="16"/>
      <c r="N442" s="16"/>
      <c r="O442" s="16"/>
      <c r="P442" s="16"/>
      <c r="Q442" s="16"/>
      <c r="R442" s="16"/>
      <c r="S442" s="16"/>
      <c r="T442" s="16"/>
      <c r="U442" s="16"/>
      <c r="V442" s="16"/>
      <c r="W442" s="16"/>
      <c r="X442" s="16"/>
      <c r="Y442" s="16"/>
      <c r="Z442" s="16"/>
    </row>
    <row r="443" spans="1:28" ht="13.15" x14ac:dyDescent="0.4">
      <c r="A443" s="18"/>
      <c r="B443" s="6"/>
      <c r="C443" s="6"/>
      <c r="D443" s="6"/>
      <c r="E443" s="6"/>
      <c r="F443" s="6"/>
      <c r="G443" s="16"/>
      <c r="H443" s="16"/>
      <c r="I443" s="16"/>
      <c r="J443" s="69"/>
      <c r="K443" s="16"/>
      <c r="L443" s="178"/>
      <c r="M443" s="16"/>
      <c r="N443" s="16"/>
      <c r="O443" s="16"/>
      <c r="P443" s="16"/>
      <c r="Q443" s="16"/>
      <c r="R443" s="16"/>
      <c r="S443" s="16"/>
      <c r="T443" s="16"/>
      <c r="U443" s="16"/>
      <c r="V443" s="16"/>
      <c r="W443" s="16"/>
      <c r="X443" s="16"/>
      <c r="Y443" s="16"/>
      <c r="Z443" s="16"/>
    </row>
    <row r="444" spans="1:28" ht="13.15" x14ac:dyDescent="0.4">
      <c r="A444" s="18"/>
      <c r="B444" s="6"/>
      <c r="C444" s="6"/>
      <c r="D444" s="6"/>
      <c r="E444" s="6"/>
      <c r="F444" s="6"/>
      <c r="G444" s="16"/>
      <c r="H444" s="16"/>
      <c r="I444" s="16"/>
      <c r="J444" s="69"/>
      <c r="K444" s="16"/>
      <c r="L444" s="178"/>
      <c r="M444" s="16"/>
      <c r="N444" s="16"/>
      <c r="O444" s="16"/>
      <c r="P444" s="16"/>
      <c r="Q444" s="16"/>
      <c r="R444" s="16"/>
      <c r="S444" s="16"/>
      <c r="T444" s="16"/>
      <c r="U444" s="16"/>
      <c r="V444" s="16"/>
      <c r="W444" s="16"/>
      <c r="X444" s="16"/>
      <c r="Y444" s="16"/>
      <c r="Z444" s="16"/>
    </row>
    <row r="445" spans="1:28" ht="13.15" x14ac:dyDescent="0.4">
      <c r="A445" s="18"/>
      <c r="B445" s="6"/>
      <c r="C445" s="6"/>
      <c r="D445" s="6"/>
      <c r="E445" s="6"/>
      <c r="F445" s="6"/>
      <c r="G445" s="16"/>
      <c r="H445" s="16"/>
      <c r="I445" s="16"/>
      <c r="J445" s="69"/>
      <c r="K445" s="16"/>
      <c r="L445" s="178"/>
      <c r="M445" s="16"/>
      <c r="N445" s="16"/>
      <c r="O445" s="16"/>
      <c r="P445" s="16"/>
      <c r="Q445" s="16"/>
      <c r="R445" s="16"/>
      <c r="S445" s="16"/>
      <c r="T445" s="16"/>
      <c r="U445" s="16"/>
      <c r="V445" s="16"/>
      <c r="W445" s="16"/>
      <c r="X445" s="16"/>
      <c r="Y445" s="16"/>
      <c r="Z445" s="16"/>
    </row>
    <row r="446" spans="1:28" ht="13.15" x14ac:dyDescent="0.4">
      <c r="A446" s="18"/>
      <c r="B446" s="6"/>
      <c r="C446" s="6"/>
      <c r="D446" s="6"/>
      <c r="E446" s="6"/>
      <c r="F446" s="6"/>
      <c r="G446" s="16"/>
      <c r="H446" s="16"/>
      <c r="I446" s="16"/>
      <c r="J446" s="69"/>
      <c r="K446" s="16"/>
      <c r="L446" s="178"/>
      <c r="M446" s="16"/>
      <c r="N446" s="16"/>
      <c r="O446" s="16"/>
      <c r="P446" s="16"/>
      <c r="Q446" s="16"/>
      <c r="R446" s="16"/>
      <c r="S446" s="16"/>
      <c r="T446" s="16"/>
      <c r="U446" s="16"/>
      <c r="V446" s="16"/>
      <c r="W446" s="16"/>
      <c r="X446" s="16"/>
      <c r="Y446" s="16"/>
      <c r="Z446" s="16"/>
    </row>
    <row r="447" spans="1:28" ht="13.15" x14ac:dyDescent="0.4">
      <c r="A447" s="18"/>
      <c r="B447" s="6"/>
      <c r="C447" s="6"/>
      <c r="D447" s="6"/>
      <c r="E447" s="6"/>
      <c r="F447" s="6"/>
      <c r="G447" s="16"/>
      <c r="H447" s="16"/>
      <c r="I447" s="16"/>
      <c r="J447" s="69"/>
      <c r="K447" s="16"/>
      <c r="L447" s="178"/>
      <c r="M447" s="16"/>
      <c r="N447" s="16"/>
      <c r="O447" s="16"/>
      <c r="P447" s="16"/>
      <c r="Q447" s="16"/>
      <c r="R447" s="16"/>
      <c r="S447" s="16"/>
      <c r="T447" s="16"/>
      <c r="U447" s="16"/>
      <c r="V447" s="16"/>
      <c r="W447" s="16"/>
      <c r="X447" s="16"/>
      <c r="Y447" s="16"/>
      <c r="Z447" s="16"/>
    </row>
    <row r="448" spans="1:28" ht="13.15" x14ac:dyDescent="0.4">
      <c r="A448" s="18"/>
      <c r="B448" s="6"/>
      <c r="C448" s="6"/>
      <c r="D448" s="6"/>
      <c r="E448" s="6"/>
      <c r="F448" s="6"/>
      <c r="G448" s="16"/>
      <c r="H448" s="16"/>
      <c r="I448" s="16"/>
      <c r="J448" s="69"/>
      <c r="K448" s="16"/>
      <c r="L448" s="178"/>
      <c r="M448" s="16"/>
      <c r="N448" s="16"/>
      <c r="O448" s="16"/>
      <c r="P448" s="16"/>
      <c r="Q448" s="16"/>
      <c r="R448" s="16"/>
      <c r="S448" s="16"/>
      <c r="T448" s="16"/>
      <c r="U448" s="16"/>
      <c r="V448" s="16"/>
      <c r="W448" s="16"/>
      <c r="X448" s="16"/>
      <c r="Y448" s="16"/>
      <c r="Z448" s="16"/>
    </row>
    <row r="449" spans="1:26" ht="13.15" x14ac:dyDescent="0.4">
      <c r="A449" s="18"/>
      <c r="B449" s="6"/>
      <c r="C449" s="6"/>
      <c r="D449" s="6"/>
      <c r="E449" s="6"/>
      <c r="F449" s="6"/>
      <c r="G449" s="16"/>
      <c r="H449" s="16"/>
      <c r="I449" s="16"/>
      <c r="J449" s="69"/>
      <c r="K449" s="16"/>
      <c r="L449" s="178"/>
      <c r="M449" s="16"/>
      <c r="N449" s="16"/>
      <c r="O449" s="16"/>
      <c r="P449" s="16"/>
      <c r="Q449" s="16"/>
      <c r="R449" s="16"/>
      <c r="S449" s="16"/>
      <c r="T449" s="16"/>
      <c r="U449" s="16"/>
      <c r="V449" s="16"/>
      <c r="W449" s="16"/>
      <c r="X449" s="16"/>
      <c r="Y449" s="16"/>
      <c r="Z449" s="16"/>
    </row>
    <row r="450" spans="1:26" ht="13.15" x14ac:dyDescent="0.4">
      <c r="A450" s="18"/>
      <c r="B450" s="6"/>
      <c r="C450" s="6"/>
      <c r="D450" s="6"/>
      <c r="E450" s="6"/>
      <c r="F450" s="6"/>
      <c r="G450" s="16"/>
      <c r="H450" s="16"/>
      <c r="I450" s="16"/>
      <c r="J450" s="69"/>
      <c r="K450" s="16"/>
      <c r="L450" s="178"/>
      <c r="M450" s="16"/>
      <c r="N450" s="16"/>
      <c r="O450" s="16"/>
      <c r="P450" s="16"/>
      <c r="Q450" s="16"/>
      <c r="R450" s="16"/>
      <c r="S450" s="16"/>
      <c r="T450" s="16"/>
      <c r="U450" s="16"/>
      <c r="V450" s="16"/>
      <c r="W450" s="16"/>
      <c r="X450" s="16"/>
      <c r="Y450" s="16"/>
      <c r="Z450" s="16"/>
    </row>
    <row r="451" spans="1:26" ht="13.15" x14ac:dyDescent="0.4">
      <c r="A451" s="18"/>
      <c r="B451" s="6"/>
      <c r="C451" s="6"/>
      <c r="D451" s="6"/>
      <c r="E451" s="6"/>
      <c r="F451" s="6"/>
      <c r="G451" s="16"/>
      <c r="H451" s="16"/>
      <c r="I451" s="16"/>
      <c r="J451" s="69"/>
      <c r="K451" s="16"/>
      <c r="L451" s="178"/>
      <c r="M451" s="16"/>
      <c r="N451" s="16"/>
      <c r="O451" s="16"/>
      <c r="P451" s="16"/>
      <c r="Q451" s="16"/>
      <c r="R451" s="16"/>
      <c r="S451" s="16"/>
      <c r="T451" s="16"/>
      <c r="U451" s="16"/>
      <c r="V451" s="16"/>
      <c r="W451" s="16"/>
      <c r="X451" s="16"/>
      <c r="Y451" s="16"/>
      <c r="Z451" s="16"/>
    </row>
    <row r="452" spans="1:26" ht="13.15" x14ac:dyDescent="0.4">
      <c r="A452" s="18"/>
      <c r="B452" s="6"/>
      <c r="C452" s="6"/>
      <c r="D452" s="6"/>
      <c r="E452" s="6"/>
      <c r="F452" s="6"/>
      <c r="G452" s="16"/>
      <c r="H452" s="16"/>
      <c r="I452" s="16"/>
      <c r="J452" s="69"/>
      <c r="K452" s="16"/>
      <c r="L452" s="178"/>
      <c r="M452" s="16"/>
      <c r="N452" s="16"/>
      <c r="O452" s="16"/>
      <c r="P452" s="16"/>
      <c r="Q452" s="16"/>
      <c r="R452" s="16"/>
      <c r="S452" s="16"/>
      <c r="T452" s="16"/>
      <c r="U452" s="16"/>
      <c r="V452" s="16"/>
      <c r="W452" s="16"/>
      <c r="X452" s="16"/>
      <c r="Y452" s="16"/>
      <c r="Z452" s="16"/>
    </row>
    <row r="453" spans="1:26" ht="13.15" x14ac:dyDescent="0.4">
      <c r="A453" s="18"/>
      <c r="B453" s="6"/>
      <c r="C453" s="6"/>
      <c r="D453" s="6"/>
      <c r="E453" s="6"/>
      <c r="F453" s="6"/>
      <c r="G453" s="16"/>
      <c r="H453" s="16"/>
      <c r="I453" s="16"/>
      <c r="J453" s="69"/>
      <c r="K453" s="16"/>
      <c r="L453" s="178"/>
      <c r="M453" s="16"/>
      <c r="N453" s="16"/>
      <c r="O453" s="16"/>
      <c r="P453" s="16"/>
      <c r="Q453" s="16"/>
      <c r="R453" s="16"/>
      <c r="S453" s="16"/>
      <c r="T453" s="16"/>
      <c r="U453" s="16"/>
      <c r="V453" s="16"/>
      <c r="W453" s="16"/>
      <c r="X453" s="16"/>
      <c r="Y453" s="16"/>
      <c r="Z453" s="16"/>
    </row>
    <row r="454" spans="1:26" ht="13.15" x14ac:dyDescent="0.4">
      <c r="A454" s="18"/>
      <c r="B454" s="6"/>
      <c r="C454" s="6"/>
      <c r="D454" s="6"/>
      <c r="E454" s="6"/>
      <c r="F454" s="6"/>
      <c r="G454" s="16"/>
      <c r="H454" s="16"/>
      <c r="I454" s="16"/>
      <c r="J454" s="69"/>
      <c r="K454" s="16"/>
      <c r="L454" s="178"/>
      <c r="M454" s="16"/>
      <c r="N454" s="16"/>
      <c r="O454" s="16"/>
      <c r="P454" s="16"/>
      <c r="Q454" s="16"/>
      <c r="R454" s="16"/>
      <c r="S454" s="16"/>
      <c r="T454" s="16"/>
      <c r="U454" s="16"/>
      <c r="V454" s="16"/>
      <c r="W454" s="16"/>
      <c r="X454" s="16"/>
      <c r="Y454" s="16"/>
      <c r="Z454" s="16"/>
    </row>
    <row r="455" spans="1:26" ht="13.15" x14ac:dyDescent="0.4">
      <c r="A455" s="18"/>
      <c r="B455" s="6"/>
      <c r="C455" s="6"/>
      <c r="D455" s="6"/>
      <c r="E455" s="6"/>
      <c r="F455" s="6"/>
      <c r="G455" s="16"/>
      <c r="H455" s="16"/>
      <c r="I455" s="16"/>
      <c r="J455" s="69"/>
      <c r="K455" s="16"/>
      <c r="L455" s="178"/>
      <c r="M455" s="16"/>
      <c r="N455" s="16"/>
      <c r="O455" s="16"/>
      <c r="P455" s="16"/>
      <c r="Q455" s="16"/>
      <c r="R455" s="16"/>
      <c r="S455" s="16"/>
      <c r="T455" s="16"/>
      <c r="U455" s="16"/>
      <c r="V455" s="16"/>
      <c r="W455" s="16"/>
      <c r="X455" s="16"/>
      <c r="Y455" s="16"/>
      <c r="Z455" s="16"/>
    </row>
    <row r="456" spans="1:26" ht="13.15" x14ac:dyDescent="0.4">
      <c r="A456" s="18"/>
      <c r="B456" s="6"/>
      <c r="C456" s="6"/>
      <c r="D456" s="6"/>
      <c r="E456" s="6"/>
      <c r="F456" s="6"/>
      <c r="G456" s="16"/>
      <c r="H456" s="16"/>
      <c r="I456" s="16"/>
      <c r="J456" s="69"/>
      <c r="K456" s="16"/>
      <c r="L456" s="178"/>
      <c r="M456" s="16"/>
      <c r="N456" s="16"/>
      <c r="O456" s="16"/>
      <c r="P456" s="16"/>
      <c r="Q456" s="16"/>
      <c r="R456" s="16"/>
      <c r="S456" s="16"/>
      <c r="T456" s="16"/>
      <c r="U456" s="16"/>
      <c r="V456" s="16"/>
      <c r="W456" s="16"/>
      <c r="X456" s="16"/>
      <c r="Y456" s="16"/>
      <c r="Z456" s="16"/>
    </row>
    <row r="457" spans="1:26" ht="13.15" x14ac:dyDescent="0.4">
      <c r="A457" s="18"/>
      <c r="B457" s="6"/>
      <c r="C457" s="6"/>
      <c r="D457" s="6"/>
      <c r="E457" s="6"/>
      <c r="F457" s="6"/>
      <c r="G457" s="16"/>
      <c r="H457" s="16"/>
      <c r="I457" s="16"/>
      <c r="J457" s="69"/>
      <c r="K457" s="16"/>
      <c r="L457" s="178"/>
      <c r="M457" s="16"/>
      <c r="N457" s="16"/>
      <c r="O457" s="16"/>
      <c r="P457" s="16"/>
      <c r="Q457" s="16"/>
      <c r="R457" s="16"/>
      <c r="S457" s="16"/>
      <c r="T457" s="16"/>
      <c r="U457" s="16"/>
      <c r="V457" s="16"/>
      <c r="W457" s="16"/>
      <c r="X457" s="16"/>
      <c r="Y457" s="16"/>
      <c r="Z457" s="16"/>
    </row>
    <row r="458" spans="1:26" ht="13.15" x14ac:dyDescent="0.4">
      <c r="A458" s="18"/>
      <c r="B458" s="6"/>
      <c r="C458" s="6"/>
      <c r="D458" s="6"/>
      <c r="E458" s="6"/>
      <c r="F458" s="6"/>
      <c r="G458" s="16"/>
      <c r="H458" s="16"/>
      <c r="I458" s="16"/>
      <c r="J458" s="69"/>
      <c r="K458" s="16"/>
      <c r="L458" s="178"/>
      <c r="M458" s="16"/>
      <c r="N458" s="16"/>
      <c r="O458" s="16"/>
      <c r="P458" s="16"/>
      <c r="Q458" s="16"/>
      <c r="R458" s="16"/>
      <c r="S458" s="16"/>
      <c r="T458" s="16"/>
      <c r="U458" s="16"/>
      <c r="V458" s="16"/>
      <c r="W458" s="16"/>
      <c r="X458" s="16"/>
      <c r="Y458" s="16"/>
      <c r="Z458" s="16"/>
    </row>
    <row r="459" spans="1:26" ht="13.15" x14ac:dyDescent="0.4">
      <c r="A459" s="18"/>
      <c r="B459" s="6"/>
      <c r="C459" s="6"/>
      <c r="D459" s="6"/>
      <c r="E459" s="6"/>
      <c r="F459" s="6"/>
      <c r="G459" s="16"/>
      <c r="H459" s="16"/>
      <c r="I459" s="16"/>
      <c r="J459" s="69"/>
      <c r="K459" s="16"/>
      <c r="L459" s="178"/>
      <c r="M459" s="16"/>
      <c r="N459" s="16"/>
      <c r="O459" s="16"/>
      <c r="P459" s="16"/>
      <c r="Q459" s="16"/>
      <c r="R459" s="16"/>
      <c r="S459" s="16"/>
      <c r="T459" s="16"/>
      <c r="U459" s="16"/>
      <c r="V459" s="16"/>
      <c r="W459" s="16"/>
      <c r="X459" s="16"/>
      <c r="Y459" s="16"/>
      <c r="Z459" s="16"/>
    </row>
    <row r="460" spans="1:26" ht="13.15" x14ac:dyDescent="0.4">
      <c r="A460" s="18"/>
      <c r="B460" s="6"/>
      <c r="C460" s="6"/>
      <c r="D460" s="6"/>
      <c r="E460" s="6"/>
      <c r="F460" s="6"/>
      <c r="G460" s="16"/>
      <c r="H460" s="16"/>
      <c r="I460" s="16"/>
      <c r="J460" s="69"/>
      <c r="K460" s="16"/>
      <c r="L460" s="178"/>
      <c r="M460" s="16"/>
      <c r="N460" s="16"/>
      <c r="O460" s="16"/>
      <c r="P460" s="16"/>
      <c r="Q460" s="16"/>
      <c r="R460" s="16"/>
      <c r="S460" s="16"/>
      <c r="T460" s="16"/>
      <c r="U460" s="16"/>
      <c r="V460" s="16"/>
      <c r="W460" s="16"/>
      <c r="X460" s="16"/>
      <c r="Y460" s="16"/>
      <c r="Z460" s="16"/>
    </row>
    <row r="461" spans="1:26" ht="13.15" x14ac:dyDescent="0.4">
      <c r="A461" s="18"/>
      <c r="B461" s="6"/>
      <c r="C461" s="6"/>
      <c r="D461" s="6"/>
      <c r="E461" s="6"/>
      <c r="F461" s="6"/>
      <c r="G461" s="16"/>
      <c r="H461" s="16"/>
      <c r="I461" s="16"/>
      <c r="J461" s="69"/>
      <c r="K461" s="16"/>
      <c r="L461" s="178"/>
      <c r="M461" s="16"/>
      <c r="N461" s="16"/>
      <c r="O461" s="16"/>
      <c r="P461" s="16"/>
      <c r="Q461" s="16"/>
      <c r="R461" s="16"/>
      <c r="S461" s="16"/>
      <c r="T461" s="16"/>
      <c r="U461" s="16"/>
      <c r="V461" s="16"/>
      <c r="W461" s="16"/>
      <c r="X461" s="16"/>
      <c r="Y461" s="16"/>
      <c r="Z461" s="16"/>
    </row>
    <row r="462" spans="1:26" ht="13.15" x14ac:dyDescent="0.4">
      <c r="A462" s="18"/>
      <c r="B462" s="6"/>
      <c r="C462" s="6"/>
      <c r="D462" s="6"/>
      <c r="E462" s="6"/>
      <c r="F462" s="6"/>
      <c r="G462" s="16"/>
      <c r="H462" s="16"/>
      <c r="I462" s="16"/>
      <c r="J462" s="69"/>
      <c r="K462" s="16"/>
      <c r="L462" s="178"/>
      <c r="M462" s="16"/>
      <c r="N462" s="16"/>
      <c r="O462" s="16"/>
      <c r="P462" s="16"/>
      <c r="Q462" s="16"/>
      <c r="R462" s="16"/>
      <c r="S462" s="16"/>
      <c r="T462" s="16"/>
      <c r="U462" s="16"/>
      <c r="V462" s="16"/>
      <c r="W462" s="16"/>
      <c r="X462" s="16"/>
      <c r="Y462" s="16"/>
      <c r="Z462" s="16"/>
    </row>
    <row r="463" spans="1:26" ht="13.15" x14ac:dyDescent="0.4">
      <c r="A463" s="18"/>
      <c r="B463" s="6"/>
      <c r="C463" s="6"/>
      <c r="D463" s="6"/>
      <c r="E463" s="6"/>
      <c r="F463" s="6"/>
      <c r="G463" s="16"/>
      <c r="H463" s="16"/>
      <c r="I463" s="16"/>
      <c r="J463" s="69"/>
      <c r="K463" s="16"/>
      <c r="L463" s="178"/>
      <c r="M463" s="16"/>
      <c r="N463" s="16"/>
      <c r="O463" s="16"/>
      <c r="P463" s="16"/>
      <c r="Q463" s="16"/>
      <c r="R463" s="16"/>
      <c r="S463" s="16"/>
      <c r="T463" s="16"/>
      <c r="U463" s="16"/>
      <c r="V463" s="16"/>
      <c r="W463" s="16"/>
      <c r="X463" s="16"/>
      <c r="Y463" s="16"/>
      <c r="Z463" s="16"/>
    </row>
    <row r="464" spans="1:26" ht="13.15" x14ac:dyDescent="0.4">
      <c r="A464" s="18"/>
      <c r="B464" s="6"/>
      <c r="C464" s="6"/>
      <c r="D464" s="6"/>
      <c r="E464" s="6"/>
      <c r="F464" s="6"/>
      <c r="G464" s="16"/>
      <c r="H464" s="16"/>
      <c r="I464" s="16"/>
      <c r="J464" s="69"/>
      <c r="K464" s="16"/>
      <c r="L464" s="178"/>
      <c r="M464" s="16"/>
      <c r="N464" s="16"/>
      <c r="O464" s="16"/>
      <c r="P464" s="16"/>
      <c r="Q464" s="16"/>
      <c r="R464" s="16"/>
      <c r="S464" s="16"/>
      <c r="T464" s="16"/>
      <c r="U464" s="16"/>
      <c r="V464" s="16"/>
      <c r="W464" s="16"/>
      <c r="X464" s="16"/>
      <c r="Y464" s="16"/>
      <c r="Z464" s="16"/>
    </row>
    <row r="465" spans="1:26" ht="13.15" x14ac:dyDescent="0.4">
      <c r="A465" s="18"/>
      <c r="B465" s="6"/>
      <c r="C465" s="6"/>
      <c r="D465" s="6"/>
      <c r="E465" s="6"/>
      <c r="F465" s="6"/>
      <c r="G465" s="16"/>
      <c r="H465" s="16"/>
      <c r="I465" s="16"/>
      <c r="J465" s="69"/>
      <c r="K465" s="16"/>
      <c r="L465" s="178"/>
      <c r="M465" s="16"/>
      <c r="N465" s="16"/>
      <c r="O465" s="16"/>
      <c r="P465" s="16"/>
      <c r="Q465" s="16"/>
      <c r="R465" s="16"/>
      <c r="S465" s="16"/>
      <c r="T465" s="16"/>
      <c r="U465" s="16"/>
      <c r="V465" s="16"/>
      <c r="W465" s="16"/>
      <c r="X465" s="16"/>
      <c r="Y465" s="16"/>
      <c r="Z465" s="16"/>
    </row>
    <row r="466" spans="1:26" ht="13.15" x14ac:dyDescent="0.4">
      <c r="A466" s="18"/>
      <c r="B466" s="6"/>
      <c r="C466" s="6"/>
      <c r="D466" s="6"/>
      <c r="E466" s="6"/>
      <c r="F466" s="6"/>
      <c r="G466" s="16"/>
      <c r="H466" s="16"/>
      <c r="I466" s="16"/>
      <c r="J466" s="69"/>
      <c r="K466" s="16"/>
      <c r="L466" s="178"/>
      <c r="M466" s="16"/>
      <c r="N466" s="16"/>
      <c r="O466" s="16"/>
      <c r="P466" s="16"/>
      <c r="Q466" s="16"/>
      <c r="R466" s="16"/>
      <c r="S466" s="16"/>
      <c r="T466" s="16"/>
      <c r="U466" s="16"/>
      <c r="V466" s="16"/>
      <c r="W466" s="16"/>
      <c r="X466" s="16"/>
      <c r="Y466" s="16"/>
      <c r="Z466" s="16"/>
    </row>
    <row r="467" spans="1:26" ht="13.15" x14ac:dyDescent="0.4">
      <c r="A467" s="18"/>
      <c r="B467" s="6"/>
      <c r="C467" s="6"/>
      <c r="D467" s="6"/>
      <c r="E467" s="6"/>
      <c r="F467" s="6"/>
      <c r="G467" s="16"/>
      <c r="H467" s="16"/>
      <c r="I467" s="16"/>
      <c r="J467" s="69"/>
      <c r="K467" s="16"/>
      <c r="L467" s="178"/>
      <c r="M467" s="16"/>
      <c r="N467" s="16"/>
      <c r="O467" s="16"/>
      <c r="P467" s="16"/>
      <c r="Q467" s="16"/>
      <c r="R467" s="16"/>
      <c r="S467" s="16"/>
      <c r="T467" s="16"/>
      <c r="U467" s="16"/>
      <c r="V467" s="16"/>
      <c r="W467" s="16"/>
      <c r="X467" s="16"/>
      <c r="Y467" s="16"/>
      <c r="Z467" s="16"/>
    </row>
    <row r="468" spans="1:26" ht="13.15" x14ac:dyDescent="0.4">
      <c r="A468" s="18"/>
      <c r="B468" s="6"/>
      <c r="C468" s="6"/>
      <c r="D468" s="6"/>
      <c r="E468" s="6"/>
      <c r="F468" s="6"/>
      <c r="G468" s="16"/>
      <c r="H468" s="16"/>
      <c r="I468" s="16"/>
      <c r="J468" s="69"/>
      <c r="K468" s="16"/>
      <c r="L468" s="178"/>
      <c r="M468" s="16"/>
      <c r="N468" s="16"/>
      <c r="O468" s="16"/>
      <c r="P468" s="16"/>
      <c r="Q468" s="16"/>
      <c r="R468" s="16"/>
      <c r="S468" s="16"/>
      <c r="T468" s="16"/>
      <c r="U468" s="16"/>
      <c r="V468" s="16"/>
      <c r="W468" s="16"/>
      <c r="X468" s="16"/>
      <c r="Y468" s="16"/>
      <c r="Z468" s="16"/>
    </row>
    <row r="469" spans="1:26" ht="13.15" x14ac:dyDescent="0.4">
      <c r="A469" s="18"/>
      <c r="B469" s="6"/>
      <c r="C469" s="6"/>
      <c r="D469" s="6"/>
      <c r="E469" s="6"/>
      <c r="F469" s="6"/>
      <c r="G469" s="16"/>
      <c r="H469" s="16"/>
      <c r="I469" s="16"/>
      <c r="J469" s="69"/>
      <c r="K469" s="16"/>
      <c r="L469" s="178"/>
      <c r="M469" s="16"/>
      <c r="N469" s="16"/>
      <c r="O469" s="16"/>
      <c r="P469" s="16"/>
      <c r="Q469" s="16"/>
      <c r="R469" s="16"/>
      <c r="S469" s="16"/>
      <c r="T469" s="16"/>
      <c r="U469" s="16"/>
      <c r="V469" s="16"/>
      <c r="W469" s="16"/>
      <c r="X469" s="16"/>
      <c r="Y469" s="16"/>
      <c r="Z469" s="16"/>
    </row>
    <row r="470" spans="1:26" ht="13.15" x14ac:dyDescent="0.4">
      <c r="A470" s="18"/>
      <c r="B470" s="6"/>
      <c r="C470" s="6"/>
      <c r="D470" s="6"/>
      <c r="E470" s="6"/>
      <c r="F470" s="6"/>
      <c r="G470" s="16"/>
      <c r="H470" s="16"/>
      <c r="I470" s="16"/>
      <c r="J470" s="69"/>
      <c r="K470" s="16"/>
      <c r="L470" s="178"/>
      <c r="M470" s="16"/>
      <c r="N470" s="16"/>
      <c r="O470" s="16"/>
      <c r="P470" s="16"/>
      <c r="Q470" s="16"/>
      <c r="R470" s="16"/>
      <c r="S470" s="16"/>
      <c r="T470" s="16"/>
      <c r="U470" s="16"/>
      <c r="V470" s="16"/>
      <c r="W470" s="16"/>
      <c r="X470" s="16"/>
      <c r="Y470" s="16"/>
      <c r="Z470" s="16"/>
    </row>
    <row r="471" spans="1:26" ht="13.15" x14ac:dyDescent="0.4">
      <c r="A471" s="18"/>
      <c r="B471" s="6"/>
      <c r="C471" s="6"/>
      <c r="D471" s="6"/>
      <c r="E471" s="6"/>
      <c r="F471" s="6"/>
      <c r="G471" s="16"/>
      <c r="H471" s="16"/>
      <c r="I471" s="16"/>
      <c r="J471" s="69"/>
      <c r="K471" s="16"/>
      <c r="L471" s="178"/>
      <c r="M471" s="16"/>
      <c r="N471" s="16"/>
      <c r="O471" s="16"/>
      <c r="P471" s="16"/>
      <c r="Q471" s="16"/>
      <c r="R471" s="16"/>
      <c r="S471" s="16"/>
      <c r="T471" s="16"/>
      <c r="U471" s="16"/>
      <c r="V471" s="16"/>
      <c r="W471" s="16"/>
      <c r="X471" s="16"/>
      <c r="Y471" s="16"/>
      <c r="Z471" s="16"/>
    </row>
    <row r="472" spans="1:26" ht="13.15" x14ac:dyDescent="0.4">
      <c r="A472" s="18"/>
      <c r="B472" s="6"/>
      <c r="C472" s="6"/>
      <c r="D472" s="6"/>
      <c r="E472" s="6"/>
      <c r="F472" s="6"/>
      <c r="G472" s="16"/>
      <c r="H472" s="16"/>
      <c r="I472" s="16"/>
      <c r="J472" s="69"/>
      <c r="K472" s="16"/>
      <c r="L472" s="178"/>
      <c r="M472" s="16"/>
      <c r="N472" s="16"/>
      <c r="O472" s="16"/>
      <c r="P472" s="16"/>
      <c r="Q472" s="16"/>
      <c r="R472" s="16"/>
      <c r="S472" s="16"/>
      <c r="T472" s="16"/>
      <c r="U472" s="16"/>
      <c r="V472" s="16"/>
      <c r="W472" s="16"/>
      <c r="X472" s="16"/>
      <c r="Y472" s="16"/>
      <c r="Z472" s="16"/>
    </row>
    <row r="473" spans="1:26" ht="13.15" x14ac:dyDescent="0.4">
      <c r="A473" s="18"/>
      <c r="B473" s="6"/>
      <c r="C473" s="6"/>
      <c r="D473" s="6"/>
      <c r="E473" s="6"/>
      <c r="F473" s="6"/>
      <c r="G473" s="16"/>
      <c r="H473" s="16"/>
      <c r="I473" s="16"/>
      <c r="J473" s="69"/>
      <c r="K473" s="16"/>
      <c r="L473" s="178"/>
      <c r="M473" s="16"/>
      <c r="N473" s="16"/>
      <c r="O473" s="16"/>
      <c r="P473" s="16"/>
      <c r="Q473" s="16"/>
      <c r="R473" s="16"/>
      <c r="S473" s="16"/>
      <c r="T473" s="16"/>
      <c r="U473" s="16"/>
      <c r="V473" s="16"/>
      <c r="W473" s="16"/>
      <c r="X473" s="16"/>
      <c r="Y473" s="16"/>
      <c r="Z473" s="16"/>
    </row>
    <row r="474" spans="1:26" ht="13.15" x14ac:dyDescent="0.4">
      <c r="A474" s="18"/>
      <c r="B474" s="6"/>
      <c r="C474" s="6"/>
      <c r="D474" s="6"/>
      <c r="E474" s="6"/>
      <c r="F474" s="6"/>
      <c r="G474" s="16"/>
      <c r="H474" s="16"/>
      <c r="I474" s="16"/>
      <c r="J474" s="69"/>
      <c r="K474" s="16"/>
      <c r="L474" s="178"/>
      <c r="M474" s="16"/>
      <c r="N474" s="16"/>
      <c r="O474" s="16"/>
      <c r="P474" s="16"/>
      <c r="Q474" s="16"/>
      <c r="R474" s="16"/>
      <c r="S474" s="16"/>
      <c r="T474" s="16"/>
      <c r="U474" s="16"/>
      <c r="V474" s="16"/>
      <c r="W474" s="16"/>
      <c r="X474" s="16"/>
      <c r="Y474" s="16"/>
      <c r="Z474" s="16"/>
    </row>
    <row r="475" spans="1:26" ht="13.15" x14ac:dyDescent="0.4">
      <c r="A475" s="18"/>
      <c r="B475" s="6"/>
      <c r="C475" s="6"/>
      <c r="D475" s="6"/>
      <c r="E475" s="6"/>
      <c r="F475" s="6"/>
      <c r="G475" s="16"/>
      <c r="H475" s="16"/>
      <c r="I475" s="16"/>
      <c r="J475" s="69"/>
      <c r="K475" s="16"/>
      <c r="L475" s="178"/>
      <c r="M475" s="16"/>
      <c r="N475" s="16"/>
      <c r="O475" s="16"/>
      <c r="P475" s="16"/>
      <c r="Q475" s="16"/>
      <c r="R475" s="16"/>
      <c r="S475" s="16"/>
      <c r="T475" s="16"/>
      <c r="U475" s="16"/>
      <c r="V475" s="16"/>
      <c r="W475" s="16"/>
      <c r="X475" s="16"/>
      <c r="Y475" s="16"/>
      <c r="Z475" s="16"/>
    </row>
    <row r="476" spans="1:26" ht="13.15" x14ac:dyDescent="0.4">
      <c r="A476" s="18"/>
      <c r="B476" s="6"/>
      <c r="C476" s="6"/>
      <c r="D476" s="6"/>
      <c r="E476" s="6"/>
      <c r="F476" s="6"/>
      <c r="G476" s="16"/>
      <c r="H476" s="16"/>
      <c r="I476" s="16"/>
      <c r="J476" s="69"/>
      <c r="K476" s="16"/>
      <c r="L476" s="178"/>
      <c r="M476" s="16"/>
      <c r="N476" s="16"/>
      <c r="O476" s="16"/>
      <c r="P476" s="16"/>
      <c r="Q476" s="16"/>
      <c r="R476" s="16"/>
      <c r="S476" s="16"/>
      <c r="T476" s="16"/>
      <c r="U476" s="16"/>
      <c r="V476" s="16"/>
      <c r="W476" s="16"/>
      <c r="X476" s="16"/>
      <c r="Y476" s="16"/>
      <c r="Z476" s="16"/>
    </row>
    <row r="477" spans="1:26" ht="13.15" x14ac:dyDescent="0.4">
      <c r="A477" s="18"/>
      <c r="B477" s="6"/>
      <c r="C477" s="6"/>
      <c r="D477" s="6"/>
      <c r="E477" s="6"/>
      <c r="F477" s="6"/>
      <c r="G477" s="16"/>
      <c r="H477" s="16"/>
      <c r="I477" s="16"/>
      <c r="J477" s="69"/>
      <c r="K477" s="16"/>
      <c r="L477" s="178"/>
      <c r="M477" s="16"/>
      <c r="N477" s="16"/>
      <c r="O477" s="16"/>
      <c r="P477" s="16"/>
      <c r="Q477" s="16"/>
      <c r="R477" s="16"/>
      <c r="S477" s="16"/>
      <c r="T477" s="16"/>
      <c r="U477" s="16"/>
      <c r="V477" s="16"/>
      <c r="W477" s="16"/>
      <c r="X477" s="16"/>
      <c r="Y477" s="16"/>
      <c r="Z477" s="16"/>
    </row>
    <row r="478" spans="1:26" ht="13.15" x14ac:dyDescent="0.4">
      <c r="A478" s="18"/>
      <c r="B478" s="6"/>
      <c r="C478" s="6"/>
      <c r="D478" s="6"/>
      <c r="E478" s="6"/>
      <c r="F478" s="6"/>
      <c r="G478" s="16"/>
      <c r="H478" s="16"/>
      <c r="I478" s="16"/>
      <c r="J478" s="69"/>
      <c r="K478" s="16"/>
      <c r="L478" s="178"/>
      <c r="M478" s="16"/>
      <c r="N478" s="16"/>
      <c r="O478" s="16"/>
      <c r="P478" s="16"/>
      <c r="Q478" s="16"/>
      <c r="R478" s="16"/>
      <c r="S478" s="16"/>
      <c r="T478" s="16"/>
      <c r="U478" s="16"/>
      <c r="V478" s="16"/>
      <c r="W478" s="16"/>
      <c r="X478" s="16"/>
      <c r="Y478" s="16"/>
      <c r="Z478" s="16"/>
    </row>
    <row r="479" spans="1:26" ht="13.15" x14ac:dyDescent="0.4">
      <c r="A479" s="18"/>
      <c r="B479" s="6"/>
      <c r="C479" s="6"/>
      <c r="D479" s="6"/>
      <c r="E479" s="6"/>
      <c r="F479" s="6"/>
      <c r="G479" s="16"/>
      <c r="H479" s="16"/>
      <c r="I479" s="16"/>
      <c r="J479" s="69"/>
      <c r="K479" s="16"/>
      <c r="L479" s="178"/>
      <c r="M479" s="16"/>
      <c r="N479" s="16"/>
      <c r="O479" s="16"/>
      <c r="P479" s="16"/>
      <c r="Q479" s="16"/>
      <c r="R479" s="16"/>
      <c r="S479" s="16"/>
      <c r="T479" s="16"/>
      <c r="U479" s="16"/>
      <c r="V479" s="16"/>
      <c r="W479" s="16"/>
      <c r="X479" s="16"/>
      <c r="Y479" s="16"/>
      <c r="Z479" s="16"/>
    </row>
    <row r="480" spans="1:26" ht="13.15" x14ac:dyDescent="0.4">
      <c r="A480" s="18"/>
      <c r="B480" s="6"/>
      <c r="C480" s="6"/>
      <c r="D480" s="6"/>
      <c r="E480" s="6"/>
      <c r="F480" s="6"/>
      <c r="G480" s="16"/>
      <c r="H480" s="16"/>
      <c r="I480" s="16"/>
      <c r="J480" s="69"/>
      <c r="K480" s="16"/>
      <c r="L480" s="178"/>
      <c r="M480" s="16"/>
      <c r="N480" s="16"/>
      <c r="O480" s="16"/>
      <c r="P480" s="16"/>
      <c r="Q480" s="16"/>
      <c r="R480" s="16"/>
      <c r="S480" s="16"/>
      <c r="T480" s="16"/>
      <c r="U480" s="16"/>
      <c r="V480" s="16"/>
      <c r="W480" s="16"/>
      <c r="X480" s="16"/>
      <c r="Y480" s="16"/>
      <c r="Z480" s="16"/>
    </row>
    <row r="481" spans="1:26" ht="13.15" x14ac:dyDescent="0.4">
      <c r="A481" s="18"/>
      <c r="B481" s="6"/>
      <c r="C481" s="6"/>
      <c r="D481" s="6"/>
      <c r="E481" s="6"/>
      <c r="F481" s="6"/>
      <c r="G481" s="16"/>
      <c r="H481" s="16"/>
      <c r="I481" s="16"/>
      <c r="J481" s="69"/>
      <c r="K481" s="16"/>
      <c r="L481" s="178"/>
      <c r="M481" s="16"/>
      <c r="N481" s="16"/>
      <c r="O481" s="16"/>
      <c r="P481" s="16"/>
      <c r="Q481" s="16"/>
      <c r="R481" s="16"/>
      <c r="S481" s="16"/>
      <c r="T481" s="16"/>
      <c r="U481" s="16"/>
      <c r="V481" s="16"/>
      <c r="W481" s="16"/>
      <c r="X481" s="16"/>
      <c r="Y481" s="16"/>
      <c r="Z481" s="16"/>
    </row>
    <row r="482" spans="1:26" ht="13.15" x14ac:dyDescent="0.4">
      <c r="A482" s="18"/>
      <c r="B482" s="6"/>
      <c r="C482" s="6"/>
      <c r="D482" s="6"/>
      <c r="E482" s="6"/>
      <c r="F482" s="6"/>
      <c r="G482" s="16"/>
      <c r="H482" s="16"/>
      <c r="I482" s="16"/>
      <c r="J482" s="69"/>
      <c r="K482" s="16"/>
      <c r="L482" s="178"/>
      <c r="M482" s="16"/>
      <c r="N482" s="16"/>
      <c r="O482" s="16"/>
      <c r="P482" s="16"/>
      <c r="Q482" s="16"/>
      <c r="R482" s="16"/>
      <c r="S482" s="16"/>
      <c r="T482" s="16"/>
      <c r="U482" s="16"/>
      <c r="V482" s="16"/>
      <c r="W482" s="16"/>
      <c r="X482" s="16"/>
      <c r="Y482" s="16"/>
      <c r="Z482" s="16"/>
    </row>
    <row r="483" spans="1:26" ht="13.15" x14ac:dyDescent="0.4">
      <c r="A483" s="18"/>
      <c r="B483" s="6"/>
      <c r="C483" s="6"/>
      <c r="D483" s="6"/>
      <c r="E483" s="6"/>
      <c r="F483" s="6"/>
      <c r="G483" s="16"/>
      <c r="H483" s="16"/>
      <c r="I483" s="16"/>
      <c r="J483" s="69"/>
      <c r="K483" s="16"/>
      <c r="L483" s="178"/>
      <c r="M483" s="16"/>
      <c r="N483" s="16"/>
      <c r="O483" s="16"/>
      <c r="P483" s="16"/>
      <c r="Q483" s="16"/>
      <c r="R483" s="16"/>
      <c r="S483" s="16"/>
      <c r="T483" s="16"/>
      <c r="U483" s="16"/>
      <c r="V483" s="16"/>
      <c r="W483" s="16"/>
      <c r="X483" s="16"/>
      <c r="Y483" s="16"/>
      <c r="Z483" s="16"/>
    </row>
    <row r="484" spans="1:26" ht="13.15" x14ac:dyDescent="0.4">
      <c r="A484" s="18"/>
      <c r="B484" s="6"/>
      <c r="C484" s="6"/>
      <c r="D484" s="6"/>
      <c r="E484" s="6"/>
      <c r="F484" s="6"/>
      <c r="G484" s="16"/>
      <c r="H484" s="16"/>
      <c r="I484" s="16"/>
      <c r="J484" s="69"/>
      <c r="K484" s="16"/>
      <c r="L484" s="178"/>
      <c r="M484" s="16"/>
      <c r="N484" s="16"/>
      <c r="O484" s="16"/>
      <c r="P484" s="16"/>
      <c r="Q484" s="16"/>
      <c r="R484" s="16"/>
      <c r="S484" s="16"/>
      <c r="T484" s="16"/>
      <c r="U484" s="16"/>
      <c r="V484" s="16"/>
      <c r="W484" s="16"/>
      <c r="X484" s="16"/>
      <c r="Y484" s="16"/>
      <c r="Z484" s="16"/>
    </row>
    <row r="485" spans="1:26" ht="13.15" x14ac:dyDescent="0.4">
      <c r="A485" s="18"/>
      <c r="B485" s="6"/>
      <c r="C485" s="6"/>
      <c r="D485" s="6"/>
      <c r="E485" s="6"/>
      <c r="F485" s="6"/>
      <c r="G485" s="16"/>
      <c r="H485" s="16"/>
      <c r="I485" s="16"/>
      <c r="J485" s="69"/>
      <c r="K485" s="16"/>
      <c r="L485" s="178"/>
      <c r="M485" s="16"/>
      <c r="N485" s="16"/>
      <c r="O485" s="16"/>
      <c r="P485" s="16"/>
      <c r="Q485" s="16"/>
      <c r="R485" s="16"/>
      <c r="S485" s="16"/>
      <c r="T485" s="16"/>
      <c r="U485" s="16"/>
      <c r="V485" s="16"/>
      <c r="W485" s="16"/>
      <c r="X485" s="16"/>
      <c r="Y485" s="16"/>
      <c r="Z485" s="16"/>
    </row>
    <row r="486" spans="1:26" ht="13.15" x14ac:dyDescent="0.4">
      <c r="A486" s="18"/>
      <c r="B486" s="6"/>
      <c r="C486" s="6"/>
      <c r="D486" s="6"/>
      <c r="E486" s="6"/>
      <c r="F486" s="6"/>
      <c r="G486" s="16"/>
      <c r="H486" s="16"/>
      <c r="I486" s="16"/>
      <c r="J486" s="69"/>
      <c r="K486" s="16"/>
      <c r="L486" s="178"/>
      <c r="M486" s="16"/>
      <c r="N486" s="16"/>
      <c r="O486" s="16"/>
      <c r="P486" s="16"/>
      <c r="Q486" s="16"/>
      <c r="R486" s="16"/>
      <c r="S486" s="16"/>
      <c r="T486" s="16"/>
      <c r="U486" s="16"/>
      <c r="V486" s="16"/>
      <c r="W486" s="16"/>
      <c r="X486" s="16"/>
      <c r="Y486" s="16"/>
      <c r="Z486" s="16"/>
    </row>
    <row r="487" spans="1:26" ht="13.15" x14ac:dyDescent="0.4">
      <c r="A487" s="18"/>
      <c r="B487" s="6"/>
      <c r="C487" s="6"/>
      <c r="D487" s="6"/>
      <c r="E487" s="6"/>
      <c r="F487" s="6"/>
      <c r="G487" s="16"/>
      <c r="H487" s="16"/>
      <c r="I487" s="16"/>
      <c r="J487" s="69"/>
      <c r="K487" s="16"/>
      <c r="L487" s="178"/>
      <c r="M487" s="16"/>
      <c r="N487" s="16"/>
      <c r="O487" s="16"/>
      <c r="P487" s="16"/>
      <c r="Q487" s="16"/>
      <c r="R487" s="16"/>
      <c r="S487" s="16"/>
      <c r="T487" s="16"/>
      <c r="U487" s="16"/>
      <c r="V487" s="16"/>
      <c r="W487" s="16"/>
      <c r="X487" s="16"/>
      <c r="Y487" s="16"/>
      <c r="Z487" s="16"/>
    </row>
    <row r="488" spans="1:26" ht="13.15" x14ac:dyDescent="0.4">
      <c r="A488" s="18"/>
      <c r="B488" s="6"/>
      <c r="C488" s="6"/>
      <c r="D488" s="6"/>
      <c r="E488" s="6"/>
      <c r="F488" s="6"/>
      <c r="G488" s="16"/>
      <c r="H488" s="16"/>
      <c r="I488" s="16"/>
      <c r="J488" s="69"/>
      <c r="K488" s="16"/>
      <c r="L488" s="178"/>
      <c r="M488" s="16"/>
      <c r="N488" s="16"/>
      <c r="O488" s="16"/>
      <c r="P488" s="16"/>
      <c r="Q488" s="16"/>
      <c r="R488" s="16"/>
      <c r="S488" s="16"/>
      <c r="T488" s="16"/>
      <c r="U488" s="16"/>
      <c r="V488" s="16"/>
      <c r="W488" s="16"/>
      <c r="X488" s="16"/>
      <c r="Y488" s="16"/>
      <c r="Z488" s="16"/>
    </row>
    <row r="489" spans="1:26" ht="13.15" x14ac:dyDescent="0.4">
      <c r="A489" s="18"/>
      <c r="B489" s="6"/>
      <c r="C489" s="6"/>
      <c r="D489" s="6"/>
      <c r="E489" s="6"/>
      <c r="F489" s="6"/>
      <c r="G489" s="16"/>
      <c r="H489" s="16"/>
      <c r="I489" s="16"/>
      <c r="J489" s="69"/>
      <c r="K489" s="16"/>
      <c r="L489" s="178"/>
      <c r="M489" s="16"/>
      <c r="N489" s="16"/>
      <c r="O489" s="16"/>
      <c r="P489" s="16"/>
      <c r="Q489" s="16"/>
      <c r="R489" s="16"/>
      <c r="S489" s="16"/>
      <c r="T489" s="16"/>
      <c r="U489" s="16"/>
      <c r="V489" s="16"/>
      <c r="W489" s="16"/>
      <c r="X489" s="16"/>
      <c r="Y489" s="16"/>
      <c r="Z489" s="16"/>
    </row>
    <row r="490" spans="1:26" ht="13.15" x14ac:dyDescent="0.4">
      <c r="A490" s="18"/>
      <c r="B490" s="6"/>
      <c r="C490" s="6"/>
      <c r="D490" s="6"/>
      <c r="E490" s="6"/>
      <c r="F490" s="6"/>
      <c r="G490" s="16"/>
      <c r="H490" s="16"/>
      <c r="I490" s="16"/>
      <c r="J490" s="69"/>
      <c r="K490" s="16"/>
      <c r="L490" s="178"/>
      <c r="M490" s="16"/>
      <c r="N490" s="16"/>
      <c r="O490" s="16"/>
      <c r="P490" s="16"/>
      <c r="Q490" s="16"/>
      <c r="R490" s="16"/>
      <c r="S490" s="16"/>
      <c r="T490" s="16"/>
      <c r="U490" s="16"/>
      <c r="V490" s="16"/>
      <c r="W490" s="16"/>
      <c r="X490" s="16"/>
      <c r="Y490" s="16"/>
      <c r="Z490" s="16"/>
    </row>
    <row r="491" spans="1:26" ht="13.15" x14ac:dyDescent="0.4">
      <c r="A491" s="18"/>
      <c r="B491" s="6"/>
      <c r="C491" s="6"/>
      <c r="D491" s="6"/>
      <c r="E491" s="6"/>
      <c r="F491" s="6"/>
      <c r="G491" s="16"/>
      <c r="H491" s="16"/>
      <c r="I491" s="16"/>
      <c r="J491" s="69"/>
      <c r="K491" s="16"/>
      <c r="L491" s="178"/>
      <c r="M491" s="16"/>
      <c r="N491" s="16"/>
      <c r="O491" s="16"/>
      <c r="P491" s="16"/>
      <c r="Q491" s="16"/>
      <c r="R491" s="16"/>
      <c r="S491" s="16"/>
      <c r="T491" s="16"/>
      <c r="U491" s="16"/>
      <c r="V491" s="16"/>
      <c r="W491" s="16"/>
      <c r="X491" s="16"/>
      <c r="Y491" s="16"/>
      <c r="Z491" s="16"/>
    </row>
    <row r="492" spans="1:26" ht="13.15" x14ac:dyDescent="0.4">
      <c r="A492" s="18"/>
      <c r="B492" s="6"/>
      <c r="C492" s="6"/>
      <c r="D492" s="6"/>
      <c r="E492" s="6"/>
      <c r="F492" s="6"/>
      <c r="G492" s="16"/>
      <c r="H492" s="16"/>
      <c r="I492" s="16"/>
      <c r="J492" s="69"/>
      <c r="K492" s="16"/>
      <c r="L492" s="178"/>
      <c r="M492" s="16"/>
      <c r="N492" s="16"/>
      <c r="O492" s="16"/>
      <c r="P492" s="16"/>
      <c r="Q492" s="16"/>
      <c r="R492" s="16"/>
      <c r="S492" s="16"/>
      <c r="T492" s="16"/>
      <c r="U492" s="16"/>
      <c r="V492" s="16"/>
      <c r="W492" s="16"/>
      <c r="X492" s="16"/>
      <c r="Y492" s="16"/>
      <c r="Z492" s="16"/>
    </row>
    <row r="493" spans="1:26" ht="13.15" x14ac:dyDescent="0.4">
      <c r="A493" s="18"/>
      <c r="B493" s="6"/>
      <c r="C493" s="6"/>
      <c r="D493" s="6"/>
      <c r="E493" s="6"/>
      <c r="F493" s="6"/>
      <c r="G493" s="16"/>
      <c r="H493" s="16"/>
      <c r="I493" s="16"/>
      <c r="J493" s="69"/>
      <c r="K493" s="16"/>
      <c r="L493" s="178"/>
      <c r="M493" s="16"/>
      <c r="N493" s="16"/>
      <c r="O493" s="16"/>
      <c r="P493" s="16"/>
      <c r="Q493" s="16"/>
      <c r="R493" s="16"/>
      <c r="S493" s="16"/>
      <c r="T493" s="16"/>
      <c r="U493" s="16"/>
      <c r="V493" s="16"/>
      <c r="W493" s="16"/>
      <c r="X493" s="16"/>
      <c r="Y493" s="16"/>
      <c r="Z493" s="16"/>
    </row>
    <row r="494" spans="1:26" ht="13.15" x14ac:dyDescent="0.4">
      <c r="A494" s="18"/>
      <c r="B494" s="6"/>
      <c r="C494" s="6"/>
      <c r="D494" s="6"/>
      <c r="E494" s="6"/>
      <c r="F494" s="6"/>
      <c r="G494" s="16"/>
      <c r="H494" s="16"/>
      <c r="I494" s="16"/>
      <c r="J494" s="69"/>
      <c r="K494" s="16"/>
      <c r="L494" s="178"/>
      <c r="M494" s="16"/>
      <c r="N494" s="16"/>
      <c r="O494" s="16"/>
      <c r="P494" s="16"/>
      <c r="Q494" s="16"/>
      <c r="R494" s="16"/>
      <c r="S494" s="16"/>
      <c r="T494" s="16"/>
      <c r="U494" s="16"/>
      <c r="V494" s="16"/>
      <c r="W494" s="16"/>
      <c r="X494" s="16"/>
      <c r="Y494" s="16"/>
      <c r="Z494" s="16"/>
    </row>
    <row r="495" spans="1:26" ht="13.15" x14ac:dyDescent="0.4">
      <c r="A495" s="18"/>
      <c r="B495" s="6"/>
      <c r="C495" s="6"/>
      <c r="D495" s="6"/>
      <c r="E495" s="6"/>
      <c r="F495" s="6"/>
      <c r="G495" s="16"/>
      <c r="H495" s="16"/>
      <c r="I495" s="16"/>
      <c r="J495" s="69"/>
      <c r="K495" s="16"/>
      <c r="L495" s="178"/>
      <c r="M495" s="16"/>
      <c r="N495" s="16"/>
      <c r="O495" s="16"/>
      <c r="P495" s="16"/>
      <c r="Q495" s="16"/>
      <c r="R495" s="16"/>
      <c r="S495" s="16"/>
      <c r="T495" s="16"/>
      <c r="U495" s="16"/>
      <c r="V495" s="16"/>
      <c r="W495" s="16"/>
      <c r="X495" s="16"/>
      <c r="Y495" s="16"/>
      <c r="Z495" s="16"/>
    </row>
    <row r="496" spans="1:26" ht="13.15" x14ac:dyDescent="0.4">
      <c r="A496" s="18"/>
      <c r="B496" s="6"/>
      <c r="C496" s="6"/>
      <c r="D496" s="6"/>
      <c r="E496" s="6"/>
      <c r="F496" s="6"/>
      <c r="G496" s="16"/>
      <c r="H496" s="16"/>
      <c r="I496" s="16"/>
      <c r="J496" s="69"/>
      <c r="K496" s="16"/>
      <c r="L496" s="178"/>
      <c r="M496" s="16"/>
      <c r="N496" s="16"/>
      <c r="O496" s="16"/>
      <c r="P496" s="16"/>
      <c r="Q496" s="16"/>
      <c r="R496" s="16"/>
      <c r="S496" s="16"/>
      <c r="T496" s="16"/>
      <c r="U496" s="16"/>
      <c r="V496" s="16"/>
      <c r="W496" s="16"/>
      <c r="X496" s="16"/>
      <c r="Y496" s="16"/>
      <c r="Z496" s="16"/>
    </row>
    <row r="497" spans="1:26" ht="13.15" x14ac:dyDescent="0.4">
      <c r="A497" s="18"/>
      <c r="B497" s="6"/>
      <c r="C497" s="6"/>
      <c r="D497" s="6"/>
      <c r="E497" s="6"/>
      <c r="F497" s="6"/>
      <c r="G497" s="16"/>
      <c r="H497" s="16"/>
      <c r="I497" s="16"/>
      <c r="J497" s="69"/>
      <c r="K497" s="16"/>
      <c r="L497" s="178"/>
      <c r="M497" s="16"/>
      <c r="N497" s="16"/>
      <c r="O497" s="16"/>
      <c r="P497" s="16"/>
      <c r="Q497" s="16"/>
      <c r="R497" s="16"/>
      <c r="S497" s="16"/>
      <c r="T497" s="16"/>
      <c r="U497" s="16"/>
      <c r="V497" s="16"/>
      <c r="W497" s="16"/>
      <c r="X497" s="16"/>
      <c r="Y497" s="16"/>
      <c r="Z497" s="16"/>
    </row>
    <row r="498" spans="1:26" ht="13.15" x14ac:dyDescent="0.4">
      <c r="A498" s="18"/>
      <c r="B498" s="6"/>
      <c r="C498" s="6"/>
      <c r="D498" s="6"/>
      <c r="E498" s="6"/>
      <c r="F498" s="6"/>
      <c r="G498" s="16"/>
      <c r="H498" s="16"/>
      <c r="I498" s="16"/>
      <c r="J498" s="69"/>
      <c r="K498" s="16"/>
      <c r="L498" s="178"/>
      <c r="M498" s="16"/>
      <c r="N498" s="16"/>
      <c r="O498" s="16"/>
      <c r="P498" s="16"/>
      <c r="Q498" s="16"/>
      <c r="R498" s="16"/>
      <c r="S498" s="16"/>
      <c r="T498" s="16"/>
      <c r="U498" s="16"/>
      <c r="V498" s="16"/>
      <c r="W498" s="16"/>
      <c r="X498" s="16"/>
      <c r="Y498" s="16"/>
      <c r="Z498" s="16"/>
    </row>
    <row r="499" spans="1:26" ht="13.15" x14ac:dyDescent="0.4">
      <c r="A499" s="18"/>
      <c r="B499" s="6"/>
      <c r="C499" s="6"/>
      <c r="D499" s="6"/>
      <c r="E499" s="6"/>
      <c r="F499" s="6"/>
      <c r="G499" s="16"/>
      <c r="H499" s="16"/>
      <c r="I499" s="16"/>
      <c r="J499" s="69"/>
      <c r="K499" s="16"/>
      <c r="L499" s="178"/>
      <c r="M499" s="16"/>
      <c r="N499" s="16"/>
      <c r="O499" s="16"/>
      <c r="P499" s="16"/>
      <c r="Q499" s="16"/>
      <c r="R499" s="16"/>
      <c r="S499" s="16"/>
      <c r="T499" s="16"/>
      <c r="U499" s="16"/>
      <c r="V499" s="16"/>
      <c r="W499" s="16"/>
      <c r="X499" s="16"/>
      <c r="Y499" s="16"/>
      <c r="Z499" s="16"/>
    </row>
    <row r="500" spans="1:26" ht="13.15" x14ac:dyDescent="0.4">
      <c r="A500" s="18"/>
      <c r="B500" s="6"/>
      <c r="C500" s="6"/>
      <c r="D500" s="6"/>
      <c r="E500" s="6"/>
      <c r="F500" s="6"/>
      <c r="G500" s="16"/>
      <c r="H500" s="16"/>
      <c r="I500" s="16"/>
      <c r="J500" s="69"/>
      <c r="K500" s="16"/>
      <c r="L500" s="178"/>
      <c r="M500" s="16"/>
      <c r="N500" s="16"/>
      <c r="O500" s="16"/>
      <c r="P500" s="16"/>
      <c r="Q500" s="16"/>
      <c r="R500" s="16"/>
      <c r="S500" s="16"/>
      <c r="T500" s="16"/>
      <c r="U500" s="16"/>
      <c r="V500" s="16"/>
      <c r="W500" s="16"/>
      <c r="X500" s="16"/>
      <c r="Y500" s="16"/>
      <c r="Z500" s="16"/>
    </row>
    <row r="501" spans="1:26" ht="13.15" x14ac:dyDescent="0.4">
      <c r="A501" s="18"/>
      <c r="B501" s="6"/>
      <c r="C501" s="6"/>
      <c r="D501" s="6"/>
      <c r="E501" s="6"/>
      <c r="F501" s="6"/>
      <c r="G501" s="16"/>
      <c r="H501" s="16"/>
      <c r="I501" s="16"/>
      <c r="J501" s="69"/>
      <c r="K501" s="16"/>
      <c r="L501" s="178"/>
      <c r="M501" s="16"/>
      <c r="N501" s="16"/>
      <c r="O501" s="16"/>
      <c r="P501" s="16"/>
      <c r="Q501" s="16"/>
      <c r="R501" s="16"/>
      <c r="S501" s="16"/>
      <c r="T501" s="16"/>
      <c r="U501" s="16"/>
      <c r="V501" s="16"/>
      <c r="W501" s="16"/>
      <c r="X501" s="16"/>
      <c r="Y501" s="16"/>
      <c r="Z501" s="16"/>
    </row>
    <row r="502" spans="1:26" ht="13.15" x14ac:dyDescent="0.4">
      <c r="A502" s="18"/>
      <c r="B502" s="6"/>
      <c r="C502" s="6"/>
      <c r="D502" s="6"/>
      <c r="E502" s="6"/>
      <c r="F502" s="6"/>
      <c r="G502" s="16"/>
      <c r="H502" s="16"/>
      <c r="I502" s="16"/>
      <c r="J502" s="69"/>
      <c r="K502" s="16"/>
      <c r="L502" s="178"/>
      <c r="M502" s="16"/>
      <c r="N502" s="16"/>
      <c r="O502" s="16"/>
      <c r="P502" s="16"/>
      <c r="Q502" s="16"/>
      <c r="R502" s="16"/>
      <c r="S502" s="16"/>
      <c r="T502" s="16"/>
      <c r="U502" s="16"/>
      <c r="V502" s="16"/>
      <c r="W502" s="16"/>
      <c r="X502" s="16"/>
      <c r="Y502" s="16"/>
      <c r="Z502" s="16"/>
    </row>
    <row r="503" spans="1:26" ht="13.15" x14ac:dyDescent="0.4">
      <c r="A503" s="18"/>
      <c r="B503" s="6"/>
      <c r="C503" s="6"/>
      <c r="D503" s="6"/>
      <c r="E503" s="6"/>
      <c r="F503" s="6"/>
      <c r="G503" s="16"/>
      <c r="H503" s="16"/>
      <c r="I503" s="16"/>
      <c r="J503" s="69"/>
      <c r="K503" s="16"/>
      <c r="L503" s="178"/>
      <c r="M503" s="16"/>
      <c r="N503" s="16"/>
      <c r="O503" s="16"/>
      <c r="P503" s="16"/>
      <c r="Q503" s="16"/>
      <c r="R503" s="16"/>
      <c r="S503" s="16"/>
      <c r="T503" s="16"/>
      <c r="U503" s="16"/>
      <c r="V503" s="16"/>
      <c r="W503" s="16"/>
      <c r="X503" s="16"/>
      <c r="Y503" s="16"/>
      <c r="Z503" s="16"/>
    </row>
    <row r="504" spans="1:26" ht="13.15" x14ac:dyDescent="0.4">
      <c r="A504" s="18"/>
      <c r="B504" s="6"/>
      <c r="C504" s="6"/>
      <c r="D504" s="6"/>
      <c r="E504" s="6"/>
      <c r="F504" s="6"/>
      <c r="G504" s="16"/>
      <c r="H504" s="16"/>
      <c r="I504" s="16"/>
      <c r="J504" s="69"/>
      <c r="K504" s="16"/>
      <c r="L504" s="178"/>
      <c r="M504" s="16"/>
      <c r="N504" s="16"/>
      <c r="O504" s="16"/>
      <c r="P504" s="16"/>
      <c r="Q504" s="16"/>
      <c r="R504" s="16"/>
      <c r="S504" s="16"/>
      <c r="T504" s="16"/>
      <c r="U504" s="16"/>
      <c r="V504" s="16"/>
      <c r="W504" s="16"/>
      <c r="X504" s="16"/>
      <c r="Y504" s="16"/>
      <c r="Z504" s="16"/>
    </row>
    <row r="505" spans="1:26" ht="13.15" x14ac:dyDescent="0.4">
      <c r="A505" s="18"/>
      <c r="B505" s="6"/>
      <c r="C505" s="6"/>
      <c r="D505" s="6"/>
      <c r="E505" s="6"/>
      <c r="F505" s="6"/>
      <c r="G505" s="16"/>
      <c r="H505" s="16"/>
      <c r="I505" s="16"/>
      <c r="J505" s="69"/>
      <c r="K505" s="16"/>
      <c r="L505" s="178"/>
      <c r="M505" s="16"/>
      <c r="N505" s="16"/>
      <c r="O505" s="16"/>
      <c r="P505" s="16"/>
      <c r="Q505" s="16"/>
      <c r="R505" s="16"/>
      <c r="S505" s="16"/>
      <c r="T505" s="16"/>
      <c r="U505" s="16"/>
      <c r="V505" s="16"/>
      <c r="W505" s="16"/>
      <c r="X505" s="16"/>
      <c r="Y505" s="16"/>
      <c r="Z505" s="16"/>
    </row>
    <row r="506" spans="1:26" ht="13.15" x14ac:dyDescent="0.4">
      <c r="A506" s="18"/>
      <c r="B506" s="6"/>
      <c r="C506" s="6"/>
      <c r="D506" s="6"/>
      <c r="E506" s="6"/>
      <c r="F506" s="6"/>
      <c r="G506" s="16"/>
      <c r="H506" s="16"/>
      <c r="I506" s="16"/>
      <c r="J506" s="69"/>
      <c r="K506" s="16"/>
      <c r="L506" s="178"/>
      <c r="M506" s="16"/>
      <c r="N506" s="16"/>
      <c r="O506" s="16"/>
      <c r="P506" s="16"/>
      <c r="Q506" s="16"/>
      <c r="R506" s="16"/>
      <c r="S506" s="16"/>
      <c r="T506" s="16"/>
      <c r="U506" s="16"/>
      <c r="V506" s="16"/>
      <c r="W506" s="16"/>
      <c r="X506" s="16"/>
      <c r="Y506" s="16"/>
      <c r="Z506" s="16"/>
    </row>
    <row r="507" spans="1:26" ht="13.15" x14ac:dyDescent="0.4">
      <c r="A507" s="18"/>
      <c r="B507" s="6"/>
      <c r="C507" s="6"/>
      <c r="D507" s="6"/>
      <c r="E507" s="6"/>
      <c r="F507" s="6"/>
      <c r="G507" s="16"/>
      <c r="H507" s="16"/>
      <c r="I507" s="16"/>
      <c r="J507" s="69"/>
      <c r="K507" s="16"/>
      <c r="L507" s="178"/>
      <c r="M507" s="16"/>
      <c r="N507" s="16"/>
      <c r="O507" s="16"/>
      <c r="P507" s="16"/>
      <c r="Q507" s="16"/>
      <c r="R507" s="16"/>
      <c r="S507" s="16"/>
      <c r="T507" s="16"/>
      <c r="U507" s="16"/>
      <c r="V507" s="16"/>
      <c r="W507" s="16"/>
      <c r="X507" s="16"/>
      <c r="Y507" s="16"/>
      <c r="Z507" s="16"/>
    </row>
    <row r="508" spans="1:26" ht="13.15" x14ac:dyDescent="0.4">
      <c r="A508" s="18"/>
      <c r="B508" s="6"/>
      <c r="C508" s="6"/>
      <c r="D508" s="6"/>
      <c r="E508" s="6"/>
      <c r="F508" s="6"/>
      <c r="G508" s="16"/>
      <c r="H508" s="16"/>
      <c r="I508" s="16"/>
      <c r="J508" s="69"/>
      <c r="K508" s="16"/>
      <c r="L508" s="178"/>
      <c r="M508" s="16"/>
      <c r="N508" s="16"/>
      <c r="O508" s="16"/>
      <c r="P508" s="16"/>
      <c r="Q508" s="16"/>
      <c r="R508" s="16"/>
      <c r="S508" s="16"/>
      <c r="T508" s="16"/>
      <c r="U508" s="16"/>
      <c r="V508" s="16"/>
      <c r="W508" s="16"/>
      <c r="X508" s="16"/>
      <c r="Y508" s="16"/>
      <c r="Z508" s="16"/>
    </row>
    <row r="509" spans="1:26" ht="13.15" x14ac:dyDescent="0.4">
      <c r="A509" s="18"/>
      <c r="B509" s="6"/>
      <c r="C509" s="6"/>
      <c r="D509" s="6"/>
      <c r="E509" s="6"/>
      <c r="F509" s="6"/>
      <c r="G509" s="16"/>
      <c r="H509" s="16"/>
      <c r="I509" s="16"/>
      <c r="J509" s="69"/>
      <c r="K509" s="16"/>
      <c r="L509" s="178"/>
      <c r="M509" s="16"/>
      <c r="N509" s="16"/>
      <c r="O509" s="16"/>
      <c r="P509" s="16"/>
      <c r="Q509" s="16"/>
      <c r="R509" s="16"/>
      <c r="S509" s="16"/>
      <c r="T509" s="16"/>
      <c r="U509" s="16"/>
      <c r="V509" s="16"/>
      <c r="W509" s="16"/>
      <c r="X509" s="16"/>
      <c r="Y509" s="16"/>
      <c r="Z509" s="16"/>
    </row>
    <row r="510" spans="1:26" ht="13.15" x14ac:dyDescent="0.4">
      <c r="A510" s="18"/>
      <c r="B510" s="6"/>
      <c r="C510" s="6"/>
      <c r="D510" s="6"/>
      <c r="E510" s="6"/>
      <c r="F510" s="6"/>
      <c r="G510" s="16"/>
      <c r="H510" s="16"/>
      <c r="I510" s="16"/>
      <c r="J510" s="69"/>
      <c r="K510" s="16"/>
      <c r="L510" s="178"/>
      <c r="M510" s="16"/>
      <c r="N510" s="16"/>
      <c r="O510" s="16"/>
      <c r="P510" s="16"/>
      <c r="Q510" s="16"/>
      <c r="R510" s="16"/>
      <c r="S510" s="16"/>
      <c r="T510" s="16"/>
      <c r="U510" s="16"/>
      <c r="V510" s="16"/>
      <c r="W510" s="16"/>
      <c r="X510" s="16"/>
      <c r="Y510" s="16"/>
      <c r="Z510" s="16"/>
    </row>
    <row r="511" spans="1:26" ht="13.15" x14ac:dyDescent="0.4">
      <c r="A511" s="18"/>
      <c r="B511" s="6"/>
      <c r="C511" s="6"/>
      <c r="D511" s="6"/>
      <c r="E511" s="6"/>
      <c r="F511" s="6"/>
      <c r="G511" s="16"/>
      <c r="H511" s="16"/>
      <c r="I511" s="16"/>
      <c r="J511" s="69"/>
      <c r="K511" s="16"/>
      <c r="L511" s="178"/>
      <c r="M511" s="16"/>
      <c r="N511" s="16"/>
      <c r="O511" s="16"/>
      <c r="P511" s="16"/>
      <c r="Q511" s="16"/>
      <c r="R511" s="16"/>
      <c r="S511" s="16"/>
      <c r="T511" s="16"/>
      <c r="U511" s="16"/>
      <c r="V511" s="16"/>
      <c r="W511" s="16"/>
      <c r="X511" s="16"/>
      <c r="Y511" s="16"/>
      <c r="Z511" s="16"/>
    </row>
    <row r="512" spans="1:26" ht="13.15" x14ac:dyDescent="0.4">
      <c r="A512" s="18"/>
      <c r="B512" s="6"/>
      <c r="C512" s="6"/>
      <c r="D512" s="6"/>
      <c r="E512" s="6"/>
      <c r="F512" s="6"/>
      <c r="G512" s="16"/>
      <c r="H512" s="16"/>
      <c r="I512" s="16"/>
      <c r="J512" s="69"/>
      <c r="K512" s="16"/>
      <c r="L512" s="178"/>
      <c r="M512" s="16"/>
      <c r="N512" s="16"/>
      <c r="O512" s="16"/>
      <c r="P512" s="16"/>
      <c r="Q512" s="16"/>
      <c r="R512" s="16"/>
      <c r="S512" s="16"/>
      <c r="T512" s="16"/>
      <c r="U512" s="16"/>
      <c r="V512" s="16"/>
      <c r="W512" s="16"/>
      <c r="X512" s="16"/>
      <c r="Y512" s="16"/>
      <c r="Z512" s="16"/>
    </row>
    <row r="513" spans="1:26" ht="13.15" x14ac:dyDescent="0.4">
      <c r="A513" s="18"/>
      <c r="B513" s="6"/>
      <c r="C513" s="6"/>
      <c r="D513" s="6"/>
      <c r="E513" s="6"/>
      <c r="F513" s="6"/>
      <c r="G513" s="16"/>
      <c r="H513" s="16"/>
      <c r="I513" s="16"/>
      <c r="J513" s="69"/>
      <c r="K513" s="16"/>
      <c r="L513" s="178"/>
      <c r="M513" s="16"/>
      <c r="N513" s="16"/>
      <c r="O513" s="16"/>
      <c r="P513" s="16"/>
      <c r="Q513" s="16"/>
      <c r="R513" s="16"/>
      <c r="S513" s="16"/>
      <c r="T513" s="16"/>
      <c r="U513" s="16"/>
      <c r="V513" s="16"/>
      <c r="W513" s="16"/>
      <c r="X513" s="16"/>
      <c r="Y513" s="16"/>
      <c r="Z513" s="16"/>
    </row>
    <row r="514" spans="1:26" ht="13.15" x14ac:dyDescent="0.4">
      <c r="A514" s="18"/>
      <c r="B514" s="6"/>
      <c r="C514" s="6"/>
      <c r="D514" s="6"/>
      <c r="E514" s="6"/>
      <c r="F514" s="6"/>
      <c r="G514" s="16"/>
      <c r="H514" s="16"/>
      <c r="I514" s="16"/>
      <c r="J514" s="69"/>
      <c r="K514" s="16"/>
      <c r="L514" s="178"/>
      <c r="M514" s="16"/>
      <c r="N514" s="16"/>
      <c r="O514" s="16"/>
      <c r="P514" s="16"/>
      <c r="Q514" s="16"/>
      <c r="R514" s="16"/>
      <c r="S514" s="16"/>
      <c r="T514" s="16"/>
      <c r="U514" s="16"/>
      <c r="V514" s="16"/>
      <c r="W514" s="16"/>
      <c r="X514" s="16"/>
      <c r="Y514" s="16"/>
      <c r="Z514" s="16"/>
    </row>
    <row r="515" spans="1:26" ht="13.15" x14ac:dyDescent="0.4">
      <c r="A515" s="18"/>
      <c r="B515" s="6"/>
      <c r="C515" s="6"/>
      <c r="D515" s="6"/>
      <c r="E515" s="6"/>
      <c r="F515" s="6"/>
      <c r="G515" s="16"/>
      <c r="H515" s="16"/>
      <c r="I515" s="16"/>
      <c r="J515" s="69"/>
      <c r="K515" s="16"/>
      <c r="L515" s="178"/>
      <c r="M515" s="16"/>
      <c r="N515" s="16"/>
      <c r="O515" s="16"/>
      <c r="P515" s="16"/>
      <c r="Q515" s="16"/>
      <c r="R515" s="16"/>
      <c r="S515" s="16"/>
      <c r="T515" s="16"/>
      <c r="U515" s="16"/>
      <c r="V515" s="16"/>
      <c r="W515" s="16"/>
      <c r="X515" s="16"/>
      <c r="Y515" s="16"/>
      <c r="Z515" s="16"/>
    </row>
    <row r="516" spans="1:26" ht="13.15" x14ac:dyDescent="0.4">
      <c r="A516" s="18"/>
      <c r="B516" s="6"/>
      <c r="C516" s="6"/>
      <c r="D516" s="6"/>
      <c r="E516" s="6"/>
      <c r="F516" s="6"/>
      <c r="G516" s="16"/>
      <c r="H516" s="16"/>
      <c r="I516" s="16"/>
      <c r="J516" s="69"/>
      <c r="K516" s="16"/>
      <c r="L516" s="178"/>
      <c r="M516" s="16"/>
      <c r="N516" s="16"/>
      <c r="O516" s="16"/>
      <c r="P516" s="16"/>
      <c r="Q516" s="16"/>
      <c r="R516" s="16"/>
      <c r="S516" s="16"/>
      <c r="T516" s="16"/>
      <c r="U516" s="16"/>
      <c r="V516" s="16"/>
      <c r="W516" s="16"/>
      <c r="X516" s="16"/>
      <c r="Y516" s="16"/>
      <c r="Z516" s="16"/>
    </row>
    <row r="517" spans="1:26" ht="13.15" x14ac:dyDescent="0.4">
      <c r="A517" s="18"/>
      <c r="B517" s="6"/>
      <c r="C517" s="6"/>
      <c r="D517" s="6"/>
      <c r="E517" s="6"/>
      <c r="F517" s="6"/>
      <c r="G517" s="16"/>
      <c r="H517" s="16"/>
      <c r="I517" s="16"/>
      <c r="J517" s="69"/>
      <c r="K517" s="16"/>
      <c r="L517" s="178"/>
      <c r="M517" s="16"/>
      <c r="N517" s="16"/>
      <c r="O517" s="16"/>
      <c r="P517" s="16"/>
      <c r="Q517" s="16"/>
      <c r="R517" s="16"/>
      <c r="S517" s="16"/>
      <c r="T517" s="16"/>
      <c r="U517" s="16"/>
      <c r="V517" s="16"/>
      <c r="W517" s="16"/>
      <c r="X517" s="16"/>
      <c r="Y517" s="16"/>
      <c r="Z517" s="16"/>
    </row>
    <row r="518" spans="1:26" ht="13.15" x14ac:dyDescent="0.4">
      <c r="A518" s="18"/>
      <c r="B518" s="6"/>
      <c r="C518" s="6"/>
      <c r="D518" s="6"/>
      <c r="E518" s="6"/>
      <c r="F518" s="6"/>
      <c r="G518" s="16"/>
      <c r="H518" s="16"/>
      <c r="I518" s="16"/>
      <c r="J518" s="69"/>
      <c r="K518" s="16"/>
      <c r="L518" s="178"/>
      <c r="M518" s="16"/>
      <c r="N518" s="16"/>
      <c r="O518" s="16"/>
      <c r="P518" s="16"/>
      <c r="Q518" s="16"/>
      <c r="R518" s="16"/>
      <c r="S518" s="16"/>
      <c r="T518" s="16"/>
      <c r="U518" s="16"/>
      <c r="V518" s="16"/>
      <c r="W518" s="16"/>
      <c r="X518" s="16"/>
      <c r="Y518" s="16"/>
      <c r="Z518" s="16"/>
    </row>
    <row r="519" spans="1:26" ht="13.15" x14ac:dyDescent="0.4">
      <c r="A519" s="18"/>
      <c r="B519" s="6"/>
      <c r="C519" s="6"/>
      <c r="D519" s="6"/>
      <c r="E519" s="6"/>
      <c r="F519" s="6"/>
      <c r="G519" s="16"/>
      <c r="H519" s="16"/>
      <c r="I519" s="16"/>
      <c r="J519" s="69"/>
      <c r="K519" s="16"/>
      <c r="L519" s="178"/>
      <c r="M519" s="16"/>
      <c r="N519" s="16"/>
      <c r="O519" s="16"/>
      <c r="P519" s="16"/>
      <c r="Q519" s="16"/>
      <c r="R519" s="16"/>
      <c r="S519" s="16"/>
      <c r="T519" s="16"/>
      <c r="U519" s="16"/>
      <c r="V519" s="16"/>
      <c r="W519" s="16"/>
      <c r="X519" s="16"/>
      <c r="Y519" s="16"/>
      <c r="Z519" s="16"/>
    </row>
    <row r="520" spans="1:26" ht="13.15" x14ac:dyDescent="0.4">
      <c r="A520" s="18"/>
      <c r="B520" s="6"/>
      <c r="C520" s="6"/>
      <c r="D520" s="6"/>
      <c r="E520" s="6"/>
      <c r="F520" s="6"/>
      <c r="G520" s="16"/>
      <c r="H520" s="16"/>
      <c r="I520" s="16"/>
      <c r="J520" s="69"/>
      <c r="K520" s="16"/>
      <c r="L520" s="178"/>
      <c r="M520" s="16"/>
      <c r="N520" s="16"/>
      <c r="O520" s="16"/>
      <c r="P520" s="16"/>
      <c r="Q520" s="16"/>
      <c r="R520" s="16"/>
      <c r="S520" s="16"/>
      <c r="T520" s="16"/>
      <c r="U520" s="16"/>
      <c r="V520" s="16"/>
      <c r="W520" s="16"/>
      <c r="X520" s="16"/>
      <c r="Y520" s="16"/>
      <c r="Z520" s="16"/>
    </row>
    <row r="521" spans="1:26" ht="13.15" x14ac:dyDescent="0.4">
      <c r="A521" s="18"/>
      <c r="B521" s="6"/>
      <c r="C521" s="6"/>
      <c r="D521" s="6"/>
      <c r="E521" s="6"/>
      <c r="F521" s="6"/>
      <c r="G521" s="16"/>
      <c r="H521" s="16"/>
      <c r="I521" s="16"/>
      <c r="J521" s="69"/>
      <c r="K521" s="16"/>
      <c r="L521" s="178"/>
      <c r="M521" s="16"/>
      <c r="N521" s="16"/>
      <c r="O521" s="16"/>
      <c r="P521" s="16"/>
      <c r="Q521" s="16"/>
      <c r="R521" s="16"/>
      <c r="S521" s="16"/>
      <c r="T521" s="16"/>
      <c r="U521" s="16"/>
      <c r="V521" s="16"/>
      <c r="W521" s="16"/>
      <c r="X521" s="16"/>
      <c r="Y521" s="16"/>
      <c r="Z521" s="16"/>
    </row>
    <row r="522" spans="1:26" ht="13.15" x14ac:dyDescent="0.4">
      <c r="A522" s="18"/>
      <c r="B522" s="6"/>
      <c r="C522" s="6"/>
      <c r="D522" s="6"/>
      <c r="E522" s="6"/>
      <c r="F522" s="6"/>
      <c r="G522" s="16"/>
      <c r="H522" s="16"/>
      <c r="I522" s="16"/>
      <c r="J522" s="69"/>
      <c r="K522" s="16"/>
      <c r="L522" s="178"/>
      <c r="M522" s="16"/>
      <c r="N522" s="16"/>
      <c r="O522" s="16"/>
      <c r="P522" s="16"/>
      <c r="Q522" s="16"/>
      <c r="R522" s="16"/>
      <c r="S522" s="16"/>
      <c r="T522" s="16"/>
      <c r="U522" s="16"/>
      <c r="V522" s="16"/>
      <c r="W522" s="16"/>
      <c r="X522" s="16"/>
      <c r="Y522" s="16"/>
      <c r="Z522" s="16"/>
    </row>
    <row r="523" spans="1:26" ht="13.15" x14ac:dyDescent="0.4">
      <c r="A523" s="18"/>
      <c r="B523" s="6"/>
      <c r="C523" s="6"/>
      <c r="D523" s="6"/>
      <c r="E523" s="6"/>
      <c r="F523" s="6"/>
      <c r="G523" s="16"/>
      <c r="H523" s="16"/>
      <c r="I523" s="16"/>
      <c r="J523" s="69"/>
      <c r="K523" s="16"/>
      <c r="L523" s="178"/>
      <c r="M523" s="16"/>
      <c r="N523" s="16"/>
      <c r="O523" s="16"/>
      <c r="P523" s="16"/>
      <c r="Q523" s="16"/>
      <c r="R523" s="16"/>
      <c r="S523" s="16"/>
      <c r="T523" s="16"/>
      <c r="U523" s="16"/>
      <c r="V523" s="16"/>
      <c r="W523" s="16"/>
      <c r="X523" s="16"/>
      <c r="Y523" s="16"/>
      <c r="Z523" s="16"/>
    </row>
    <row r="524" spans="1:26" ht="13.15" x14ac:dyDescent="0.4">
      <c r="A524" s="18"/>
      <c r="B524" s="6"/>
      <c r="C524" s="6"/>
      <c r="D524" s="6"/>
      <c r="E524" s="6"/>
      <c r="F524" s="6"/>
      <c r="G524" s="16"/>
      <c r="H524" s="16"/>
      <c r="I524" s="16"/>
      <c r="J524" s="69"/>
      <c r="K524" s="16"/>
      <c r="L524" s="178"/>
      <c r="M524" s="16"/>
      <c r="N524" s="16"/>
      <c r="O524" s="16"/>
      <c r="P524" s="16"/>
      <c r="Q524" s="16"/>
      <c r="R524" s="16"/>
      <c r="S524" s="16"/>
      <c r="T524" s="16"/>
      <c r="U524" s="16"/>
      <c r="V524" s="16"/>
      <c r="W524" s="16"/>
      <c r="X524" s="16"/>
      <c r="Y524" s="16"/>
      <c r="Z524" s="16"/>
    </row>
    <row r="525" spans="1:26" ht="13.15" x14ac:dyDescent="0.4">
      <c r="A525" s="18"/>
      <c r="B525" s="6"/>
      <c r="C525" s="6"/>
      <c r="D525" s="6"/>
      <c r="E525" s="6"/>
      <c r="F525" s="6"/>
      <c r="G525" s="16"/>
      <c r="H525" s="16"/>
      <c r="I525" s="16"/>
      <c r="J525" s="69"/>
      <c r="K525" s="16"/>
      <c r="L525" s="178"/>
      <c r="M525" s="16"/>
      <c r="N525" s="16"/>
      <c r="O525" s="16"/>
      <c r="P525" s="16"/>
      <c r="Q525" s="16"/>
      <c r="R525" s="16"/>
      <c r="S525" s="16"/>
      <c r="T525" s="16"/>
      <c r="U525" s="16"/>
      <c r="V525" s="16"/>
      <c r="W525" s="16"/>
      <c r="X525" s="16"/>
      <c r="Y525" s="16"/>
      <c r="Z525" s="16"/>
    </row>
    <row r="526" spans="1:26" ht="13.15" x14ac:dyDescent="0.4">
      <c r="A526" s="18"/>
      <c r="B526" s="6"/>
      <c r="C526" s="6"/>
      <c r="D526" s="6"/>
      <c r="E526" s="6"/>
      <c r="F526" s="6"/>
      <c r="G526" s="16"/>
      <c r="H526" s="16"/>
      <c r="I526" s="16"/>
      <c r="J526" s="69"/>
      <c r="K526" s="16"/>
      <c r="L526" s="178"/>
      <c r="M526" s="16"/>
      <c r="N526" s="16"/>
      <c r="O526" s="16"/>
      <c r="P526" s="16"/>
      <c r="Q526" s="16"/>
      <c r="R526" s="16"/>
      <c r="S526" s="16"/>
      <c r="T526" s="16"/>
      <c r="U526" s="16"/>
      <c r="V526" s="16"/>
      <c r="W526" s="16"/>
      <c r="X526" s="16"/>
      <c r="Y526" s="16"/>
      <c r="Z526" s="16"/>
    </row>
    <row r="527" spans="1:26" ht="13.15" x14ac:dyDescent="0.4">
      <c r="A527" s="18"/>
      <c r="B527" s="6"/>
      <c r="C527" s="6"/>
      <c r="D527" s="6"/>
      <c r="E527" s="6"/>
      <c r="F527" s="6"/>
      <c r="G527" s="16"/>
      <c r="H527" s="16"/>
      <c r="I527" s="16"/>
      <c r="J527" s="69"/>
      <c r="K527" s="16"/>
      <c r="L527" s="178"/>
      <c r="M527" s="16"/>
      <c r="N527" s="16"/>
      <c r="O527" s="16"/>
      <c r="P527" s="16"/>
      <c r="Q527" s="16"/>
      <c r="R527" s="16"/>
      <c r="S527" s="16"/>
      <c r="T527" s="16"/>
      <c r="U527" s="16"/>
      <c r="V527" s="16"/>
      <c r="W527" s="16"/>
      <c r="X527" s="16"/>
      <c r="Y527" s="16"/>
      <c r="Z527" s="16"/>
    </row>
    <row r="528" spans="1:26" ht="13.15" x14ac:dyDescent="0.4">
      <c r="A528" s="18"/>
      <c r="B528" s="6"/>
      <c r="C528" s="6"/>
      <c r="D528" s="6"/>
      <c r="E528" s="6"/>
      <c r="F528" s="6"/>
      <c r="G528" s="16"/>
      <c r="H528" s="16"/>
      <c r="I528" s="16"/>
      <c r="J528" s="69"/>
      <c r="K528" s="16"/>
      <c r="L528" s="178"/>
      <c r="M528" s="16"/>
      <c r="N528" s="16"/>
      <c r="O528" s="16"/>
      <c r="P528" s="16"/>
      <c r="Q528" s="16"/>
      <c r="R528" s="16"/>
      <c r="S528" s="16"/>
      <c r="T528" s="16"/>
      <c r="U528" s="16"/>
      <c r="V528" s="16"/>
      <c r="W528" s="16"/>
      <c r="X528" s="16"/>
      <c r="Y528" s="16"/>
      <c r="Z528" s="16"/>
    </row>
    <row r="529" spans="1:26" ht="13.15" x14ac:dyDescent="0.4">
      <c r="A529" s="18"/>
      <c r="B529" s="6"/>
      <c r="C529" s="6"/>
      <c r="D529" s="6"/>
      <c r="E529" s="6"/>
      <c r="F529" s="6"/>
      <c r="G529" s="16"/>
      <c r="H529" s="16"/>
      <c r="I529" s="16"/>
      <c r="J529" s="69"/>
      <c r="K529" s="16"/>
      <c r="L529" s="178"/>
      <c r="M529" s="16"/>
      <c r="N529" s="16"/>
      <c r="O529" s="16"/>
      <c r="P529" s="16"/>
      <c r="Q529" s="16"/>
      <c r="R529" s="16"/>
      <c r="S529" s="16"/>
      <c r="T529" s="16"/>
      <c r="U529" s="16"/>
      <c r="V529" s="16"/>
      <c r="W529" s="16"/>
      <c r="X529" s="16"/>
      <c r="Y529" s="16"/>
      <c r="Z529" s="16"/>
    </row>
    <row r="530" spans="1:26" ht="13.15" x14ac:dyDescent="0.4">
      <c r="A530" s="18"/>
      <c r="B530" s="6"/>
      <c r="C530" s="6"/>
      <c r="D530" s="6"/>
      <c r="E530" s="6"/>
      <c r="F530" s="6"/>
      <c r="G530" s="16"/>
      <c r="H530" s="16"/>
      <c r="I530" s="16"/>
      <c r="J530" s="69"/>
      <c r="K530" s="16"/>
      <c r="L530" s="178"/>
      <c r="M530" s="16"/>
      <c r="N530" s="16"/>
      <c r="O530" s="16"/>
      <c r="P530" s="16"/>
      <c r="Q530" s="16"/>
      <c r="R530" s="16"/>
      <c r="S530" s="16"/>
      <c r="T530" s="16"/>
      <c r="U530" s="16"/>
      <c r="V530" s="16"/>
      <c r="W530" s="16"/>
      <c r="X530" s="16"/>
      <c r="Y530" s="16"/>
      <c r="Z530" s="16"/>
    </row>
    <row r="531" spans="1:26" ht="13.15" x14ac:dyDescent="0.4">
      <c r="A531" s="18"/>
      <c r="B531" s="6"/>
      <c r="C531" s="6"/>
      <c r="D531" s="6"/>
      <c r="E531" s="6"/>
      <c r="F531" s="6"/>
      <c r="G531" s="16"/>
      <c r="H531" s="16"/>
      <c r="I531" s="16"/>
      <c r="J531" s="69"/>
      <c r="K531" s="16"/>
      <c r="L531" s="178"/>
      <c r="M531" s="16"/>
      <c r="N531" s="16"/>
      <c r="O531" s="16"/>
      <c r="P531" s="16"/>
      <c r="Q531" s="16"/>
      <c r="R531" s="16"/>
      <c r="S531" s="16"/>
      <c r="T531" s="16"/>
      <c r="U531" s="16"/>
      <c r="V531" s="16"/>
      <c r="W531" s="16"/>
      <c r="X531" s="16"/>
      <c r="Y531" s="16"/>
      <c r="Z531" s="16"/>
    </row>
    <row r="532" spans="1:26" ht="13.15" x14ac:dyDescent="0.4">
      <c r="A532" s="18"/>
      <c r="B532" s="6"/>
      <c r="C532" s="6"/>
      <c r="D532" s="6"/>
      <c r="E532" s="6"/>
      <c r="F532" s="6"/>
      <c r="G532" s="16"/>
      <c r="H532" s="16"/>
      <c r="I532" s="16"/>
      <c r="J532" s="69"/>
      <c r="K532" s="16"/>
      <c r="L532" s="178"/>
      <c r="M532" s="16"/>
      <c r="N532" s="16"/>
      <c r="O532" s="16"/>
      <c r="P532" s="16"/>
      <c r="Q532" s="16"/>
      <c r="R532" s="16"/>
      <c r="S532" s="16"/>
      <c r="T532" s="16"/>
      <c r="U532" s="16"/>
      <c r="V532" s="16"/>
      <c r="W532" s="16"/>
      <c r="X532" s="16"/>
      <c r="Y532" s="16"/>
      <c r="Z532" s="16"/>
    </row>
    <row r="533" spans="1:26" ht="13.15" x14ac:dyDescent="0.4">
      <c r="A533" s="70"/>
      <c r="J533" s="71"/>
      <c r="R533" s="17"/>
    </row>
    <row r="534" spans="1:26" ht="13.15" x14ac:dyDescent="0.4">
      <c r="A534" s="70"/>
      <c r="J534" s="71"/>
      <c r="R534" s="17"/>
    </row>
    <row r="535" spans="1:26" ht="13.15" x14ac:dyDescent="0.4">
      <c r="A535" s="70"/>
      <c r="J535" s="71"/>
      <c r="R535" s="17"/>
    </row>
    <row r="536" spans="1:26" ht="13.15" x14ac:dyDescent="0.4">
      <c r="A536" s="70"/>
      <c r="J536" s="71"/>
      <c r="R536" s="17"/>
    </row>
    <row r="537" spans="1:26" ht="13.15" x14ac:dyDescent="0.4">
      <c r="A537" s="70"/>
      <c r="J537" s="71"/>
      <c r="R537" s="17"/>
    </row>
    <row r="538" spans="1:26" ht="13.15" x14ac:dyDescent="0.4">
      <c r="A538" s="70"/>
      <c r="J538" s="71"/>
      <c r="R538" s="17"/>
    </row>
    <row r="539" spans="1:26" ht="13.15" x14ac:dyDescent="0.4">
      <c r="A539" s="70"/>
      <c r="J539" s="71"/>
      <c r="R539" s="17"/>
    </row>
    <row r="540" spans="1:26" ht="13.15" x14ac:dyDescent="0.4">
      <c r="A540" s="70"/>
      <c r="J540" s="71"/>
      <c r="R540" s="17"/>
    </row>
    <row r="541" spans="1:26" ht="13.15" x14ac:dyDescent="0.4">
      <c r="A541" s="70"/>
      <c r="J541" s="71"/>
      <c r="R541" s="17"/>
    </row>
    <row r="542" spans="1:26" ht="13.15" x14ac:dyDescent="0.4">
      <c r="A542" s="70"/>
      <c r="J542" s="71"/>
      <c r="R542" s="17"/>
    </row>
    <row r="543" spans="1:26" ht="13.15" x14ac:dyDescent="0.4">
      <c r="A543" s="70"/>
      <c r="J543" s="71"/>
      <c r="R543" s="17"/>
    </row>
    <row r="544" spans="1:26" ht="13.15" x14ac:dyDescent="0.4">
      <c r="A544" s="70"/>
      <c r="J544" s="71"/>
      <c r="R544" s="17"/>
    </row>
    <row r="545" spans="1:18" ht="13.15" x14ac:dyDescent="0.4">
      <c r="A545" s="70"/>
      <c r="J545" s="71"/>
      <c r="R545" s="17"/>
    </row>
    <row r="546" spans="1:18" ht="13.15" x14ac:dyDescent="0.4">
      <c r="A546" s="70"/>
      <c r="J546" s="71"/>
      <c r="R546" s="17"/>
    </row>
    <row r="547" spans="1:18" ht="13.15" x14ac:dyDescent="0.4">
      <c r="A547" s="70"/>
      <c r="J547" s="71"/>
      <c r="R547" s="17"/>
    </row>
    <row r="548" spans="1:18" ht="13.15" x14ac:dyDescent="0.4">
      <c r="A548" s="70"/>
      <c r="J548" s="71"/>
      <c r="R548" s="17"/>
    </row>
    <row r="549" spans="1:18" ht="13.15" x14ac:dyDescent="0.4">
      <c r="A549" s="70"/>
      <c r="J549" s="71"/>
      <c r="R549" s="17"/>
    </row>
    <row r="550" spans="1:18" ht="13.15" x14ac:dyDescent="0.4">
      <c r="A550" s="70"/>
      <c r="J550" s="71"/>
      <c r="R550" s="17"/>
    </row>
    <row r="551" spans="1:18" ht="13.15" x14ac:dyDescent="0.4">
      <c r="A551" s="70"/>
      <c r="J551" s="71"/>
      <c r="R551" s="17"/>
    </row>
    <row r="552" spans="1:18" ht="13.15" x14ac:dyDescent="0.4">
      <c r="A552" s="70"/>
      <c r="J552" s="71"/>
      <c r="R552" s="17"/>
    </row>
    <row r="553" spans="1:18" ht="13.15" x14ac:dyDescent="0.4">
      <c r="A553" s="70"/>
      <c r="J553" s="71"/>
      <c r="R553" s="17"/>
    </row>
    <row r="554" spans="1:18" ht="13.15" x14ac:dyDescent="0.4">
      <c r="A554" s="70"/>
      <c r="J554" s="71"/>
      <c r="R554" s="17"/>
    </row>
    <row r="555" spans="1:18" ht="13.15" x14ac:dyDescent="0.4">
      <c r="A555" s="70"/>
      <c r="J555" s="71"/>
      <c r="R555" s="17"/>
    </row>
    <row r="556" spans="1:18" ht="13.15" x14ac:dyDescent="0.4">
      <c r="A556" s="70"/>
      <c r="J556" s="71"/>
      <c r="R556" s="17"/>
    </row>
    <row r="557" spans="1:18" ht="13.15" x14ac:dyDescent="0.4">
      <c r="A557" s="70"/>
      <c r="J557" s="71"/>
      <c r="R557" s="17"/>
    </row>
    <row r="558" spans="1:18" ht="13.15" x14ac:dyDescent="0.4">
      <c r="A558" s="70"/>
      <c r="J558" s="71"/>
      <c r="R558" s="17"/>
    </row>
    <row r="559" spans="1:18" ht="13.15" x14ac:dyDescent="0.4">
      <c r="A559" s="70"/>
      <c r="J559" s="71"/>
      <c r="R559" s="17"/>
    </row>
    <row r="560" spans="1:18" ht="13.15" x14ac:dyDescent="0.4">
      <c r="A560" s="70"/>
      <c r="J560" s="71"/>
      <c r="R560" s="17"/>
    </row>
    <row r="561" spans="1:18" ht="13.15" x14ac:dyDescent="0.4">
      <c r="A561" s="70"/>
      <c r="J561" s="71"/>
      <c r="R561" s="17"/>
    </row>
    <row r="562" spans="1:18" ht="13.15" x14ac:dyDescent="0.4">
      <c r="A562" s="70"/>
      <c r="J562" s="71"/>
      <c r="R562" s="17"/>
    </row>
    <row r="563" spans="1:18" ht="13.15" x14ac:dyDescent="0.4">
      <c r="A563" s="70"/>
      <c r="J563" s="71"/>
      <c r="R563" s="17"/>
    </row>
    <row r="564" spans="1:18" ht="13.15" x14ac:dyDescent="0.4">
      <c r="A564" s="70"/>
      <c r="J564" s="71"/>
      <c r="R564" s="17"/>
    </row>
    <row r="565" spans="1:18" ht="13.15" x14ac:dyDescent="0.4">
      <c r="A565" s="70"/>
      <c r="J565" s="71"/>
      <c r="R565" s="17"/>
    </row>
    <row r="566" spans="1:18" ht="13.15" x14ac:dyDescent="0.4">
      <c r="A566" s="70"/>
      <c r="J566" s="71"/>
      <c r="R566" s="17"/>
    </row>
    <row r="567" spans="1:18" ht="13.15" x14ac:dyDescent="0.4">
      <c r="A567" s="70"/>
      <c r="J567" s="71"/>
      <c r="R567" s="17"/>
    </row>
    <row r="568" spans="1:18" ht="13.15" x14ac:dyDescent="0.4">
      <c r="A568" s="70"/>
      <c r="J568" s="71"/>
      <c r="R568" s="17"/>
    </row>
    <row r="569" spans="1:18" ht="13.15" x14ac:dyDescent="0.4">
      <c r="A569" s="70"/>
      <c r="J569" s="71"/>
      <c r="R569" s="17"/>
    </row>
    <row r="570" spans="1:18" ht="13.15" x14ac:dyDescent="0.4">
      <c r="A570" s="70"/>
      <c r="J570" s="71"/>
      <c r="R570" s="17"/>
    </row>
    <row r="571" spans="1:18" ht="13.15" x14ac:dyDescent="0.4">
      <c r="A571" s="70"/>
      <c r="J571" s="71"/>
      <c r="R571" s="17"/>
    </row>
    <row r="572" spans="1:18" ht="13.15" x14ac:dyDescent="0.4">
      <c r="A572" s="70"/>
      <c r="J572" s="71"/>
      <c r="R572" s="17"/>
    </row>
    <row r="573" spans="1:18" ht="13.15" x14ac:dyDescent="0.4">
      <c r="A573" s="70"/>
      <c r="J573" s="71"/>
      <c r="R573" s="17"/>
    </row>
    <row r="574" spans="1:18" ht="13.15" x14ac:dyDescent="0.4">
      <c r="A574" s="70"/>
      <c r="J574" s="71"/>
      <c r="R574" s="17"/>
    </row>
    <row r="575" spans="1:18" ht="13.15" x14ac:dyDescent="0.4">
      <c r="A575" s="70"/>
      <c r="J575" s="71"/>
      <c r="R575" s="17"/>
    </row>
    <row r="576" spans="1:18" ht="13.15" x14ac:dyDescent="0.4">
      <c r="A576" s="70"/>
      <c r="J576" s="71"/>
      <c r="R576" s="17"/>
    </row>
    <row r="577" spans="1:18" ht="13.15" x14ac:dyDescent="0.4">
      <c r="A577" s="70"/>
      <c r="J577" s="71"/>
      <c r="R577" s="17"/>
    </row>
    <row r="578" spans="1:18" ht="13.15" x14ac:dyDescent="0.4">
      <c r="A578" s="70"/>
      <c r="J578" s="71"/>
      <c r="R578" s="17"/>
    </row>
    <row r="579" spans="1:18" ht="13.15" x14ac:dyDescent="0.4">
      <c r="A579" s="70"/>
      <c r="J579" s="71"/>
      <c r="R579" s="17"/>
    </row>
    <row r="580" spans="1:18" ht="13.15" x14ac:dyDescent="0.4">
      <c r="A580" s="70"/>
      <c r="J580" s="71"/>
      <c r="R580" s="17"/>
    </row>
    <row r="581" spans="1:18" ht="13.15" x14ac:dyDescent="0.4">
      <c r="A581" s="70"/>
      <c r="J581" s="71"/>
      <c r="R581" s="17"/>
    </row>
    <row r="582" spans="1:18" ht="13.15" x14ac:dyDescent="0.4">
      <c r="A582" s="70"/>
      <c r="J582" s="71"/>
      <c r="R582" s="17"/>
    </row>
    <row r="583" spans="1:18" ht="13.15" x14ac:dyDescent="0.4">
      <c r="A583" s="70"/>
      <c r="J583" s="71"/>
      <c r="R583" s="17"/>
    </row>
    <row r="584" spans="1:18" ht="13.15" x14ac:dyDescent="0.4">
      <c r="A584" s="70"/>
      <c r="J584" s="71"/>
      <c r="R584" s="17"/>
    </row>
    <row r="585" spans="1:18" ht="13.15" x14ac:dyDescent="0.4">
      <c r="A585" s="70"/>
      <c r="J585" s="71"/>
      <c r="R585" s="17"/>
    </row>
    <row r="586" spans="1:18" ht="13.15" x14ac:dyDescent="0.4">
      <c r="A586" s="70"/>
      <c r="J586" s="71"/>
      <c r="R586" s="17"/>
    </row>
    <row r="587" spans="1:18" ht="13.15" x14ac:dyDescent="0.4">
      <c r="A587" s="70"/>
      <c r="J587" s="71"/>
      <c r="R587" s="17"/>
    </row>
    <row r="588" spans="1:18" ht="13.15" x14ac:dyDescent="0.4">
      <c r="A588" s="70"/>
      <c r="J588" s="71"/>
      <c r="R588" s="17"/>
    </row>
    <row r="589" spans="1:18" ht="13.15" x14ac:dyDescent="0.4">
      <c r="A589" s="70"/>
      <c r="J589" s="71"/>
      <c r="R589" s="17"/>
    </row>
    <row r="590" spans="1:18" ht="13.15" x14ac:dyDescent="0.4">
      <c r="A590" s="70"/>
      <c r="J590" s="71"/>
      <c r="R590" s="17"/>
    </row>
    <row r="591" spans="1:18" ht="13.15" x14ac:dyDescent="0.4">
      <c r="A591" s="70"/>
      <c r="J591" s="71"/>
      <c r="R591" s="17"/>
    </row>
    <row r="592" spans="1:18" ht="13.15" x14ac:dyDescent="0.4">
      <c r="A592" s="70"/>
      <c r="J592" s="71"/>
      <c r="R592" s="17"/>
    </row>
    <row r="593" spans="1:18" ht="13.15" x14ac:dyDescent="0.4">
      <c r="A593" s="70"/>
      <c r="J593" s="71"/>
      <c r="R593" s="17"/>
    </row>
    <row r="594" spans="1:18" ht="13.15" x14ac:dyDescent="0.4">
      <c r="A594" s="70"/>
      <c r="J594" s="71"/>
      <c r="R594" s="17"/>
    </row>
    <row r="595" spans="1:18" ht="13.15" x14ac:dyDescent="0.4">
      <c r="A595" s="70"/>
      <c r="J595" s="71"/>
      <c r="R595" s="17"/>
    </row>
    <row r="596" spans="1:18" ht="13.15" x14ac:dyDescent="0.4">
      <c r="A596" s="70"/>
      <c r="J596" s="71"/>
      <c r="R596" s="17"/>
    </row>
    <row r="597" spans="1:18" ht="13.15" x14ac:dyDescent="0.4">
      <c r="A597" s="70"/>
      <c r="J597" s="71"/>
      <c r="R597" s="17"/>
    </row>
    <row r="598" spans="1:18" ht="13.15" x14ac:dyDescent="0.4">
      <c r="A598" s="70"/>
      <c r="J598" s="71"/>
      <c r="R598" s="17"/>
    </row>
    <row r="599" spans="1:18" ht="13.15" x14ac:dyDescent="0.4">
      <c r="A599" s="70"/>
      <c r="J599" s="71"/>
      <c r="R599" s="17"/>
    </row>
    <row r="600" spans="1:18" ht="13.15" x14ac:dyDescent="0.4">
      <c r="A600" s="70"/>
      <c r="J600" s="71"/>
      <c r="R600" s="17"/>
    </row>
    <row r="601" spans="1:18" ht="13.15" x14ac:dyDescent="0.4">
      <c r="A601" s="70"/>
      <c r="J601" s="71"/>
      <c r="R601" s="17"/>
    </row>
    <row r="602" spans="1:18" ht="13.15" x14ac:dyDescent="0.4">
      <c r="A602" s="70"/>
      <c r="J602" s="71"/>
      <c r="R602" s="17"/>
    </row>
    <row r="603" spans="1:18" ht="13.15" x14ac:dyDescent="0.4">
      <c r="A603" s="70"/>
      <c r="J603" s="71"/>
      <c r="R603" s="17"/>
    </row>
    <row r="604" spans="1:18" ht="13.15" x14ac:dyDescent="0.4">
      <c r="A604" s="70"/>
      <c r="J604" s="71"/>
      <c r="R604" s="17"/>
    </row>
    <row r="605" spans="1:18" ht="13.15" x14ac:dyDescent="0.4">
      <c r="A605" s="70"/>
      <c r="J605" s="71"/>
      <c r="R605" s="17"/>
    </row>
    <row r="606" spans="1:18" ht="13.15" x14ac:dyDescent="0.4">
      <c r="A606" s="70"/>
      <c r="J606" s="71"/>
      <c r="R606" s="17"/>
    </row>
    <row r="607" spans="1:18" ht="13.15" x14ac:dyDescent="0.4">
      <c r="A607" s="70"/>
      <c r="J607" s="71"/>
      <c r="R607" s="17"/>
    </row>
    <row r="608" spans="1:18" ht="13.15" x14ac:dyDescent="0.4">
      <c r="A608" s="70"/>
      <c r="J608" s="71"/>
      <c r="R608" s="17"/>
    </row>
    <row r="609" spans="1:18" ht="13.15" x14ac:dyDescent="0.4">
      <c r="A609" s="70"/>
      <c r="J609" s="71"/>
      <c r="R609" s="17"/>
    </row>
    <row r="610" spans="1:18" ht="13.15" x14ac:dyDescent="0.4">
      <c r="R610" s="17"/>
    </row>
    <row r="611" spans="1:18" ht="13.15" x14ac:dyDescent="0.4">
      <c r="R611" s="17"/>
    </row>
    <row r="612" spans="1:18" ht="13.15" x14ac:dyDescent="0.4">
      <c r="R612" s="17"/>
    </row>
    <row r="613" spans="1:18" ht="13.15" x14ac:dyDescent="0.4">
      <c r="R613" s="17"/>
    </row>
    <row r="614" spans="1:18" ht="13.15" x14ac:dyDescent="0.4">
      <c r="R614" s="17"/>
    </row>
    <row r="615" spans="1:18" ht="13.15" x14ac:dyDescent="0.4">
      <c r="R615" s="17"/>
    </row>
    <row r="616" spans="1:18" ht="13.15" x14ac:dyDescent="0.4">
      <c r="R616" s="17"/>
    </row>
    <row r="617" spans="1:18" ht="13.15" x14ac:dyDescent="0.4">
      <c r="R617" s="17"/>
    </row>
    <row r="618" spans="1:18" ht="13.15" x14ac:dyDescent="0.4">
      <c r="R618" s="17"/>
    </row>
    <row r="619" spans="1:18" ht="13.15" x14ac:dyDescent="0.4">
      <c r="R619" s="17"/>
    </row>
    <row r="620" spans="1:18" ht="13.15" x14ac:dyDescent="0.4">
      <c r="R620" s="17"/>
    </row>
    <row r="621" spans="1:18" ht="13.15" x14ac:dyDescent="0.4">
      <c r="R621" s="17"/>
    </row>
    <row r="622" spans="1:18" ht="13.15" x14ac:dyDescent="0.4">
      <c r="R622" s="17"/>
    </row>
    <row r="623" spans="1:18" ht="13.15" x14ac:dyDescent="0.4">
      <c r="R623" s="17"/>
    </row>
    <row r="624" spans="1:18" ht="13.15" x14ac:dyDescent="0.4">
      <c r="R624" s="17"/>
    </row>
    <row r="625" spans="18:18" ht="13.15" x14ac:dyDescent="0.4">
      <c r="R625" s="17"/>
    </row>
    <row r="626" spans="18:18" ht="13.15" x14ac:dyDescent="0.4">
      <c r="R626" s="17"/>
    </row>
    <row r="627" spans="18:18" ht="13.15" x14ac:dyDescent="0.4">
      <c r="R627" s="17"/>
    </row>
    <row r="628" spans="18:18" ht="13.15" x14ac:dyDescent="0.4">
      <c r="R628" s="17"/>
    </row>
    <row r="629" spans="18:18" ht="13.15" x14ac:dyDescent="0.4">
      <c r="R629" s="17"/>
    </row>
    <row r="630" spans="18:18" ht="13.15" x14ac:dyDescent="0.4">
      <c r="R630" s="17"/>
    </row>
    <row r="631" spans="18:18" ht="13.15" x14ac:dyDescent="0.4">
      <c r="R631" s="17"/>
    </row>
    <row r="632" spans="18:18" ht="13.15" x14ac:dyDescent="0.4">
      <c r="R632" s="17"/>
    </row>
    <row r="633" spans="18:18" ht="13.15" x14ac:dyDescent="0.4">
      <c r="R633" s="17"/>
    </row>
    <row r="634" spans="18:18" ht="13.15" x14ac:dyDescent="0.4">
      <c r="R634" s="17"/>
    </row>
    <row r="635" spans="18:18" ht="13.15" x14ac:dyDescent="0.4">
      <c r="R635" s="17"/>
    </row>
    <row r="636" spans="18:18" ht="13.15" x14ac:dyDescent="0.4">
      <c r="R636" s="17"/>
    </row>
    <row r="637" spans="18:18" ht="13.15" x14ac:dyDescent="0.4">
      <c r="R637" s="17"/>
    </row>
    <row r="638" spans="18:18" ht="13.15" x14ac:dyDescent="0.4">
      <c r="R638" s="17"/>
    </row>
    <row r="639" spans="18:18" ht="13.15" x14ac:dyDescent="0.4">
      <c r="R639" s="17"/>
    </row>
    <row r="640" spans="18:18" ht="13.15" x14ac:dyDescent="0.4">
      <c r="R640" s="17"/>
    </row>
    <row r="641" spans="18:18" ht="13.15" x14ac:dyDescent="0.4">
      <c r="R641" s="17"/>
    </row>
    <row r="642" spans="18:18" ht="13.15" x14ac:dyDescent="0.4">
      <c r="R642" s="17"/>
    </row>
    <row r="643" spans="18:18" ht="13.15" x14ac:dyDescent="0.4">
      <c r="R643" s="17"/>
    </row>
    <row r="644" spans="18:18" ht="13.15" x14ac:dyDescent="0.4">
      <c r="R644" s="17"/>
    </row>
    <row r="645" spans="18:18" ht="13.15" x14ac:dyDescent="0.4">
      <c r="R645" s="17"/>
    </row>
    <row r="646" spans="18:18" ht="13.15" x14ac:dyDescent="0.4">
      <c r="R646" s="17"/>
    </row>
    <row r="647" spans="18:18" ht="13.15" x14ac:dyDescent="0.4">
      <c r="R647" s="17"/>
    </row>
    <row r="648" spans="18:18" ht="13.15" x14ac:dyDescent="0.4">
      <c r="R648" s="17"/>
    </row>
    <row r="649" spans="18:18" ht="13.15" x14ac:dyDescent="0.4">
      <c r="R649" s="17"/>
    </row>
    <row r="650" spans="18:18" ht="13.15" x14ac:dyDescent="0.4">
      <c r="R650" s="17"/>
    </row>
    <row r="651" spans="18:18" ht="13.15" x14ac:dyDescent="0.4">
      <c r="R651" s="17"/>
    </row>
    <row r="652" spans="18:18" ht="13.15" x14ac:dyDescent="0.4">
      <c r="R652" s="17"/>
    </row>
    <row r="653" spans="18:18" ht="13.15" x14ac:dyDescent="0.4">
      <c r="R653" s="17"/>
    </row>
    <row r="654" spans="18:18" ht="13.15" x14ac:dyDescent="0.4">
      <c r="R654" s="17"/>
    </row>
    <row r="655" spans="18:18" ht="13.15" x14ac:dyDescent="0.4">
      <c r="R655" s="17"/>
    </row>
    <row r="656" spans="18:18" ht="13.15" x14ac:dyDescent="0.4">
      <c r="R656" s="17"/>
    </row>
    <row r="657" spans="18:18" ht="13.15" x14ac:dyDescent="0.4">
      <c r="R657" s="17"/>
    </row>
    <row r="658" spans="18:18" ht="13.15" x14ac:dyDescent="0.4">
      <c r="R658" s="17"/>
    </row>
    <row r="659" spans="18:18" ht="13.15" x14ac:dyDescent="0.4">
      <c r="R659" s="17"/>
    </row>
    <row r="660" spans="18:18" ht="13.15" x14ac:dyDescent="0.4">
      <c r="R660" s="17"/>
    </row>
    <row r="661" spans="18:18" ht="13.15" x14ac:dyDescent="0.4">
      <c r="R661" s="17"/>
    </row>
    <row r="662" spans="18:18" ht="13.15" x14ac:dyDescent="0.4">
      <c r="R662" s="17"/>
    </row>
    <row r="663" spans="18:18" ht="13.15" x14ac:dyDescent="0.4">
      <c r="R663" s="17"/>
    </row>
    <row r="664" spans="18:18" ht="13.15" x14ac:dyDescent="0.4">
      <c r="R664" s="17"/>
    </row>
    <row r="665" spans="18:18" ht="13.15" x14ac:dyDescent="0.4">
      <c r="R665" s="17"/>
    </row>
    <row r="666" spans="18:18" ht="13.15" x14ac:dyDescent="0.4">
      <c r="R666" s="17"/>
    </row>
    <row r="667" spans="18:18" ht="13.15" x14ac:dyDescent="0.4">
      <c r="R667" s="17"/>
    </row>
    <row r="668" spans="18:18" ht="13.15" x14ac:dyDescent="0.4">
      <c r="R668" s="17"/>
    </row>
    <row r="669" spans="18:18" ht="13.15" x14ac:dyDescent="0.4">
      <c r="R669" s="17"/>
    </row>
    <row r="670" spans="18:18" ht="13.15" x14ac:dyDescent="0.4">
      <c r="R670" s="17"/>
    </row>
    <row r="671" spans="18:18" ht="13.15" x14ac:dyDescent="0.4">
      <c r="R671" s="17"/>
    </row>
    <row r="672" spans="18:18" ht="13.15" x14ac:dyDescent="0.4">
      <c r="R672" s="17"/>
    </row>
    <row r="673" spans="18:18" ht="13.15" x14ac:dyDescent="0.4">
      <c r="R673" s="17"/>
    </row>
    <row r="674" spans="18:18" ht="13.15" x14ac:dyDescent="0.4">
      <c r="R674" s="17"/>
    </row>
    <row r="675" spans="18:18" ht="13.15" x14ac:dyDescent="0.4">
      <c r="R675" s="17"/>
    </row>
    <row r="676" spans="18:18" ht="13.15" x14ac:dyDescent="0.4">
      <c r="R676" s="17"/>
    </row>
    <row r="677" spans="18:18" ht="13.15" x14ac:dyDescent="0.4">
      <c r="R677" s="17"/>
    </row>
    <row r="678" spans="18:18" ht="13.15" x14ac:dyDescent="0.4">
      <c r="R678" s="17"/>
    </row>
    <row r="679" spans="18:18" ht="13.15" x14ac:dyDescent="0.4">
      <c r="R679" s="17"/>
    </row>
    <row r="680" spans="18:18" ht="13.15" x14ac:dyDescent="0.4">
      <c r="R680" s="17"/>
    </row>
    <row r="681" spans="18:18" ht="13.15" x14ac:dyDescent="0.4">
      <c r="R681" s="17"/>
    </row>
    <row r="682" spans="18:18" ht="13.15" x14ac:dyDescent="0.4">
      <c r="R682" s="17"/>
    </row>
    <row r="683" spans="18:18" ht="13.15" x14ac:dyDescent="0.4">
      <c r="R683" s="17"/>
    </row>
    <row r="684" spans="18:18" ht="13.15" x14ac:dyDescent="0.4">
      <c r="R684" s="17"/>
    </row>
    <row r="685" spans="18:18" ht="13.15" x14ac:dyDescent="0.4">
      <c r="R685" s="17"/>
    </row>
    <row r="686" spans="18:18" ht="13.15" x14ac:dyDescent="0.4">
      <c r="R686" s="17"/>
    </row>
    <row r="687" spans="18:18" ht="13.15" x14ac:dyDescent="0.4">
      <c r="R687" s="17"/>
    </row>
    <row r="688" spans="18:18" ht="13.15" x14ac:dyDescent="0.4">
      <c r="R688" s="17"/>
    </row>
    <row r="689" spans="18:18" ht="13.15" x14ac:dyDescent="0.4">
      <c r="R689" s="17"/>
    </row>
    <row r="690" spans="18:18" ht="13.15" x14ac:dyDescent="0.4">
      <c r="R690" s="17"/>
    </row>
    <row r="691" spans="18:18" ht="13.15" x14ac:dyDescent="0.4">
      <c r="R691" s="17"/>
    </row>
    <row r="692" spans="18:18" ht="13.15" x14ac:dyDescent="0.4">
      <c r="R692" s="17"/>
    </row>
    <row r="693" spans="18:18" ht="13.15" x14ac:dyDescent="0.4">
      <c r="R693" s="17"/>
    </row>
    <row r="694" spans="18:18" ht="13.15" x14ac:dyDescent="0.4">
      <c r="R694" s="17"/>
    </row>
    <row r="695" spans="18:18" ht="13.15" x14ac:dyDescent="0.4">
      <c r="R695" s="17"/>
    </row>
    <row r="696" spans="18:18" ht="13.15" x14ac:dyDescent="0.4">
      <c r="R696" s="17"/>
    </row>
    <row r="697" spans="18:18" ht="13.15" x14ac:dyDescent="0.4">
      <c r="R697" s="17"/>
    </row>
    <row r="698" spans="18:18" ht="13.15" x14ac:dyDescent="0.4">
      <c r="R698" s="17"/>
    </row>
    <row r="699" spans="18:18" ht="13.15" x14ac:dyDescent="0.4">
      <c r="R699" s="17"/>
    </row>
    <row r="700" spans="18:18" ht="13.15" x14ac:dyDescent="0.4">
      <c r="R700" s="17"/>
    </row>
    <row r="701" spans="18:18" ht="13.15" x14ac:dyDescent="0.4">
      <c r="R701" s="17"/>
    </row>
    <row r="702" spans="18:18" ht="13.15" x14ac:dyDescent="0.4">
      <c r="R702" s="17"/>
    </row>
    <row r="703" spans="18:18" ht="13.15" x14ac:dyDescent="0.4">
      <c r="R703" s="17"/>
    </row>
    <row r="704" spans="18:18" ht="13.15" x14ac:dyDescent="0.4">
      <c r="R704" s="17"/>
    </row>
    <row r="705" spans="18:18" ht="13.15" x14ac:dyDescent="0.4">
      <c r="R705" s="17"/>
    </row>
    <row r="706" spans="18:18" ht="13.15" x14ac:dyDescent="0.4">
      <c r="R706" s="17"/>
    </row>
    <row r="707" spans="18:18" ht="13.15" x14ac:dyDescent="0.4">
      <c r="R707" s="17"/>
    </row>
    <row r="708" spans="18:18" ht="13.15" x14ac:dyDescent="0.4">
      <c r="R708" s="17"/>
    </row>
    <row r="709" spans="18:18" ht="13.15" x14ac:dyDescent="0.4">
      <c r="R709" s="17"/>
    </row>
    <row r="710" spans="18:18" ht="13.15" x14ac:dyDescent="0.4">
      <c r="R710" s="17"/>
    </row>
    <row r="711" spans="18:18" ht="13.15" x14ac:dyDescent="0.4">
      <c r="R711" s="17"/>
    </row>
    <row r="712" spans="18:18" ht="13.15" x14ac:dyDescent="0.4">
      <c r="R712" s="17"/>
    </row>
    <row r="713" spans="18:18" ht="13.15" x14ac:dyDescent="0.4">
      <c r="R713" s="17"/>
    </row>
    <row r="714" spans="18:18" ht="13.15" x14ac:dyDescent="0.4">
      <c r="R714" s="17"/>
    </row>
    <row r="715" spans="18:18" ht="13.15" x14ac:dyDescent="0.4">
      <c r="R715" s="17"/>
    </row>
    <row r="716" spans="18:18" ht="13.15" x14ac:dyDescent="0.4">
      <c r="R716" s="17"/>
    </row>
    <row r="717" spans="18:18" ht="13.15" x14ac:dyDescent="0.4">
      <c r="R717" s="17"/>
    </row>
    <row r="718" spans="18:18" ht="13.15" x14ac:dyDescent="0.4">
      <c r="R718" s="17"/>
    </row>
    <row r="719" spans="18:18" ht="13.15" x14ac:dyDescent="0.4">
      <c r="R719" s="17"/>
    </row>
    <row r="720" spans="18:18" ht="13.15" x14ac:dyDescent="0.4">
      <c r="R720" s="17"/>
    </row>
    <row r="721" spans="18:18" ht="13.15" x14ac:dyDescent="0.4">
      <c r="R721" s="17"/>
    </row>
    <row r="722" spans="18:18" ht="13.15" x14ac:dyDescent="0.4">
      <c r="R722" s="17"/>
    </row>
    <row r="723" spans="18:18" ht="13.15" x14ac:dyDescent="0.4">
      <c r="R723" s="17"/>
    </row>
    <row r="724" spans="18:18" ht="13.15" x14ac:dyDescent="0.4">
      <c r="R724" s="17"/>
    </row>
    <row r="725" spans="18:18" ht="13.15" x14ac:dyDescent="0.4">
      <c r="R725" s="17"/>
    </row>
    <row r="726" spans="18:18" ht="13.15" x14ac:dyDescent="0.4">
      <c r="R726" s="17"/>
    </row>
    <row r="727" spans="18:18" ht="13.15" x14ac:dyDescent="0.4">
      <c r="R727" s="17"/>
    </row>
    <row r="728" spans="18:18" ht="13.15" x14ac:dyDescent="0.4">
      <c r="R728" s="17"/>
    </row>
    <row r="729" spans="18:18" ht="13.15" x14ac:dyDescent="0.4">
      <c r="R729" s="17"/>
    </row>
    <row r="730" spans="18:18" ht="13.15" x14ac:dyDescent="0.4">
      <c r="R730" s="17"/>
    </row>
    <row r="731" spans="18:18" ht="13.15" x14ac:dyDescent="0.4">
      <c r="R731" s="17"/>
    </row>
    <row r="732" spans="18:18" ht="13.15" x14ac:dyDescent="0.4">
      <c r="R732" s="17"/>
    </row>
    <row r="733" spans="18:18" ht="13.15" x14ac:dyDescent="0.4">
      <c r="R733" s="17"/>
    </row>
    <row r="734" spans="18:18" ht="13.15" x14ac:dyDescent="0.4">
      <c r="R734" s="17"/>
    </row>
    <row r="735" spans="18:18" ht="13.15" x14ac:dyDescent="0.4">
      <c r="R735" s="17"/>
    </row>
    <row r="736" spans="18:18" ht="13.15" x14ac:dyDescent="0.4">
      <c r="R736" s="17"/>
    </row>
    <row r="737" spans="18:18" ht="13.15" x14ac:dyDescent="0.4">
      <c r="R737" s="17"/>
    </row>
    <row r="738" spans="18:18" ht="13.15" x14ac:dyDescent="0.4">
      <c r="R738" s="17"/>
    </row>
    <row r="739" spans="18:18" ht="13.15" x14ac:dyDescent="0.4">
      <c r="R739" s="17"/>
    </row>
    <row r="740" spans="18:18" ht="13.15" x14ac:dyDescent="0.4">
      <c r="R740" s="17"/>
    </row>
    <row r="741" spans="18:18" ht="13.15" x14ac:dyDescent="0.4">
      <c r="R741" s="17"/>
    </row>
    <row r="742" spans="18:18" ht="13.15" x14ac:dyDescent="0.4">
      <c r="R742" s="17"/>
    </row>
    <row r="743" spans="18:18" ht="13.15" x14ac:dyDescent="0.4">
      <c r="R743" s="17"/>
    </row>
    <row r="744" spans="18:18" ht="13.15" x14ac:dyDescent="0.4">
      <c r="R744" s="17"/>
    </row>
    <row r="745" spans="18:18" ht="13.15" x14ac:dyDescent="0.4">
      <c r="R745" s="17"/>
    </row>
    <row r="746" spans="18:18" ht="13.15" x14ac:dyDescent="0.4">
      <c r="R746" s="17"/>
    </row>
    <row r="747" spans="18:18" ht="13.15" x14ac:dyDescent="0.4">
      <c r="R747" s="17"/>
    </row>
    <row r="748" spans="18:18" ht="13.15" x14ac:dyDescent="0.4">
      <c r="R748" s="17"/>
    </row>
    <row r="749" spans="18:18" ht="13.15" x14ac:dyDescent="0.4">
      <c r="R749" s="17"/>
    </row>
    <row r="750" spans="18:18" ht="13.15" x14ac:dyDescent="0.4">
      <c r="R750" s="17"/>
    </row>
    <row r="751" spans="18:18" ht="13.15" x14ac:dyDescent="0.4">
      <c r="R751" s="17"/>
    </row>
    <row r="752" spans="18:18" ht="13.15" x14ac:dyDescent="0.4">
      <c r="R752" s="17"/>
    </row>
    <row r="753" spans="18:18" ht="13.15" x14ac:dyDescent="0.4">
      <c r="R753" s="17"/>
    </row>
    <row r="754" spans="18:18" ht="13.15" x14ac:dyDescent="0.4">
      <c r="R754" s="17"/>
    </row>
    <row r="755" spans="18:18" ht="13.15" x14ac:dyDescent="0.4">
      <c r="R755" s="17"/>
    </row>
    <row r="756" spans="18:18" ht="13.15" x14ac:dyDescent="0.4">
      <c r="R756" s="17"/>
    </row>
    <row r="757" spans="18:18" ht="13.15" x14ac:dyDescent="0.4">
      <c r="R757" s="17"/>
    </row>
    <row r="758" spans="18:18" ht="13.15" x14ac:dyDescent="0.4">
      <c r="R758" s="17"/>
    </row>
    <row r="759" spans="18:18" ht="13.15" x14ac:dyDescent="0.4">
      <c r="R759" s="17"/>
    </row>
    <row r="760" spans="18:18" ht="13.15" x14ac:dyDescent="0.4">
      <c r="R760" s="17"/>
    </row>
    <row r="761" spans="18:18" ht="13.15" x14ac:dyDescent="0.4">
      <c r="R761" s="17"/>
    </row>
    <row r="762" spans="18:18" ht="13.15" x14ac:dyDescent="0.4">
      <c r="R762" s="17"/>
    </row>
    <row r="763" spans="18:18" ht="13.15" x14ac:dyDescent="0.4">
      <c r="R763" s="17"/>
    </row>
    <row r="764" spans="18:18" ht="13.15" x14ac:dyDescent="0.4">
      <c r="R764" s="17"/>
    </row>
    <row r="765" spans="18:18" ht="13.15" x14ac:dyDescent="0.4">
      <c r="R765" s="17"/>
    </row>
    <row r="766" spans="18:18" ht="13.15" x14ac:dyDescent="0.4">
      <c r="R766" s="17"/>
    </row>
    <row r="767" spans="18:18" ht="13.15" x14ac:dyDescent="0.4">
      <c r="R767" s="17"/>
    </row>
    <row r="768" spans="18:18" ht="13.15" x14ac:dyDescent="0.4">
      <c r="R768" s="17"/>
    </row>
    <row r="769" spans="18:18" ht="13.15" x14ac:dyDescent="0.4">
      <c r="R769" s="17"/>
    </row>
    <row r="770" spans="18:18" ht="13.15" x14ac:dyDescent="0.4">
      <c r="R770" s="17"/>
    </row>
    <row r="771" spans="18:18" ht="13.15" x14ac:dyDescent="0.4">
      <c r="R771" s="17"/>
    </row>
    <row r="772" spans="18:18" ht="13.15" x14ac:dyDescent="0.4">
      <c r="R772" s="17"/>
    </row>
    <row r="773" spans="18:18" ht="13.15" x14ac:dyDescent="0.4">
      <c r="R773" s="17"/>
    </row>
    <row r="774" spans="18:18" ht="13.15" x14ac:dyDescent="0.4">
      <c r="R774" s="17"/>
    </row>
    <row r="775" spans="18:18" ht="13.15" x14ac:dyDescent="0.4">
      <c r="R775" s="17"/>
    </row>
    <row r="776" spans="18:18" ht="13.15" x14ac:dyDescent="0.4">
      <c r="R776" s="17"/>
    </row>
    <row r="777" spans="18:18" ht="13.15" x14ac:dyDescent="0.4">
      <c r="R777" s="17"/>
    </row>
    <row r="778" spans="18:18" ht="13.15" x14ac:dyDescent="0.4">
      <c r="R778" s="17"/>
    </row>
    <row r="779" spans="18:18" ht="13.15" x14ac:dyDescent="0.4">
      <c r="R779" s="17"/>
    </row>
    <row r="780" spans="18:18" ht="13.15" x14ac:dyDescent="0.4">
      <c r="R780" s="17"/>
    </row>
    <row r="781" spans="18:18" ht="13.15" x14ac:dyDescent="0.4">
      <c r="R781" s="17"/>
    </row>
    <row r="782" spans="18:18" ht="13.15" x14ac:dyDescent="0.4">
      <c r="R782" s="17"/>
    </row>
    <row r="783" spans="18:18" ht="13.15" x14ac:dyDescent="0.4">
      <c r="R783" s="17"/>
    </row>
    <row r="784" spans="18:18" ht="13.15" x14ac:dyDescent="0.4">
      <c r="R784" s="17"/>
    </row>
    <row r="785" spans="18:18" ht="13.15" x14ac:dyDescent="0.4">
      <c r="R785" s="17"/>
    </row>
    <row r="786" spans="18:18" ht="13.15" x14ac:dyDescent="0.4">
      <c r="R786" s="17"/>
    </row>
    <row r="787" spans="18:18" ht="13.15" x14ac:dyDescent="0.4">
      <c r="R787" s="17"/>
    </row>
    <row r="788" spans="18:18" ht="13.15" x14ac:dyDescent="0.4">
      <c r="R788" s="17"/>
    </row>
    <row r="789" spans="18:18" ht="13.15" x14ac:dyDescent="0.4">
      <c r="R789" s="17"/>
    </row>
    <row r="790" spans="18:18" ht="13.15" x14ac:dyDescent="0.4">
      <c r="R790" s="17"/>
    </row>
    <row r="791" spans="18:18" ht="13.15" x14ac:dyDescent="0.4">
      <c r="R791" s="17"/>
    </row>
    <row r="792" spans="18:18" ht="13.15" x14ac:dyDescent="0.4">
      <c r="R792" s="17"/>
    </row>
    <row r="793" spans="18:18" ht="13.15" x14ac:dyDescent="0.4">
      <c r="R793" s="17"/>
    </row>
    <row r="794" spans="18:18" ht="13.15" x14ac:dyDescent="0.4">
      <c r="R794" s="17"/>
    </row>
    <row r="795" spans="18:18" ht="13.15" x14ac:dyDescent="0.4">
      <c r="R795" s="17"/>
    </row>
    <row r="796" spans="18:18" ht="13.15" x14ac:dyDescent="0.4">
      <c r="R796" s="17"/>
    </row>
    <row r="797" spans="18:18" ht="13.15" x14ac:dyDescent="0.4">
      <c r="R797" s="17"/>
    </row>
    <row r="798" spans="18:18" ht="13.15" x14ac:dyDescent="0.4">
      <c r="R798" s="17"/>
    </row>
    <row r="799" spans="18:18" ht="13.15" x14ac:dyDescent="0.4">
      <c r="R799" s="17"/>
    </row>
    <row r="800" spans="18:18" ht="13.15" x14ac:dyDescent="0.4">
      <c r="R800" s="17"/>
    </row>
    <row r="801" spans="18:18" ht="13.15" x14ac:dyDescent="0.4">
      <c r="R801" s="17"/>
    </row>
    <row r="802" spans="18:18" ht="13.15" x14ac:dyDescent="0.4">
      <c r="R802" s="17"/>
    </row>
    <row r="803" spans="18:18" ht="13.15" x14ac:dyDescent="0.4">
      <c r="R803" s="17"/>
    </row>
    <row r="804" spans="18:18" ht="13.15" x14ac:dyDescent="0.4">
      <c r="R804" s="17"/>
    </row>
    <row r="805" spans="18:18" ht="13.15" x14ac:dyDescent="0.4">
      <c r="R805" s="17"/>
    </row>
    <row r="806" spans="18:18" ht="13.15" x14ac:dyDescent="0.4">
      <c r="R806" s="17"/>
    </row>
    <row r="807" spans="18:18" ht="13.15" x14ac:dyDescent="0.4">
      <c r="R807" s="17"/>
    </row>
    <row r="808" spans="18:18" ht="13.15" x14ac:dyDescent="0.4">
      <c r="R808" s="17"/>
    </row>
    <row r="809" spans="18:18" ht="13.15" x14ac:dyDescent="0.4">
      <c r="R809" s="17"/>
    </row>
    <row r="810" spans="18:18" ht="13.15" x14ac:dyDescent="0.4">
      <c r="R810" s="17"/>
    </row>
    <row r="811" spans="18:18" ht="13.15" x14ac:dyDescent="0.4">
      <c r="R811" s="17"/>
    </row>
    <row r="812" spans="18:18" ht="13.15" x14ac:dyDescent="0.4">
      <c r="R812" s="17"/>
    </row>
    <row r="813" spans="18:18" ht="13.15" x14ac:dyDescent="0.4">
      <c r="R813" s="17"/>
    </row>
    <row r="814" spans="18:18" ht="13.15" x14ac:dyDescent="0.4">
      <c r="R814" s="17"/>
    </row>
    <row r="815" spans="18:18" ht="13.15" x14ac:dyDescent="0.4">
      <c r="R815" s="17"/>
    </row>
    <row r="816" spans="18:18" ht="13.15" x14ac:dyDescent="0.4">
      <c r="R816" s="17"/>
    </row>
    <row r="817" spans="18:18" ht="13.15" x14ac:dyDescent="0.4">
      <c r="R817" s="17"/>
    </row>
    <row r="818" spans="18:18" ht="13.15" x14ac:dyDescent="0.4">
      <c r="R818" s="17"/>
    </row>
    <row r="819" spans="18:18" ht="13.15" x14ac:dyDescent="0.4">
      <c r="R819" s="17"/>
    </row>
    <row r="820" spans="18:18" ht="13.15" x14ac:dyDescent="0.4">
      <c r="R820" s="17"/>
    </row>
    <row r="821" spans="18:18" ht="13.15" x14ac:dyDescent="0.4">
      <c r="R821" s="17"/>
    </row>
    <row r="822" spans="18:18" ht="13.15" x14ac:dyDescent="0.4">
      <c r="R822" s="17"/>
    </row>
    <row r="823" spans="18:18" ht="13.15" x14ac:dyDescent="0.4">
      <c r="R823" s="17"/>
    </row>
    <row r="824" spans="18:18" ht="13.15" x14ac:dyDescent="0.4">
      <c r="R824" s="17"/>
    </row>
    <row r="825" spans="18:18" ht="13.15" x14ac:dyDescent="0.4">
      <c r="R825" s="17"/>
    </row>
    <row r="826" spans="18:18" ht="13.15" x14ac:dyDescent="0.4">
      <c r="R826" s="17"/>
    </row>
    <row r="827" spans="18:18" ht="13.15" x14ac:dyDescent="0.4">
      <c r="R827" s="17"/>
    </row>
    <row r="828" spans="18:18" ht="13.15" x14ac:dyDescent="0.4">
      <c r="R828" s="17"/>
    </row>
    <row r="829" spans="18:18" ht="13.15" x14ac:dyDescent="0.4">
      <c r="R829" s="17"/>
    </row>
    <row r="830" spans="18:18" ht="13.15" x14ac:dyDescent="0.4">
      <c r="R830" s="17"/>
    </row>
    <row r="831" spans="18:18" ht="13.15" x14ac:dyDescent="0.4">
      <c r="R831" s="17"/>
    </row>
    <row r="832" spans="18:18" ht="13.15" x14ac:dyDescent="0.4">
      <c r="R832" s="17"/>
    </row>
    <row r="833" spans="18:18" ht="13.15" x14ac:dyDescent="0.4">
      <c r="R833" s="17"/>
    </row>
    <row r="834" spans="18:18" ht="13.15" x14ac:dyDescent="0.4">
      <c r="R834" s="17"/>
    </row>
    <row r="835" spans="18:18" ht="13.15" x14ac:dyDescent="0.4">
      <c r="R835" s="17"/>
    </row>
    <row r="836" spans="18:18" ht="13.15" x14ac:dyDescent="0.4">
      <c r="R836" s="17"/>
    </row>
    <row r="837" spans="18:18" ht="13.15" x14ac:dyDescent="0.4">
      <c r="R837" s="17"/>
    </row>
    <row r="838" spans="18:18" ht="13.15" x14ac:dyDescent="0.4">
      <c r="R838" s="17"/>
    </row>
    <row r="839" spans="18:18" ht="13.15" x14ac:dyDescent="0.4">
      <c r="R839" s="17"/>
    </row>
    <row r="840" spans="18:18" ht="13.15" x14ac:dyDescent="0.4">
      <c r="R840" s="17"/>
    </row>
    <row r="841" spans="18:18" ht="13.15" x14ac:dyDescent="0.4">
      <c r="R841" s="17"/>
    </row>
    <row r="842" spans="18:18" ht="13.15" x14ac:dyDescent="0.4">
      <c r="R842" s="17"/>
    </row>
    <row r="843" spans="18:18" ht="13.15" x14ac:dyDescent="0.4">
      <c r="R843" s="17"/>
    </row>
    <row r="844" spans="18:18" ht="13.15" x14ac:dyDescent="0.4">
      <c r="R844" s="17"/>
    </row>
    <row r="845" spans="18:18" ht="13.15" x14ac:dyDescent="0.4">
      <c r="R845" s="17"/>
    </row>
    <row r="846" spans="18:18" ht="13.15" x14ac:dyDescent="0.4">
      <c r="R846" s="17"/>
    </row>
    <row r="847" spans="18:18" ht="13.15" x14ac:dyDescent="0.4">
      <c r="R847" s="17"/>
    </row>
    <row r="848" spans="18:18" ht="13.15" x14ac:dyDescent="0.4">
      <c r="R848" s="17"/>
    </row>
    <row r="849" spans="18:18" ht="13.15" x14ac:dyDescent="0.4">
      <c r="R849" s="17"/>
    </row>
    <row r="850" spans="18:18" ht="13.15" x14ac:dyDescent="0.4">
      <c r="R850" s="17"/>
    </row>
    <row r="851" spans="18:18" ht="13.15" x14ac:dyDescent="0.4">
      <c r="R851" s="17"/>
    </row>
    <row r="852" spans="18:18" ht="13.15" x14ac:dyDescent="0.4">
      <c r="R852" s="17"/>
    </row>
    <row r="853" spans="18:18" ht="13.15" x14ac:dyDescent="0.4">
      <c r="R853" s="17"/>
    </row>
    <row r="854" spans="18:18" ht="13.15" x14ac:dyDescent="0.4">
      <c r="R854" s="17"/>
    </row>
    <row r="855" spans="18:18" ht="13.15" x14ac:dyDescent="0.4">
      <c r="R855" s="17"/>
    </row>
    <row r="856" spans="18:18" ht="13.15" x14ac:dyDescent="0.4">
      <c r="R856" s="17"/>
    </row>
    <row r="857" spans="18:18" ht="13.15" x14ac:dyDescent="0.4">
      <c r="R857" s="17"/>
    </row>
    <row r="858" spans="18:18" ht="13.15" x14ac:dyDescent="0.4">
      <c r="R858" s="17"/>
    </row>
    <row r="859" spans="18:18" ht="13.15" x14ac:dyDescent="0.4">
      <c r="R859" s="17"/>
    </row>
    <row r="860" spans="18:18" ht="13.15" x14ac:dyDescent="0.4">
      <c r="R860" s="17"/>
    </row>
    <row r="861" spans="18:18" ht="13.15" x14ac:dyDescent="0.4">
      <c r="R861" s="17"/>
    </row>
    <row r="862" spans="18:18" ht="13.15" x14ac:dyDescent="0.4">
      <c r="R862" s="17"/>
    </row>
    <row r="863" spans="18:18" ht="13.15" x14ac:dyDescent="0.4">
      <c r="R863" s="17"/>
    </row>
    <row r="864" spans="18:18" ht="13.15" x14ac:dyDescent="0.4">
      <c r="R864" s="17"/>
    </row>
    <row r="865" spans="18:18" ht="13.15" x14ac:dyDescent="0.4">
      <c r="R865" s="17"/>
    </row>
    <row r="866" spans="18:18" ht="13.15" x14ac:dyDescent="0.4">
      <c r="R866" s="17"/>
    </row>
    <row r="867" spans="18:18" ht="13.15" x14ac:dyDescent="0.4">
      <c r="R867" s="17"/>
    </row>
    <row r="868" spans="18:18" ht="13.15" x14ac:dyDescent="0.4">
      <c r="R868" s="17"/>
    </row>
    <row r="869" spans="18:18" ht="13.15" x14ac:dyDescent="0.4">
      <c r="R869" s="17"/>
    </row>
    <row r="870" spans="18:18" ht="13.15" x14ac:dyDescent="0.4">
      <c r="R870" s="17"/>
    </row>
    <row r="871" spans="18:18" ht="13.15" x14ac:dyDescent="0.4">
      <c r="R871" s="17"/>
    </row>
    <row r="872" spans="18:18" ht="13.15" x14ac:dyDescent="0.4">
      <c r="R872" s="17"/>
    </row>
    <row r="873" spans="18:18" ht="13.15" x14ac:dyDescent="0.4">
      <c r="R873" s="17"/>
    </row>
    <row r="874" spans="18:18" ht="13.15" x14ac:dyDescent="0.4">
      <c r="R874" s="17"/>
    </row>
    <row r="875" spans="18:18" ht="13.15" x14ac:dyDescent="0.4">
      <c r="R875" s="17"/>
    </row>
    <row r="876" spans="18:18" ht="13.15" x14ac:dyDescent="0.4">
      <c r="R876" s="17"/>
    </row>
    <row r="877" spans="18:18" ht="13.15" x14ac:dyDescent="0.4">
      <c r="R877" s="17"/>
    </row>
    <row r="878" spans="18:18" ht="13.15" x14ac:dyDescent="0.4">
      <c r="R878" s="17"/>
    </row>
    <row r="879" spans="18:18" ht="13.15" x14ac:dyDescent="0.4">
      <c r="R879" s="17"/>
    </row>
    <row r="880" spans="18:18" ht="13.15" x14ac:dyDescent="0.4">
      <c r="R880" s="17"/>
    </row>
    <row r="881" spans="18:18" ht="13.15" x14ac:dyDescent="0.4">
      <c r="R881" s="17"/>
    </row>
    <row r="882" spans="18:18" ht="13.15" x14ac:dyDescent="0.4">
      <c r="R882" s="17"/>
    </row>
    <row r="883" spans="18:18" ht="13.15" x14ac:dyDescent="0.4">
      <c r="R883" s="17"/>
    </row>
    <row r="884" spans="18:18" ht="13.15" x14ac:dyDescent="0.4">
      <c r="R884" s="17"/>
    </row>
    <row r="885" spans="18:18" ht="13.15" x14ac:dyDescent="0.4">
      <c r="R885" s="17"/>
    </row>
    <row r="886" spans="18:18" ht="13.15" x14ac:dyDescent="0.4">
      <c r="R886" s="17"/>
    </row>
    <row r="887" spans="18:18" ht="13.15" x14ac:dyDescent="0.4">
      <c r="R887" s="17"/>
    </row>
    <row r="888" spans="18:18" ht="13.15" x14ac:dyDescent="0.4">
      <c r="R888" s="17"/>
    </row>
    <row r="889" spans="18:18" ht="13.15" x14ac:dyDescent="0.4">
      <c r="R889" s="17"/>
    </row>
    <row r="890" spans="18:18" ht="13.15" x14ac:dyDescent="0.4">
      <c r="R890" s="17"/>
    </row>
    <row r="891" spans="18:18" ht="13.15" x14ac:dyDescent="0.4">
      <c r="R891" s="17"/>
    </row>
    <row r="892" spans="18:18" ht="13.15" x14ac:dyDescent="0.4">
      <c r="R892" s="17"/>
    </row>
    <row r="893" spans="18:18" ht="13.15" x14ac:dyDescent="0.4">
      <c r="R893" s="17"/>
    </row>
    <row r="894" spans="18:18" ht="13.15" x14ac:dyDescent="0.4">
      <c r="R894" s="17"/>
    </row>
    <row r="895" spans="18:18" ht="13.15" x14ac:dyDescent="0.4">
      <c r="R895" s="17"/>
    </row>
    <row r="896" spans="18:18" ht="13.15" x14ac:dyDescent="0.4">
      <c r="R896" s="17"/>
    </row>
    <row r="897" spans="18:18" ht="13.15" x14ac:dyDescent="0.4">
      <c r="R897" s="17"/>
    </row>
    <row r="898" spans="18:18" ht="13.15" x14ac:dyDescent="0.4">
      <c r="R898" s="17"/>
    </row>
    <row r="899" spans="18:18" ht="13.15" x14ac:dyDescent="0.4">
      <c r="R899" s="17"/>
    </row>
    <row r="900" spans="18:18" ht="13.15" x14ac:dyDescent="0.4">
      <c r="R900" s="17"/>
    </row>
    <row r="901" spans="18:18" ht="13.15" x14ac:dyDescent="0.4">
      <c r="R901" s="17"/>
    </row>
    <row r="902" spans="18:18" ht="13.15" x14ac:dyDescent="0.4">
      <c r="R902" s="17"/>
    </row>
    <row r="903" spans="18:18" ht="13.15" x14ac:dyDescent="0.4">
      <c r="R903" s="17"/>
    </row>
    <row r="904" spans="18:18" ht="13.15" x14ac:dyDescent="0.4">
      <c r="R904" s="17"/>
    </row>
    <row r="905" spans="18:18" ht="13.15" x14ac:dyDescent="0.4">
      <c r="R905" s="17"/>
    </row>
    <row r="906" spans="18:18" ht="13.15" x14ac:dyDescent="0.4">
      <c r="R906" s="17"/>
    </row>
    <row r="907" spans="18:18" ht="13.15" x14ac:dyDescent="0.4">
      <c r="R907" s="17"/>
    </row>
    <row r="908" spans="18:18" ht="13.15" x14ac:dyDescent="0.4">
      <c r="R908" s="17"/>
    </row>
    <row r="909" spans="18:18" ht="13.15" x14ac:dyDescent="0.4">
      <c r="R909" s="17"/>
    </row>
    <row r="910" spans="18:18" ht="13.15" x14ac:dyDescent="0.4">
      <c r="R910" s="17"/>
    </row>
    <row r="911" spans="18:18" ht="13.15" x14ac:dyDescent="0.4">
      <c r="R911" s="17"/>
    </row>
    <row r="912" spans="18:18" ht="13.15" x14ac:dyDescent="0.4">
      <c r="R912" s="17"/>
    </row>
    <row r="913" spans="18:18" ht="13.15" x14ac:dyDescent="0.4">
      <c r="R913" s="17"/>
    </row>
    <row r="914" spans="18:18" ht="13.15" x14ac:dyDescent="0.4">
      <c r="R914" s="17"/>
    </row>
    <row r="915" spans="18:18" ht="13.15" x14ac:dyDescent="0.4">
      <c r="R915" s="17"/>
    </row>
    <row r="916" spans="18:18" ht="13.15" x14ac:dyDescent="0.4">
      <c r="R916" s="17"/>
    </row>
    <row r="917" spans="18:18" ht="13.15" x14ac:dyDescent="0.4">
      <c r="R917" s="17"/>
    </row>
    <row r="918" spans="18:18" ht="13.15" x14ac:dyDescent="0.4">
      <c r="R918" s="17"/>
    </row>
    <row r="919" spans="18:18" ht="13.15" x14ac:dyDescent="0.4">
      <c r="R919" s="17"/>
    </row>
    <row r="920" spans="18:18" ht="13.15" x14ac:dyDescent="0.4">
      <c r="R920" s="17"/>
    </row>
    <row r="921" spans="18:18" ht="13.15" x14ac:dyDescent="0.4">
      <c r="R921" s="17"/>
    </row>
    <row r="922" spans="18:18" ht="13.15" x14ac:dyDescent="0.4">
      <c r="R922" s="17"/>
    </row>
    <row r="923" spans="18:18" ht="13.15" x14ac:dyDescent="0.4">
      <c r="R923" s="17"/>
    </row>
    <row r="924" spans="18:18" ht="13.15" x14ac:dyDescent="0.4">
      <c r="R924" s="17"/>
    </row>
    <row r="925" spans="18:18" ht="13.15" x14ac:dyDescent="0.4">
      <c r="R925" s="17"/>
    </row>
    <row r="926" spans="18:18" ht="13.15" x14ac:dyDescent="0.4">
      <c r="R926" s="17"/>
    </row>
    <row r="927" spans="18:18" ht="13.15" x14ac:dyDescent="0.4">
      <c r="R927" s="17"/>
    </row>
    <row r="928" spans="18:18" ht="13.15" x14ac:dyDescent="0.4">
      <c r="R928" s="17"/>
    </row>
    <row r="929" spans="18:18" ht="13.15" x14ac:dyDescent="0.4">
      <c r="R929" s="17"/>
    </row>
    <row r="930" spans="18:18" ht="13.15" x14ac:dyDescent="0.4">
      <c r="R930" s="17"/>
    </row>
    <row r="931" spans="18:18" ht="13.15" x14ac:dyDescent="0.4">
      <c r="R931" s="17"/>
    </row>
    <row r="932" spans="18:18" ht="13.15" x14ac:dyDescent="0.4">
      <c r="R932" s="17"/>
    </row>
    <row r="933" spans="18:18" ht="13.15" x14ac:dyDescent="0.4">
      <c r="R933" s="17"/>
    </row>
    <row r="934" spans="18:18" ht="13.15" x14ac:dyDescent="0.4">
      <c r="R934" s="17"/>
    </row>
    <row r="935" spans="18:18" ht="13.15" x14ac:dyDescent="0.4">
      <c r="R935" s="17"/>
    </row>
    <row r="936" spans="18:18" ht="13.15" x14ac:dyDescent="0.4">
      <c r="R936" s="17"/>
    </row>
    <row r="937" spans="18:18" ht="13.15" x14ac:dyDescent="0.4">
      <c r="R937" s="17"/>
    </row>
    <row r="938" spans="18:18" ht="13.15" x14ac:dyDescent="0.4">
      <c r="R938" s="17"/>
    </row>
    <row r="939" spans="18:18" ht="13.15" x14ac:dyDescent="0.4">
      <c r="R939" s="17"/>
    </row>
    <row r="940" spans="18:18" ht="13.15" x14ac:dyDescent="0.4">
      <c r="R940" s="17"/>
    </row>
    <row r="941" spans="18:18" ht="13.15" x14ac:dyDescent="0.4">
      <c r="R941" s="17"/>
    </row>
    <row r="942" spans="18:18" ht="13.15" x14ac:dyDescent="0.4">
      <c r="R942" s="17"/>
    </row>
    <row r="943" spans="18:18" ht="13.15" x14ac:dyDescent="0.4">
      <c r="R943" s="17"/>
    </row>
    <row r="944" spans="18:18" ht="13.15" x14ac:dyDescent="0.4">
      <c r="R944" s="17"/>
    </row>
    <row r="945" spans="18:18" ht="13.15" x14ac:dyDescent="0.4">
      <c r="R945" s="17"/>
    </row>
    <row r="946" spans="18:18" ht="13.15" x14ac:dyDescent="0.4">
      <c r="R946" s="17"/>
    </row>
    <row r="947" spans="18:18" ht="13.15" x14ac:dyDescent="0.4">
      <c r="R947" s="17"/>
    </row>
    <row r="948" spans="18:18" ht="13.15" x14ac:dyDescent="0.4">
      <c r="R948" s="17"/>
    </row>
    <row r="949" spans="18:18" ht="13.15" x14ac:dyDescent="0.4">
      <c r="R949" s="17"/>
    </row>
    <row r="950" spans="18:18" ht="13.15" x14ac:dyDescent="0.4">
      <c r="R950" s="17"/>
    </row>
    <row r="951" spans="18:18" ht="13.15" x14ac:dyDescent="0.4">
      <c r="R951" s="17"/>
    </row>
    <row r="952" spans="18:18" ht="13.15" x14ac:dyDescent="0.4">
      <c r="R952" s="17"/>
    </row>
    <row r="953" spans="18:18" ht="13.15" x14ac:dyDescent="0.4">
      <c r="R953" s="17"/>
    </row>
    <row r="954" spans="18:18" ht="13.15" x14ac:dyDescent="0.4">
      <c r="R954" s="17"/>
    </row>
    <row r="955" spans="18:18" ht="13.15" x14ac:dyDescent="0.4">
      <c r="R955" s="17"/>
    </row>
    <row r="956" spans="18:18" ht="13.15" x14ac:dyDescent="0.4">
      <c r="R956" s="17"/>
    </row>
    <row r="957" spans="18:18" ht="13.15" x14ac:dyDescent="0.4">
      <c r="R957" s="17"/>
    </row>
    <row r="958" spans="18:18" ht="13.15" x14ac:dyDescent="0.4">
      <c r="R958" s="17"/>
    </row>
    <row r="959" spans="18:18" ht="13.15" x14ac:dyDescent="0.4">
      <c r="R959" s="17"/>
    </row>
    <row r="960" spans="18:18" ht="13.15" x14ac:dyDescent="0.4">
      <c r="R960" s="17"/>
    </row>
    <row r="961" spans="18:18" ht="13.15" x14ac:dyDescent="0.4">
      <c r="R961" s="17"/>
    </row>
    <row r="962" spans="18:18" ht="13.15" x14ac:dyDescent="0.4">
      <c r="R962" s="17"/>
    </row>
    <row r="963" spans="18:18" ht="13.15" x14ac:dyDescent="0.4">
      <c r="R963" s="17"/>
    </row>
    <row r="964" spans="18:18" ht="13.15" x14ac:dyDescent="0.4">
      <c r="R964" s="17"/>
    </row>
    <row r="965" spans="18:18" ht="13.15" x14ac:dyDescent="0.4">
      <c r="R965" s="17"/>
    </row>
    <row r="966" spans="18:18" ht="13.15" x14ac:dyDescent="0.4">
      <c r="R966" s="17"/>
    </row>
    <row r="967" spans="18:18" ht="13.15" x14ac:dyDescent="0.4">
      <c r="R967" s="17"/>
    </row>
    <row r="968" spans="18:18" ht="13.15" x14ac:dyDescent="0.4">
      <c r="R968" s="17"/>
    </row>
    <row r="969" spans="18:18" ht="13.15" x14ac:dyDescent="0.4">
      <c r="R969" s="17"/>
    </row>
    <row r="970" spans="18:18" ht="13.15" x14ac:dyDescent="0.4">
      <c r="R970" s="17"/>
    </row>
    <row r="971" spans="18:18" ht="13.15" x14ac:dyDescent="0.4">
      <c r="R971" s="17"/>
    </row>
    <row r="972" spans="18:18" ht="13.15" x14ac:dyDescent="0.4">
      <c r="R972" s="17"/>
    </row>
    <row r="973" spans="18:18" ht="13.15" x14ac:dyDescent="0.4">
      <c r="R973" s="17"/>
    </row>
    <row r="974" spans="18:18" ht="13.15" x14ac:dyDescent="0.4">
      <c r="R974" s="17"/>
    </row>
    <row r="975" spans="18:18" ht="13.15" x14ac:dyDescent="0.4">
      <c r="R975" s="17"/>
    </row>
    <row r="976" spans="18:18" ht="13.15" x14ac:dyDescent="0.4">
      <c r="R976" s="17"/>
    </row>
    <row r="977" spans="18:18" ht="13.15" x14ac:dyDescent="0.4">
      <c r="R977" s="17"/>
    </row>
    <row r="978" spans="18:18" ht="13.15" x14ac:dyDescent="0.4">
      <c r="R978" s="17"/>
    </row>
    <row r="979" spans="18:18" ht="13.15" x14ac:dyDescent="0.4">
      <c r="R979" s="17"/>
    </row>
    <row r="980" spans="18:18" ht="13.15" x14ac:dyDescent="0.4">
      <c r="R980" s="17"/>
    </row>
    <row r="981" spans="18:18" ht="13.15" x14ac:dyDescent="0.4">
      <c r="R981" s="17"/>
    </row>
    <row r="982" spans="18:18" ht="13.15" x14ac:dyDescent="0.4">
      <c r="R982" s="17"/>
    </row>
    <row r="983" spans="18:18" ht="13.15" x14ac:dyDescent="0.4">
      <c r="R983" s="17"/>
    </row>
    <row r="984" spans="18:18" ht="13.15" x14ac:dyDescent="0.4">
      <c r="R984" s="17"/>
    </row>
    <row r="985" spans="18:18" ht="13.15" x14ac:dyDescent="0.4">
      <c r="R985" s="17"/>
    </row>
    <row r="986" spans="18:18" ht="13.15" x14ac:dyDescent="0.4">
      <c r="R986" s="17"/>
    </row>
    <row r="987" spans="18:18" ht="13.15" x14ac:dyDescent="0.4">
      <c r="R987" s="17"/>
    </row>
    <row r="988" spans="18:18" ht="13.15" x14ac:dyDescent="0.4">
      <c r="R988" s="17"/>
    </row>
    <row r="989" spans="18:18" ht="13.15" x14ac:dyDescent="0.4">
      <c r="R989" s="17"/>
    </row>
    <row r="990" spans="18:18" ht="13.15" x14ac:dyDescent="0.4">
      <c r="R990" s="17"/>
    </row>
    <row r="991" spans="18:18" ht="13.15" x14ac:dyDescent="0.4">
      <c r="R991" s="17"/>
    </row>
    <row r="992" spans="18:18" ht="13.15" x14ac:dyDescent="0.4">
      <c r="R992" s="17"/>
    </row>
    <row r="993" spans="18:18" ht="13.15" x14ac:dyDescent="0.4">
      <c r="R993" s="17"/>
    </row>
    <row r="994" spans="18:18" ht="13.15" x14ac:dyDescent="0.4">
      <c r="R994" s="17"/>
    </row>
    <row r="995" spans="18:18" ht="13.15" x14ac:dyDescent="0.4">
      <c r="R995" s="17"/>
    </row>
    <row r="996" spans="18:18" ht="13.15" x14ac:dyDescent="0.4">
      <c r="R996" s="17"/>
    </row>
    <row r="997" spans="18:18" ht="13.15" x14ac:dyDescent="0.4">
      <c r="R997" s="17"/>
    </row>
    <row r="998" spans="18:18" ht="13.15" x14ac:dyDescent="0.4">
      <c r="R998" s="17"/>
    </row>
    <row r="999" spans="18:18" ht="13.15" x14ac:dyDescent="0.4">
      <c r="R999" s="17"/>
    </row>
    <row r="1000" spans="18:18" ht="13.15" x14ac:dyDescent="0.4">
      <c r="R1000" s="17"/>
    </row>
    <row r="1001" spans="18:18" ht="13.15" x14ac:dyDescent="0.4">
      <c r="R1001" s="17"/>
    </row>
    <row r="1002" spans="18:18" ht="13.15" x14ac:dyDescent="0.4">
      <c r="R1002" s="17"/>
    </row>
    <row r="1003" spans="18:18" ht="13.15" x14ac:dyDescent="0.4">
      <c r="R1003" s="17"/>
    </row>
    <row r="1004" spans="18:18" ht="13.15" x14ac:dyDescent="0.4">
      <c r="R1004" s="17"/>
    </row>
    <row r="1005" spans="18:18" ht="13.15" x14ac:dyDescent="0.4">
      <c r="R1005" s="17"/>
    </row>
    <row r="1006" spans="18:18" ht="13.15" x14ac:dyDescent="0.4">
      <c r="R1006" s="17"/>
    </row>
    <row r="1007" spans="18:18" ht="13.15" x14ac:dyDescent="0.4">
      <c r="R1007" s="17"/>
    </row>
    <row r="1008" spans="18:18" ht="13.15" x14ac:dyDescent="0.4">
      <c r="R1008" s="17"/>
    </row>
    <row r="1009" spans="18:18" ht="13.15" x14ac:dyDescent="0.4">
      <c r="R1009" s="17"/>
    </row>
    <row r="1010" spans="18:18" ht="13.15" x14ac:dyDescent="0.4">
      <c r="R1010" s="17"/>
    </row>
    <row r="1011" spans="18:18" ht="13.15" x14ac:dyDescent="0.4">
      <c r="R1011" s="17"/>
    </row>
    <row r="1012" spans="18:18" ht="13.15" x14ac:dyDescent="0.4">
      <c r="R1012" s="17"/>
    </row>
    <row r="1013" spans="18:18" ht="13.15" x14ac:dyDescent="0.4">
      <c r="R1013" s="17"/>
    </row>
    <row r="1014" spans="18:18" ht="13.15" x14ac:dyDescent="0.4">
      <c r="R1014" s="17"/>
    </row>
    <row r="1015" spans="18:18" ht="13.15" x14ac:dyDescent="0.4">
      <c r="R1015" s="17"/>
    </row>
    <row r="1016" spans="18:18" ht="13.15" x14ac:dyDescent="0.4">
      <c r="R1016" s="17"/>
    </row>
    <row r="1017" spans="18:18" ht="13.15" x14ac:dyDescent="0.4">
      <c r="R1017" s="17"/>
    </row>
    <row r="1018" spans="18:18" ht="13.15" x14ac:dyDescent="0.4">
      <c r="R1018" s="17"/>
    </row>
    <row r="1019" spans="18:18" ht="13.15" x14ac:dyDescent="0.4">
      <c r="R1019" s="17"/>
    </row>
    <row r="1020" spans="18:18" ht="13.15" x14ac:dyDescent="0.4">
      <c r="R1020" s="17"/>
    </row>
    <row r="1021" spans="18:18" ht="13.15" x14ac:dyDescent="0.4">
      <c r="R1021" s="17"/>
    </row>
    <row r="1022" spans="18:18" ht="13.15" x14ac:dyDescent="0.4">
      <c r="R1022" s="17"/>
    </row>
    <row r="1023" spans="18:18" ht="13.15" x14ac:dyDescent="0.4">
      <c r="R1023" s="17"/>
    </row>
    <row r="1024" spans="18:18" ht="13.15" x14ac:dyDescent="0.4">
      <c r="R1024" s="17"/>
    </row>
    <row r="1025" spans="18:18" ht="13.15" x14ac:dyDescent="0.4">
      <c r="R1025" s="17"/>
    </row>
    <row r="1026" spans="18:18" ht="13.15" x14ac:dyDescent="0.4">
      <c r="R1026" s="17"/>
    </row>
    <row r="1027" spans="18:18" ht="13.15" x14ac:dyDescent="0.4">
      <c r="R1027" s="17"/>
    </row>
    <row r="1028" spans="18:18" ht="13.15" x14ac:dyDescent="0.4">
      <c r="R1028" s="17"/>
    </row>
    <row r="1029" spans="18:18" ht="13.15" x14ac:dyDescent="0.4">
      <c r="R1029" s="17"/>
    </row>
    <row r="1030" spans="18:18" ht="13.15" x14ac:dyDescent="0.4">
      <c r="R1030" s="17"/>
    </row>
    <row r="1031" spans="18:18" ht="13.15" x14ac:dyDescent="0.4">
      <c r="R1031" s="17"/>
    </row>
    <row r="1032" spans="18:18" ht="13.15" x14ac:dyDescent="0.4">
      <c r="R1032" s="17"/>
    </row>
    <row r="1033" spans="18:18" ht="13.15" x14ac:dyDescent="0.4">
      <c r="R1033" s="17"/>
    </row>
    <row r="1034" spans="18:18" ht="13.15" x14ac:dyDescent="0.4">
      <c r="R1034" s="17"/>
    </row>
    <row r="1035" spans="18:18" ht="13.15" x14ac:dyDescent="0.4">
      <c r="R1035" s="17"/>
    </row>
    <row r="1036" spans="18:18" ht="13.15" x14ac:dyDescent="0.4">
      <c r="R1036" s="17"/>
    </row>
    <row r="1037" spans="18:18" ht="13.15" x14ac:dyDescent="0.4">
      <c r="R1037" s="17"/>
    </row>
    <row r="1038" spans="18:18" ht="13.15" x14ac:dyDescent="0.4">
      <c r="R1038" s="17"/>
    </row>
    <row r="1039" spans="18:18" ht="13.15" x14ac:dyDescent="0.4">
      <c r="R1039" s="17"/>
    </row>
    <row r="1040" spans="18:18" ht="13.15" x14ac:dyDescent="0.4">
      <c r="R1040" s="17"/>
    </row>
    <row r="1041" spans="18:18" ht="13.15" x14ac:dyDescent="0.4">
      <c r="R1041" s="17"/>
    </row>
    <row r="1042" spans="18:18" ht="13.15" x14ac:dyDescent="0.4">
      <c r="R1042" s="17"/>
    </row>
    <row r="1043" spans="18:18" ht="13.15" x14ac:dyDescent="0.4">
      <c r="R1043" s="17"/>
    </row>
    <row r="1044" spans="18:18" ht="13.15" x14ac:dyDescent="0.4">
      <c r="R1044" s="17"/>
    </row>
    <row r="1045" spans="18:18" ht="13.15" x14ac:dyDescent="0.4">
      <c r="R1045" s="17"/>
    </row>
    <row r="1046" spans="18:18" ht="13.15" x14ac:dyDescent="0.4">
      <c r="R1046" s="17"/>
    </row>
    <row r="1047" spans="18:18" ht="13.15" x14ac:dyDescent="0.4">
      <c r="R1047" s="17"/>
    </row>
    <row r="1048" spans="18:18" ht="13.15" x14ac:dyDescent="0.4">
      <c r="R1048" s="17"/>
    </row>
    <row r="1049" spans="18:18" ht="13.15" x14ac:dyDescent="0.4">
      <c r="R1049" s="17"/>
    </row>
    <row r="1050" spans="18:18" ht="13.15" x14ac:dyDescent="0.4">
      <c r="R1050" s="17"/>
    </row>
    <row r="1051" spans="18:18" ht="13.15" x14ac:dyDescent="0.4">
      <c r="R1051" s="17"/>
    </row>
    <row r="1052" spans="18:18" ht="13.15" x14ac:dyDescent="0.4">
      <c r="R1052" s="17"/>
    </row>
    <row r="1053" spans="18:18" ht="13.15" x14ac:dyDescent="0.4">
      <c r="R1053" s="17"/>
    </row>
    <row r="1054" spans="18:18" ht="13.15" x14ac:dyDescent="0.4">
      <c r="R1054" s="17"/>
    </row>
    <row r="1055" spans="18:18" ht="13.15" x14ac:dyDescent="0.4">
      <c r="R1055" s="17"/>
    </row>
    <row r="1056" spans="18:18" ht="13.15" x14ac:dyDescent="0.4">
      <c r="R1056" s="17"/>
    </row>
    <row r="1057" spans="18:18" ht="13.15" x14ac:dyDescent="0.4">
      <c r="R1057" s="17"/>
    </row>
    <row r="1058" spans="18:18" ht="13.15" x14ac:dyDescent="0.4">
      <c r="R1058" s="17"/>
    </row>
    <row r="1059" spans="18:18" ht="13.15" x14ac:dyDescent="0.4">
      <c r="R1059" s="17"/>
    </row>
    <row r="1060" spans="18:18" ht="13.15" x14ac:dyDescent="0.4">
      <c r="R1060" s="17"/>
    </row>
    <row r="1061" spans="18:18" ht="13.15" x14ac:dyDescent="0.4">
      <c r="R1061" s="17"/>
    </row>
    <row r="1062" spans="18:18" ht="13.15" x14ac:dyDescent="0.4">
      <c r="R1062" s="17"/>
    </row>
    <row r="1063" spans="18:18" ht="13.15" x14ac:dyDescent="0.4">
      <c r="R1063" s="17"/>
    </row>
    <row r="1064" spans="18:18" ht="13.15" x14ac:dyDescent="0.4">
      <c r="R1064" s="17"/>
    </row>
    <row r="1065" spans="18:18" ht="13.15" x14ac:dyDescent="0.4">
      <c r="R1065" s="17"/>
    </row>
    <row r="1066" spans="18:18" ht="13.15" x14ac:dyDescent="0.4">
      <c r="R1066" s="17"/>
    </row>
    <row r="1067" spans="18:18" ht="13.15" x14ac:dyDescent="0.4">
      <c r="R1067" s="17"/>
    </row>
    <row r="1068" spans="18:18" ht="13.15" x14ac:dyDescent="0.4">
      <c r="R1068" s="17"/>
    </row>
    <row r="1069" spans="18:18" ht="13.15" x14ac:dyDescent="0.4">
      <c r="R1069" s="17"/>
    </row>
    <row r="1070" spans="18:18" ht="13.15" x14ac:dyDescent="0.4">
      <c r="R1070" s="17"/>
    </row>
    <row r="1071" spans="18:18" ht="13.15" x14ac:dyDescent="0.4">
      <c r="R1071" s="17"/>
    </row>
    <row r="1072" spans="18:18" ht="13.15" x14ac:dyDescent="0.4">
      <c r="R1072" s="17"/>
    </row>
    <row r="1073" spans="18:18" ht="13.15" x14ac:dyDescent="0.4">
      <c r="R1073" s="17"/>
    </row>
    <row r="1074" spans="18:18" ht="13.15" x14ac:dyDescent="0.4">
      <c r="R1074" s="17"/>
    </row>
    <row r="1075" spans="18:18" ht="13.15" x14ac:dyDescent="0.4">
      <c r="R1075" s="17"/>
    </row>
    <row r="1076" spans="18:18" ht="13.15" x14ac:dyDescent="0.4">
      <c r="R1076" s="17"/>
    </row>
    <row r="1077" spans="18:18" ht="13.15" x14ac:dyDescent="0.4">
      <c r="R1077" s="17"/>
    </row>
  </sheetData>
  <autoFilter ref="A1:S422" xr:uid="{00000000-0009-0000-0000-000002000000}"/>
  <dataValidations count="1">
    <dataValidation type="list" allowBlank="1" showErrorMessage="1" sqref="A429" xr:uid="{4A5FA3B7-A529-450E-AA90-36E04F271C6C}">
      <formula1>"Para adoção,Adotado,Virou estrelinha =("</formula1>
    </dataValidation>
  </dataValidations>
  <pageMargins left="0.511811024" right="0.511811024" top="0.78740157499999996" bottom="0.78740157499999996" header="0" footer="0"/>
  <pageSetup orientation="landscape"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1"/>
  </sheetPr>
  <dimension ref="A1:Y1005"/>
  <sheetViews>
    <sheetView workbookViewId="0">
      <selection sqref="A1:D1"/>
    </sheetView>
  </sheetViews>
  <sheetFormatPr defaultColWidth="14.42578125" defaultRowHeight="15" customHeight="1" x14ac:dyDescent="0.4"/>
  <cols>
    <col min="1" max="25" width="10.85546875" customWidth="1"/>
  </cols>
  <sheetData>
    <row r="1" spans="1:25" ht="12.75" customHeight="1" x14ac:dyDescent="0.4">
      <c r="A1" s="201" t="s">
        <v>1557</v>
      </c>
      <c r="B1" s="201" t="s">
        <v>1558</v>
      </c>
      <c r="C1" s="201" t="s">
        <v>1559</v>
      </c>
      <c r="D1" s="201" t="s">
        <v>1560</v>
      </c>
    </row>
    <row r="2" spans="1:25" ht="12.75" customHeight="1" x14ac:dyDescent="0.4">
      <c r="A2" s="17" t="s">
        <v>1561</v>
      </c>
      <c r="B2" s="77">
        <v>46</v>
      </c>
      <c r="C2" s="77">
        <v>28</v>
      </c>
      <c r="D2" s="77"/>
      <c r="E2" s="77"/>
      <c r="F2" s="17"/>
      <c r="G2" s="17"/>
      <c r="H2" s="17"/>
      <c r="I2" s="17"/>
      <c r="J2" s="17"/>
      <c r="K2" s="17"/>
      <c r="L2" s="17"/>
      <c r="M2" s="17"/>
      <c r="N2" s="17"/>
      <c r="O2" s="17"/>
      <c r="P2" s="17"/>
      <c r="Q2" s="17"/>
      <c r="R2" s="17"/>
      <c r="S2" s="17"/>
      <c r="T2" s="17"/>
      <c r="U2" s="17"/>
      <c r="V2" s="17"/>
      <c r="W2" s="17"/>
      <c r="X2" s="17"/>
      <c r="Y2" s="17"/>
    </row>
    <row r="3" spans="1:25" ht="12.75" customHeight="1" x14ac:dyDescent="0.4">
      <c r="A3" s="78">
        <v>43191</v>
      </c>
      <c r="B3" s="77">
        <v>1</v>
      </c>
      <c r="C3" s="77"/>
      <c r="D3" s="77"/>
      <c r="E3" s="77"/>
    </row>
    <row r="4" spans="1:25" ht="12.75" customHeight="1" x14ac:dyDescent="0.4">
      <c r="A4" s="78">
        <v>43221</v>
      </c>
      <c r="B4" s="77">
        <v>1</v>
      </c>
      <c r="C4" s="77"/>
      <c r="D4" s="77"/>
      <c r="E4" s="77"/>
    </row>
    <row r="5" spans="1:25" ht="12.75" customHeight="1" x14ac:dyDescent="0.4">
      <c r="A5" s="78">
        <v>43252</v>
      </c>
      <c r="B5" s="77">
        <v>0</v>
      </c>
      <c r="C5" s="77"/>
      <c r="D5" s="77"/>
      <c r="E5" s="77"/>
    </row>
    <row r="6" spans="1:25" ht="12.75" customHeight="1" x14ac:dyDescent="0.4">
      <c r="A6" s="78">
        <v>43282</v>
      </c>
      <c r="B6" s="77">
        <v>1</v>
      </c>
      <c r="C6" s="77"/>
      <c r="D6" s="77"/>
      <c r="E6" s="77"/>
    </row>
    <row r="7" spans="1:25" ht="12.75" customHeight="1" x14ac:dyDescent="0.4">
      <c r="A7" s="78">
        <v>43313</v>
      </c>
      <c r="B7" s="77">
        <v>0</v>
      </c>
      <c r="C7" s="77"/>
      <c r="D7" s="77"/>
      <c r="E7" s="77"/>
    </row>
    <row r="8" spans="1:25" ht="12.75" customHeight="1" x14ac:dyDescent="0.4">
      <c r="A8" s="78">
        <v>43344</v>
      </c>
      <c r="B8" s="77">
        <v>1</v>
      </c>
      <c r="C8" s="77"/>
      <c r="D8" s="77"/>
      <c r="E8" s="77"/>
    </row>
    <row r="9" spans="1:25" ht="12.75" customHeight="1" x14ac:dyDescent="0.4">
      <c r="A9" s="78">
        <v>43374</v>
      </c>
      <c r="B9" s="77">
        <v>0</v>
      </c>
      <c r="C9" s="77"/>
      <c r="D9" s="77"/>
      <c r="E9" s="77"/>
    </row>
    <row r="10" spans="1:25" ht="12.75" customHeight="1" x14ac:dyDescent="0.4">
      <c r="A10" s="78">
        <v>43405</v>
      </c>
      <c r="B10" s="77">
        <v>0</v>
      </c>
      <c r="C10" s="77"/>
      <c r="D10" s="77"/>
      <c r="E10" s="77"/>
    </row>
    <row r="11" spans="1:25" ht="12.75" customHeight="1" x14ac:dyDescent="0.4">
      <c r="A11" s="78">
        <v>43435</v>
      </c>
      <c r="B11" s="77">
        <v>0</v>
      </c>
      <c r="C11" s="77"/>
      <c r="D11" s="77"/>
      <c r="E11" s="77"/>
    </row>
    <row r="12" spans="1:25" ht="12.75" customHeight="1" x14ac:dyDescent="0.4">
      <c r="A12" s="78">
        <v>43466</v>
      </c>
      <c r="B12" s="77">
        <v>1</v>
      </c>
      <c r="C12" s="77"/>
      <c r="D12" s="77"/>
      <c r="E12" s="77"/>
    </row>
    <row r="13" spans="1:25" ht="12.75" customHeight="1" x14ac:dyDescent="0.4">
      <c r="A13" s="78">
        <v>43497</v>
      </c>
      <c r="B13" s="77">
        <v>0</v>
      </c>
      <c r="C13" s="77"/>
      <c r="D13" s="77"/>
      <c r="E13" s="77"/>
    </row>
    <row r="14" spans="1:25" ht="12.75" customHeight="1" x14ac:dyDescent="0.4">
      <c r="A14" s="78">
        <v>43525</v>
      </c>
      <c r="B14" s="77">
        <v>0</v>
      </c>
      <c r="C14" s="77"/>
      <c r="D14" s="77"/>
      <c r="E14" s="77"/>
    </row>
    <row r="15" spans="1:25" ht="12.75" customHeight="1" x14ac:dyDescent="0.4">
      <c r="A15" s="78">
        <v>43556</v>
      </c>
      <c r="B15" s="77">
        <v>2</v>
      </c>
      <c r="C15" s="77"/>
      <c r="D15" s="77"/>
      <c r="E15" s="77"/>
    </row>
    <row r="16" spans="1:25" ht="12.75" customHeight="1" x14ac:dyDescent="0.4">
      <c r="A16" s="78">
        <v>43586</v>
      </c>
      <c r="B16" s="77">
        <v>1</v>
      </c>
      <c r="C16" s="77">
        <v>3</v>
      </c>
      <c r="D16" s="77"/>
      <c r="E16" s="77"/>
    </row>
    <row r="17" spans="1:6" ht="12.75" customHeight="1" x14ac:dyDescent="0.4">
      <c r="A17" s="78">
        <v>43617</v>
      </c>
      <c r="B17" s="77">
        <v>5</v>
      </c>
      <c r="C17" s="77">
        <v>4</v>
      </c>
      <c r="D17" s="77"/>
      <c r="E17" s="77"/>
    </row>
    <row r="18" spans="1:6" ht="12.75" customHeight="1" x14ac:dyDescent="0.4">
      <c r="A18" s="78">
        <v>43647</v>
      </c>
      <c r="B18" s="77">
        <v>6</v>
      </c>
      <c r="C18" s="77">
        <v>4</v>
      </c>
      <c r="D18" s="77"/>
      <c r="E18" s="77"/>
    </row>
    <row r="19" spans="1:6" ht="12.75" customHeight="1" x14ac:dyDescent="0.4">
      <c r="A19" s="78">
        <v>43678</v>
      </c>
      <c r="B19" s="77">
        <v>4</v>
      </c>
      <c r="C19" s="77">
        <v>4</v>
      </c>
      <c r="D19" s="77"/>
      <c r="E19" s="77"/>
    </row>
    <row r="20" spans="1:6" ht="12.75" customHeight="1" x14ac:dyDescent="0.4">
      <c r="A20" s="78">
        <v>43709</v>
      </c>
      <c r="B20" s="77">
        <v>8</v>
      </c>
      <c r="C20" s="77">
        <v>9</v>
      </c>
      <c r="D20" s="77"/>
      <c r="E20" s="77"/>
    </row>
    <row r="21" spans="1:6" ht="12.75" customHeight="1" x14ac:dyDescent="0.4">
      <c r="A21" s="78">
        <v>43739</v>
      </c>
      <c r="B21" s="77">
        <v>0</v>
      </c>
      <c r="C21" s="77">
        <v>6</v>
      </c>
      <c r="D21" s="77"/>
      <c r="E21" s="77"/>
    </row>
    <row r="22" spans="1:6" ht="12.75" customHeight="1" x14ac:dyDescent="0.4">
      <c r="A22" s="78">
        <v>43770</v>
      </c>
      <c r="B22" s="77">
        <v>14</v>
      </c>
      <c r="C22" s="77">
        <v>12</v>
      </c>
      <c r="D22" s="77"/>
      <c r="E22" s="77"/>
    </row>
    <row r="23" spans="1:6" ht="12.75" customHeight="1" x14ac:dyDescent="0.4">
      <c r="A23" s="78">
        <v>43800</v>
      </c>
      <c r="B23" s="77">
        <v>10</v>
      </c>
      <c r="C23" s="77">
        <v>8</v>
      </c>
      <c r="D23" s="77"/>
      <c r="E23" s="77"/>
    </row>
    <row r="24" spans="1:6" ht="12.75" customHeight="1" x14ac:dyDescent="0.4">
      <c r="A24" s="78">
        <v>43831</v>
      </c>
      <c r="B24" s="77">
        <v>15</v>
      </c>
      <c r="C24" s="77">
        <v>5</v>
      </c>
      <c r="D24" s="77"/>
      <c r="E24" s="77"/>
    </row>
    <row r="25" spans="1:6" ht="12.75" customHeight="1" x14ac:dyDescent="0.4">
      <c r="A25" s="78">
        <v>43862</v>
      </c>
      <c r="B25" s="77">
        <v>9</v>
      </c>
      <c r="C25" s="77">
        <v>9</v>
      </c>
      <c r="D25" s="77"/>
      <c r="E25" s="77"/>
    </row>
    <row r="26" spans="1:6" ht="12.75" customHeight="1" x14ac:dyDescent="0.4">
      <c r="A26" s="78">
        <v>43891</v>
      </c>
      <c r="B26" s="77">
        <v>17</v>
      </c>
      <c r="C26" s="77">
        <v>8</v>
      </c>
      <c r="D26" s="77"/>
      <c r="E26" s="77"/>
    </row>
    <row r="27" spans="1:6" ht="12.75" customHeight="1" x14ac:dyDescent="0.4">
      <c r="A27" s="78">
        <v>43922</v>
      </c>
      <c r="B27" s="77">
        <v>11</v>
      </c>
      <c r="C27" s="77">
        <v>7</v>
      </c>
      <c r="D27" s="77"/>
      <c r="E27" s="77"/>
    </row>
    <row r="28" spans="1:6" ht="12.75" customHeight="1" x14ac:dyDescent="0.4">
      <c r="A28" s="78">
        <v>43952</v>
      </c>
      <c r="B28" s="77">
        <v>11</v>
      </c>
      <c r="C28" s="77">
        <v>28</v>
      </c>
      <c r="D28" s="77"/>
      <c r="E28" s="77"/>
    </row>
    <row r="29" spans="1:6" ht="12.75" customHeight="1" x14ac:dyDescent="0.4">
      <c r="A29" s="78">
        <v>43983</v>
      </c>
      <c r="B29" s="77">
        <v>32</v>
      </c>
      <c r="C29" s="77">
        <v>16</v>
      </c>
      <c r="D29" s="77"/>
      <c r="E29" s="77"/>
    </row>
    <row r="30" spans="1:6" ht="12.75" customHeight="1" x14ac:dyDescent="0.4">
      <c r="A30" s="78">
        <v>44013</v>
      </c>
      <c r="B30" s="77">
        <v>5</v>
      </c>
      <c r="C30" s="77">
        <v>12</v>
      </c>
      <c r="D30" s="77"/>
      <c r="E30" s="77"/>
    </row>
    <row r="31" spans="1:6" ht="12.75" customHeight="1" x14ac:dyDescent="0.4">
      <c r="A31" s="78">
        <v>44044</v>
      </c>
      <c r="B31" s="77">
        <v>14</v>
      </c>
      <c r="C31" s="77">
        <v>19</v>
      </c>
      <c r="D31" s="77"/>
      <c r="E31" s="77"/>
      <c r="F31" s="17"/>
    </row>
    <row r="32" spans="1:6" ht="12.75" customHeight="1" x14ac:dyDescent="0.4">
      <c r="A32" s="78">
        <v>44075</v>
      </c>
      <c r="B32" s="77">
        <v>11</v>
      </c>
      <c r="C32" s="77">
        <v>6</v>
      </c>
      <c r="D32" s="77"/>
      <c r="E32" s="77"/>
    </row>
    <row r="33" spans="1:5" ht="12.75" customHeight="1" x14ac:dyDescent="0.4">
      <c r="A33" s="78">
        <v>44105</v>
      </c>
      <c r="B33" s="77">
        <v>16</v>
      </c>
      <c r="C33" s="77">
        <v>11</v>
      </c>
      <c r="D33" s="77"/>
      <c r="E33" s="77"/>
    </row>
    <row r="34" spans="1:5" ht="12.75" customHeight="1" x14ac:dyDescent="0.4">
      <c r="A34" s="78">
        <v>44136</v>
      </c>
      <c r="B34" s="77">
        <v>6</v>
      </c>
      <c r="C34" s="77">
        <v>13</v>
      </c>
      <c r="D34" s="77"/>
      <c r="E34" s="77"/>
    </row>
    <row r="35" spans="1:5" ht="12.75" customHeight="1" x14ac:dyDescent="0.4">
      <c r="A35" s="78">
        <v>44166</v>
      </c>
      <c r="B35" s="77">
        <v>12</v>
      </c>
      <c r="C35" s="77">
        <v>4</v>
      </c>
      <c r="D35" s="77"/>
      <c r="E35" s="77"/>
    </row>
    <row r="36" spans="1:5" ht="12.75" customHeight="1" x14ac:dyDescent="0.4">
      <c r="A36" s="78">
        <v>44197</v>
      </c>
      <c r="B36" s="77">
        <v>8</v>
      </c>
      <c r="C36" s="77">
        <v>10</v>
      </c>
      <c r="D36" s="77"/>
      <c r="E36" s="77"/>
    </row>
    <row r="37" spans="1:5" ht="12.75" customHeight="1" x14ac:dyDescent="0.4">
      <c r="A37" s="78">
        <v>44228</v>
      </c>
      <c r="B37" s="77">
        <v>21</v>
      </c>
      <c r="C37" s="77">
        <v>11</v>
      </c>
      <c r="D37" s="77"/>
      <c r="E37" s="77"/>
    </row>
    <row r="38" spans="1:5" ht="12.75" customHeight="1" x14ac:dyDescent="0.4">
      <c r="A38" s="78">
        <v>44256</v>
      </c>
      <c r="B38" s="77">
        <v>10</v>
      </c>
      <c r="C38" s="77">
        <v>3</v>
      </c>
      <c r="D38" s="77"/>
      <c r="E38" s="77"/>
    </row>
    <row r="39" spans="1:5" ht="12.75" customHeight="1" x14ac:dyDescent="0.4">
      <c r="A39" s="78">
        <v>44287</v>
      </c>
      <c r="B39" s="77">
        <v>25</v>
      </c>
      <c r="C39" s="77">
        <v>21</v>
      </c>
      <c r="D39" s="77"/>
      <c r="E39" s="77"/>
    </row>
    <row r="40" spans="1:5" ht="12.75" customHeight="1" x14ac:dyDescent="0.4">
      <c r="A40" s="78">
        <v>44317</v>
      </c>
      <c r="B40" s="77">
        <v>3</v>
      </c>
      <c r="C40" s="77">
        <v>9</v>
      </c>
      <c r="D40" s="77">
        <v>1</v>
      </c>
      <c r="E40" s="77"/>
    </row>
    <row r="41" spans="1:5" ht="12.75" customHeight="1" x14ac:dyDescent="0.4">
      <c r="A41" s="78">
        <v>44348</v>
      </c>
      <c r="B41" s="77">
        <v>2</v>
      </c>
      <c r="C41" s="77">
        <v>4</v>
      </c>
      <c r="D41" s="77"/>
      <c r="E41" s="77"/>
    </row>
    <row r="42" spans="1:5" ht="12.75" customHeight="1" x14ac:dyDescent="0.4">
      <c r="A42" s="78">
        <v>44378</v>
      </c>
      <c r="B42" s="77">
        <v>8</v>
      </c>
      <c r="C42" s="77">
        <v>19</v>
      </c>
      <c r="D42" s="77"/>
      <c r="E42" s="77"/>
    </row>
    <row r="43" spans="1:5" ht="12.75" customHeight="1" x14ac:dyDescent="0.4">
      <c r="A43" s="78">
        <v>44409</v>
      </c>
      <c r="B43" s="77">
        <v>8</v>
      </c>
      <c r="C43" s="77">
        <v>2</v>
      </c>
      <c r="D43" s="77">
        <v>1</v>
      </c>
      <c r="E43" s="77"/>
    </row>
    <row r="44" spans="1:5" ht="12.75" customHeight="1" x14ac:dyDescent="0.4">
      <c r="A44" s="78">
        <v>44440</v>
      </c>
      <c r="B44" s="77">
        <v>11</v>
      </c>
      <c r="C44" s="77">
        <v>1</v>
      </c>
      <c r="D44" s="77"/>
      <c r="E44" s="77"/>
    </row>
    <row r="45" spans="1:5" ht="12.75" customHeight="1" x14ac:dyDescent="0.4">
      <c r="A45" s="78">
        <v>44470</v>
      </c>
      <c r="B45" s="77">
        <v>8</v>
      </c>
      <c r="C45" s="77">
        <v>14</v>
      </c>
      <c r="D45" s="77"/>
      <c r="E45" s="77"/>
    </row>
    <row r="46" spans="1:5" ht="12.75" customHeight="1" x14ac:dyDescent="0.4">
      <c r="A46" s="78">
        <v>44501</v>
      </c>
      <c r="B46" s="77">
        <v>14</v>
      </c>
      <c r="C46" s="77">
        <v>7</v>
      </c>
      <c r="D46" s="77"/>
      <c r="E46" s="77"/>
    </row>
    <row r="47" spans="1:5" ht="12.75" customHeight="1" x14ac:dyDescent="0.4">
      <c r="A47" s="78">
        <v>44531</v>
      </c>
      <c r="B47" s="77">
        <v>2</v>
      </c>
      <c r="C47" s="77">
        <v>4</v>
      </c>
      <c r="D47" s="77">
        <v>1</v>
      </c>
      <c r="E47" s="77"/>
    </row>
    <row r="48" spans="1:5" ht="12.75" customHeight="1" x14ac:dyDescent="0.4">
      <c r="A48" s="78">
        <v>44562</v>
      </c>
      <c r="B48" s="77">
        <v>4</v>
      </c>
      <c r="C48" s="77">
        <v>7</v>
      </c>
      <c r="D48" s="77">
        <v>3</v>
      </c>
      <c r="E48" s="77"/>
    </row>
    <row r="49" spans="1:5" ht="12.75" customHeight="1" x14ac:dyDescent="0.4">
      <c r="A49" s="78">
        <v>44593</v>
      </c>
      <c r="B49" s="77">
        <v>24</v>
      </c>
      <c r="C49" s="77">
        <v>9</v>
      </c>
      <c r="D49" s="77">
        <v>1</v>
      </c>
      <c r="E49" s="77"/>
    </row>
    <row r="50" spans="1:5" ht="12.75" customHeight="1" x14ac:dyDescent="0.4">
      <c r="A50" s="78">
        <v>44621</v>
      </c>
      <c r="B50" s="77">
        <v>3</v>
      </c>
      <c r="C50" s="77">
        <v>6</v>
      </c>
      <c r="D50" s="77"/>
      <c r="E50" s="77"/>
    </row>
    <row r="51" spans="1:5" ht="12.75" customHeight="1" x14ac:dyDescent="0.4">
      <c r="A51" s="78">
        <v>44652</v>
      </c>
      <c r="B51" s="77">
        <v>9</v>
      </c>
      <c r="C51" s="77">
        <v>4</v>
      </c>
      <c r="D51" s="77"/>
      <c r="E51" s="77"/>
    </row>
    <row r="52" spans="1:5" ht="12.75" customHeight="1" x14ac:dyDescent="0.4">
      <c r="A52" s="78">
        <v>44682</v>
      </c>
      <c r="B52" s="77">
        <v>0</v>
      </c>
      <c r="C52" s="77">
        <v>9</v>
      </c>
      <c r="D52" s="77"/>
      <c r="E52" s="77"/>
    </row>
    <row r="53" spans="1:5" ht="12.75" customHeight="1" x14ac:dyDescent="0.4">
      <c r="B53" s="77">
        <f t="shared" ref="B53:D53" si="0">SUM(B2:B52)</f>
        <v>420</v>
      </c>
      <c r="C53" s="77">
        <f t="shared" si="0"/>
        <v>356</v>
      </c>
      <c r="D53" s="77">
        <f t="shared" si="0"/>
        <v>7</v>
      </c>
      <c r="E53" s="77">
        <f>B53-C53-D53</f>
        <v>57</v>
      </c>
    </row>
    <row r="54" spans="1:5" ht="12.75" customHeight="1" x14ac:dyDescent="0.4">
      <c r="C54" s="77">
        <v>62</v>
      </c>
    </row>
    <row r="55" spans="1:5" ht="12.75" customHeight="1" x14ac:dyDescent="0.4"/>
    <row r="56" spans="1:5" ht="12.75" customHeight="1" x14ac:dyDescent="0.4"/>
    <row r="57" spans="1:5" ht="12.75" customHeight="1" x14ac:dyDescent="0.4"/>
    <row r="58" spans="1:5" ht="12.75" customHeight="1" x14ac:dyDescent="0.4"/>
    <row r="59" spans="1:5" ht="12.75" customHeight="1" x14ac:dyDescent="0.4"/>
    <row r="60" spans="1:5" ht="12.75" customHeight="1" x14ac:dyDescent="0.4"/>
    <row r="61" spans="1:5" ht="12.75" customHeight="1" x14ac:dyDescent="0.4"/>
    <row r="62" spans="1:5" ht="12.75" customHeight="1" x14ac:dyDescent="0.4"/>
    <row r="63" spans="1:5" ht="12.75" customHeight="1" x14ac:dyDescent="0.4"/>
    <row r="64" spans="1:5" ht="12.75" customHeight="1" x14ac:dyDescent="0.4"/>
    <row r="65" ht="12.75" customHeight="1" x14ac:dyDescent="0.4"/>
    <row r="66" ht="12.75" customHeight="1" x14ac:dyDescent="0.4"/>
    <row r="67" ht="12.75" customHeight="1" x14ac:dyDescent="0.4"/>
    <row r="68" ht="12.75" customHeight="1" x14ac:dyDescent="0.4"/>
    <row r="69" ht="12.75" customHeight="1" x14ac:dyDescent="0.4"/>
    <row r="70" ht="12.75" customHeight="1" x14ac:dyDescent="0.4"/>
    <row r="71" ht="12.75" customHeight="1" x14ac:dyDescent="0.4"/>
    <row r="72" ht="12.75" customHeight="1" x14ac:dyDescent="0.4"/>
    <row r="73" ht="12.75" customHeight="1" x14ac:dyDescent="0.4"/>
    <row r="74" ht="12.75" customHeight="1" x14ac:dyDescent="0.4"/>
    <row r="75" ht="12.75" customHeight="1" x14ac:dyDescent="0.4"/>
    <row r="76" ht="12.75" customHeight="1" x14ac:dyDescent="0.4"/>
    <row r="77" ht="12.75" customHeight="1" x14ac:dyDescent="0.4"/>
    <row r="78" ht="12.75" customHeight="1" x14ac:dyDescent="0.4"/>
    <row r="79" ht="12.75" customHeight="1" x14ac:dyDescent="0.4"/>
    <row r="80" ht="12.75" customHeight="1" x14ac:dyDescent="0.4"/>
    <row r="81" ht="12.75" customHeight="1" x14ac:dyDescent="0.4"/>
    <row r="82" ht="12.75" customHeight="1" x14ac:dyDescent="0.4"/>
    <row r="83" ht="12.75" customHeight="1" x14ac:dyDescent="0.4"/>
    <row r="84" ht="12.75" customHeight="1" x14ac:dyDescent="0.4"/>
    <row r="85" ht="12.75" customHeight="1" x14ac:dyDescent="0.4"/>
    <row r="86" ht="12.75" customHeight="1" x14ac:dyDescent="0.4"/>
    <row r="87" ht="12.75" customHeight="1" x14ac:dyDescent="0.4"/>
    <row r="88" ht="12.75" customHeight="1" x14ac:dyDescent="0.4"/>
    <row r="89" ht="12.75" customHeight="1" x14ac:dyDescent="0.4"/>
    <row r="90" ht="12.75" customHeight="1" x14ac:dyDescent="0.4"/>
    <row r="91" ht="12.75" customHeight="1" x14ac:dyDescent="0.4"/>
    <row r="92" ht="12.75" customHeight="1" x14ac:dyDescent="0.4"/>
    <row r="93" ht="12.75" customHeight="1" x14ac:dyDescent="0.4"/>
    <row r="94" ht="12.75" customHeight="1" x14ac:dyDescent="0.4"/>
    <row r="95" ht="12.75" customHeight="1" x14ac:dyDescent="0.4"/>
    <row r="96" ht="12.75" customHeight="1" x14ac:dyDescent="0.4"/>
    <row r="97" ht="12.75" customHeight="1" x14ac:dyDescent="0.4"/>
    <row r="98" ht="12.75" customHeight="1" x14ac:dyDescent="0.4"/>
    <row r="99" ht="12.75" customHeight="1" x14ac:dyDescent="0.4"/>
    <row r="100" ht="12.75" customHeight="1" x14ac:dyDescent="0.4"/>
    <row r="101" ht="12.75" customHeight="1" x14ac:dyDescent="0.4"/>
    <row r="102" ht="12.75" customHeight="1" x14ac:dyDescent="0.4"/>
    <row r="103" ht="12.75" customHeight="1" x14ac:dyDescent="0.4"/>
    <row r="104" ht="12.75" customHeight="1" x14ac:dyDescent="0.4"/>
    <row r="105" ht="12.75" customHeight="1" x14ac:dyDescent="0.4"/>
    <row r="106" ht="12.75" customHeight="1" x14ac:dyDescent="0.4"/>
    <row r="107" ht="12.75" customHeight="1" x14ac:dyDescent="0.4"/>
    <row r="108" ht="12.75" customHeight="1" x14ac:dyDescent="0.4"/>
    <row r="109" ht="12.75" customHeight="1" x14ac:dyDescent="0.4"/>
    <row r="110" ht="12.75" customHeight="1" x14ac:dyDescent="0.4"/>
    <row r="111" ht="12.75" customHeight="1" x14ac:dyDescent="0.4"/>
    <row r="112" ht="12.75" customHeight="1" x14ac:dyDescent="0.4"/>
    <row r="113" ht="12.75" customHeight="1" x14ac:dyDescent="0.4"/>
    <row r="114" ht="12.75" customHeight="1" x14ac:dyDescent="0.4"/>
    <row r="115" ht="12.75" customHeight="1" x14ac:dyDescent="0.4"/>
    <row r="116" ht="12.75" customHeight="1" x14ac:dyDescent="0.4"/>
    <row r="117" ht="12.75" customHeight="1" x14ac:dyDescent="0.4"/>
    <row r="118" ht="12.75" customHeight="1" x14ac:dyDescent="0.4"/>
    <row r="119" ht="12.75" customHeight="1" x14ac:dyDescent="0.4"/>
    <row r="120" ht="12.75" customHeight="1" x14ac:dyDescent="0.4"/>
    <row r="121" ht="12.75" customHeight="1" x14ac:dyDescent="0.4"/>
    <row r="122" ht="12.75" customHeight="1" x14ac:dyDescent="0.4"/>
    <row r="123" ht="12.75" customHeight="1" x14ac:dyDescent="0.4"/>
    <row r="124" ht="12.75" customHeight="1" x14ac:dyDescent="0.4"/>
    <row r="125" ht="12.75" customHeight="1" x14ac:dyDescent="0.4"/>
    <row r="126" ht="12.75" customHeight="1" x14ac:dyDescent="0.4"/>
    <row r="127" ht="12.75" customHeight="1" x14ac:dyDescent="0.4"/>
    <row r="128" ht="12.75" customHeight="1" x14ac:dyDescent="0.4"/>
    <row r="129" ht="12.75" customHeight="1" x14ac:dyDescent="0.4"/>
    <row r="130" ht="12.75" customHeight="1" x14ac:dyDescent="0.4"/>
    <row r="131" ht="12.75" customHeight="1" x14ac:dyDescent="0.4"/>
    <row r="132" ht="12.75" customHeight="1" x14ac:dyDescent="0.4"/>
    <row r="133" ht="12.75" customHeight="1" x14ac:dyDescent="0.4"/>
    <row r="134" ht="12.75" customHeight="1" x14ac:dyDescent="0.4"/>
    <row r="135" ht="12.75" customHeight="1" x14ac:dyDescent="0.4"/>
    <row r="136" ht="12.75" customHeight="1" x14ac:dyDescent="0.4"/>
    <row r="137" ht="12.75" customHeight="1" x14ac:dyDescent="0.4"/>
    <row r="138" ht="12.75" customHeight="1" x14ac:dyDescent="0.4"/>
    <row r="139" ht="12.75" customHeight="1" x14ac:dyDescent="0.4"/>
    <row r="140" ht="12.75" customHeight="1" x14ac:dyDescent="0.4"/>
    <row r="141" ht="12.75" customHeight="1" x14ac:dyDescent="0.4"/>
    <row r="142" ht="12.75" customHeight="1" x14ac:dyDescent="0.4"/>
    <row r="143" ht="12.75" customHeight="1" x14ac:dyDescent="0.4"/>
    <row r="144" ht="12.75" customHeight="1" x14ac:dyDescent="0.4"/>
    <row r="145" ht="12.75" customHeight="1" x14ac:dyDescent="0.4"/>
    <row r="146" ht="12.75" customHeight="1" x14ac:dyDescent="0.4"/>
    <row r="147" ht="12.75" customHeight="1" x14ac:dyDescent="0.4"/>
    <row r="148" ht="12.75" customHeight="1" x14ac:dyDescent="0.4"/>
    <row r="149" ht="12.75" customHeight="1" x14ac:dyDescent="0.4"/>
    <row r="150" ht="12.75" customHeight="1" x14ac:dyDescent="0.4"/>
    <row r="151" ht="12.75" customHeight="1" x14ac:dyDescent="0.4"/>
    <row r="152" ht="12.75" customHeight="1" x14ac:dyDescent="0.4"/>
    <row r="153" ht="12.75" customHeight="1" x14ac:dyDescent="0.4"/>
    <row r="154" ht="12.75" customHeight="1" x14ac:dyDescent="0.4"/>
    <row r="155" ht="12.75" customHeight="1" x14ac:dyDescent="0.4"/>
    <row r="156" ht="12.75" customHeight="1" x14ac:dyDescent="0.4"/>
    <row r="157" ht="12.75" customHeight="1" x14ac:dyDescent="0.4"/>
    <row r="158" ht="12.75" customHeight="1" x14ac:dyDescent="0.4"/>
    <row r="159" ht="12.75" customHeight="1" x14ac:dyDescent="0.4"/>
    <row r="160" ht="12.75" customHeight="1" x14ac:dyDescent="0.4"/>
    <row r="161" ht="12.75" customHeight="1" x14ac:dyDescent="0.4"/>
    <row r="162" ht="12.75" customHeight="1" x14ac:dyDescent="0.4"/>
    <row r="163" ht="12.75" customHeight="1" x14ac:dyDescent="0.4"/>
    <row r="164" ht="12.75" customHeight="1" x14ac:dyDescent="0.4"/>
    <row r="165" ht="12.75" customHeight="1" x14ac:dyDescent="0.4"/>
    <row r="166" ht="12.75" customHeight="1" x14ac:dyDescent="0.4"/>
    <row r="167" ht="12.75" customHeight="1" x14ac:dyDescent="0.4"/>
    <row r="168" ht="12.75" customHeight="1" x14ac:dyDescent="0.4"/>
    <row r="169" ht="12.75" customHeight="1" x14ac:dyDescent="0.4"/>
    <row r="170" ht="12.75" customHeight="1" x14ac:dyDescent="0.4"/>
    <row r="171" ht="12.75" customHeight="1" x14ac:dyDescent="0.4"/>
    <row r="172" ht="12.75" customHeight="1" x14ac:dyDescent="0.4"/>
    <row r="173" ht="12.75" customHeight="1" x14ac:dyDescent="0.4"/>
    <row r="174" ht="12.75" customHeight="1" x14ac:dyDescent="0.4"/>
    <row r="175" ht="12.75" customHeight="1" x14ac:dyDescent="0.4"/>
    <row r="176" ht="12.75" customHeight="1" x14ac:dyDescent="0.4"/>
    <row r="177" ht="12.75" customHeight="1" x14ac:dyDescent="0.4"/>
    <row r="178" ht="12.75" customHeight="1" x14ac:dyDescent="0.4"/>
    <row r="179" ht="12.75" customHeight="1" x14ac:dyDescent="0.4"/>
    <row r="180" ht="12.75" customHeight="1" x14ac:dyDescent="0.4"/>
    <row r="181" ht="12.75" customHeight="1" x14ac:dyDescent="0.4"/>
    <row r="182" ht="12.75" customHeight="1" x14ac:dyDescent="0.4"/>
    <row r="183" ht="12.75" customHeight="1" x14ac:dyDescent="0.4"/>
    <row r="184" ht="12.75" customHeight="1" x14ac:dyDescent="0.4"/>
    <row r="185" ht="12.75" customHeight="1" x14ac:dyDescent="0.4"/>
    <row r="186" ht="12.75" customHeight="1" x14ac:dyDescent="0.4"/>
    <row r="187" ht="12.75" customHeight="1" x14ac:dyDescent="0.4"/>
    <row r="188" ht="12.75" customHeight="1" x14ac:dyDescent="0.4"/>
    <row r="189" ht="12.75" customHeight="1" x14ac:dyDescent="0.4"/>
    <row r="190" ht="12.75" customHeight="1" x14ac:dyDescent="0.4"/>
    <row r="191" ht="12.75" customHeight="1" x14ac:dyDescent="0.4"/>
    <row r="192" ht="12.75" customHeight="1" x14ac:dyDescent="0.4"/>
    <row r="193" ht="12.75" customHeight="1" x14ac:dyDescent="0.4"/>
    <row r="194" ht="12.75" customHeight="1" x14ac:dyDescent="0.4"/>
    <row r="195" ht="12.75" customHeight="1" x14ac:dyDescent="0.4"/>
    <row r="196" ht="12.75" customHeight="1" x14ac:dyDescent="0.4"/>
    <row r="197" ht="12.75" customHeight="1" x14ac:dyDescent="0.4"/>
    <row r="198" ht="12.75" customHeight="1" x14ac:dyDescent="0.4"/>
    <row r="199" ht="12.75" customHeight="1" x14ac:dyDescent="0.4"/>
    <row r="200" ht="12.75" customHeight="1" x14ac:dyDescent="0.4"/>
    <row r="201" ht="12.75" customHeight="1" x14ac:dyDescent="0.4"/>
    <row r="202" ht="12.75" customHeight="1" x14ac:dyDescent="0.4"/>
    <row r="203" ht="12.75" customHeight="1" x14ac:dyDescent="0.4"/>
    <row r="204" ht="12.75" customHeight="1" x14ac:dyDescent="0.4"/>
    <row r="205" ht="12.75" customHeight="1" x14ac:dyDescent="0.4"/>
    <row r="206" ht="12.75" customHeight="1" x14ac:dyDescent="0.4"/>
    <row r="207" ht="12.75" customHeight="1" x14ac:dyDescent="0.4"/>
    <row r="208" ht="12.75" customHeight="1" x14ac:dyDescent="0.4"/>
    <row r="209" ht="12.75" customHeight="1" x14ac:dyDescent="0.4"/>
    <row r="210" ht="12.75" customHeight="1" x14ac:dyDescent="0.4"/>
    <row r="211" ht="12.75" customHeight="1" x14ac:dyDescent="0.4"/>
    <row r="212" ht="12.75" customHeight="1" x14ac:dyDescent="0.4"/>
    <row r="213" ht="12.75" customHeight="1" x14ac:dyDescent="0.4"/>
    <row r="214" ht="12.75" customHeight="1" x14ac:dyDescent="0.4"/>
    <row r="215" ht="12.75" customHeight="1" x14ac:dyDescent="0.4"/>
    <row r="216" ht="12.75" customHeight="1" x14ac:dyDescent="0.4"/>
    <row r="217" ht="12.75" customHeight="1" x14ac:dyDescent="0.4"/>
    <row r="218" ht="12.75" customHeight="1" x14ac:dyDescent="0.4"/>
    <row r="219" ht="12.75" customHeight="1" x14ac:dyDescent="0.4"/>
    <row r="220" ht="12.75" customHeight="1" x14ac:dyDescent="0.4"/>
    <row r="221" ht="12.75" customHeight="1" x14ac:dyDescent="0.4"/>
    <row r="222" ht="12.75" customHeight="1" x14ac:dyDescent="0.4"/>
    <row r="223" ht="12.75" customHeight="1" x14ac:dyDescent="0.4"/>
    <row r="224" ht="12.75" customHeight="1" x14ac:dyDescent="0.4"/>
    <row r="225" ht="12.75" customHeight="1" x14ac:dyDescent="0.4"/>
    <row r="226" ht="12.75" customHeight="1" x14ac:dyDescent="0.4"/>
    <row r="227" ht="12.75" customHeight="1" x14ac:dyDescent="0.4"/>
    <row r="228" ht="12.75" customHeight="1" x14ac:dyDescent="0.4"/>
    <row r="229" ht="12.75" customHeight="1" x14ac:dyDescent="0.4"/>
    <row r="230" ht="12.75" customHeight="1" x14ac:dyDescent="0.4"/>
    <row r="231" ht="12.75" customHeight="1" x14ac:dyDescent="0.4"/>
    <row r="232" ht="12.75" customHeight="1" x14ac:dyDescent="0.4"/>
    <row r="233" ht="12.75" customHeight="1" x14ac:dyDescent="0.4"/>
    <row r="234" ht="12.75" customHeight="1" x14ac:dyDescent="0.4"/>
    <row r="235" ht="12.75" customHeight="1" x14ac:dyDescent="0.4"/>
    <row r="236" ht="12.75" customHeight="1" x14ac:dyDescent="0.4"/>
    <row r="237" ht="12.75" customHeight="1" x14ac:dyDescent="0.4"/>
    <row r="238" ht="12.75" customHeight="1" x14ac:dyDescent="0.4"/>
    <row r="239" ht="12.75" customHeight="1" x14ac:dyDescent="0.4"/>
    <row r="240" ht="12.75" customHeight="1" x14ac:dyDescent="0.4"/>
    <row r="241" ht="12.75" customHeight="1" x14ac:dyDescent="0.4"/>
    <row r="242" ht="12.75" customHeight="1" x14ac:dyDescent="0.4"/>
    <row r="243" ht="12.75" customHeight="1" x14ac:dyDescent="0.4"/>
    <row r="244" ht="12.75" customHeight="1" x14ac:dyDescent="0.4"/>
    <row r="245" ht="12.75" customHeight="1" x14ac:dyDescent="0.4"/>
    <row r="246" ht="12.75" customHeight="1" x14ac:dyDescent="0.4"/>
    <row r="247" ht="12.75" customHeight="1" x14ac:dyDescent="0.4"/>
    <row r="248" ht="12.75" customHeight="1" x14ac:dyDescent="0.4"/>
    <row r="249" ht="12.75" customHeight="1" x14ac:dyDescent="0.4"/>
    <row r="250" ht="12.75" customHeight="1" x14ac:dyDescent="0.4"/>
    <row r="251" ht="12.75" customHeight="1" x14ac:dyDescent="0.4"/>
    <row r="252" ht="12.75" customHeight="1" x14ac:dyDescent="0.4"/>
    <row r="253" ht="12.75" customHeight="1" x14ac:dyDescent="0.4"/>
    <row r="254" ht="15.75" customHeight="1" x14ac:dyDescent="0.4"/>
    <row r="255" ht="15.75" customHeight="1" x14ac:dyDescent="0.4"/>
    <row r="256" ht="15.75" customHeight="1" x14ac:dyDescent="0.4"/>
    <row r="257" ht="15.75" customHeight="1" x14ac:dyDescent="0.4"/>
    <row r="258" ht="15.75" customHeight="1" x14ac:dyDescent="0.4"/>
    <row r="259" ht="15.75" customHeight="1" x14ac:dyDescent="0.4"/>
    <row r="260" ht="15.75" customHeight="1" x14ac:dyDescent="0.4"/>
    <row r="261" ht="15.75" customHeight="1" x14ac:dyDescent="0.4"/>
    <row r="262" ht="15.75" customHeight="1" x14ac:dyDescent="0.4"/>
    <row r="263" ht="15.75" customHeight="1" x14ac:dyDescent="0.4"/>
    <row r="264" ht="15.75" customHeight="1" x14ac:dyDescent="0.4"/>
    <row r="265" ht="15.75" customHeight="1" x14ac:dyDescent="0.4"/>
    <row r="266" ht="15.75" customHeight="1" x14ac:dyDescent="0.4"/>
    <row r="267" ht="15.75" customHeight="1" x14ac:dyDescent="0.4"/>
    <row r="268" ht="15.75" customHeight="1" x14ac:dyDescent="0.4"/>
    <row r="269" ht="15.75" customHeight="1" x14ac:dyDescent="0.4"/>
    <row r="270" ht="15.75" customHeight="1" x14ac:dyDescent="0.4"/>
    <row r="271" ht="15.75" customHeight="1" x14ac:dyDescent="0.4"/>
    <row r="272" ht="15.75" customHeight="1" x14ac:dyDescent="0.4"/>
    <row r="273" ht="15.75" customHeight="1" x14ac:dyDescent="0.4"/>
    <row r="274" ht="15.75" customHeight="1" x14ac:dyDescent="0.4"/>
    <row r="275" ht="15.75" customHeight="1" x14ac:dyDescent="0.4"/>
    <row r="276" ht="15.75" customHeight="1" x14ac:dyDescent="0.4"/>
    <row r="277" ht="15.75" customHeight="1" x14ac:dyDescent="0.4"/>
    <row r="278" ht="15.75" customHeight="1" x14ac:dyDescent="0.4"/>
    <row r="279" ht="15.75" customHeight="1" x14ac:dyDescent="0.4"/>
    <row r="280" ht="15.75" customHeight="1" x14ac:dyDescent="0.4"/>
    <row r="281" ht="15.75" customHeight="1" x14ac:dyDescent="0.4"/>
    <row r="282" ht="15.75" customHeight="1" x14ac:dyDescent="0.4"/>
    <row r="283" ht="15.75" customHeight="1" x14ac:dyDescent="0.4"/>
    <row r="284" ht="15.75" customHeight="1" x14ac:dyDescent="0.4"/>
    <row r="285" ht="15.75" customHeight="1" x14ac:dyDescent="0.4"/>
    <row r="286" ht="15.75" customHeight="1" x14ac:dyDescent="0.4"/>
    <row r="287" ht="15.75" customHeight="1" x14ac:dyDescent="0.4"/>
    <row r="288" ht="15.75" customHeight="1" x14ac:dyDescent="0.4"/>
    <row r="289" ht="15.75" customHeight="1" x14ac:dyDescent="0.4"/>
    <row r="290" ht="15.75" customHeight="1" x14ac:dyDescent="0.4"/>
    <row r="291" ht="15.75" customHeight="1" x14ac:dyDescent="0.4"/>
    <row r="292" ht="15.75" customHeight="1" x14ac:dyDescent="0.4"/>
    <row r="293" ht="15.75" customHeight="1" x14ac:dyDescent="0.4"/>
    <row r="294" ht="15.75" customHeight="1" x14ac:dyDescent="0.4"/>
    <row r="295" ht="15.75" customHeight="1" x14ac:dyDescent="0.4"/>
    <row r="296" ht="15.75" customHeight="1" x14ac:dyDescent="0.4"/>
    <row r="297" ht="15.75" customHeight="1" x14ac:dyDescent="0.4"/>
    <row r="298" ht="15.75" customHeight="1" x14ac:dyDescent="0.4"/>
    <row r="299" ht="15.75" customHeight="1" x14ac:dyDescent="0.4"/>
    <row r="300" ht="15.75" customHeight="1" x14ac:dyDescent="0.4"/>
    <row r="301" ht="15.75" customHeight="1" x14ac:dyDescent="0.4"/>
    <row r="302" ht="15.75" customHeight="1" x14ac:dyDescent="0.4"/>
    <row r="303" ht="15.75" customHeight="1" x14ac:dyDescent="0.4"/>
    <row r="304" ht="15.75" customHeight="1" x14ac:dyDescent="0.4"/>
    <row r="305" ht="15.75" customHeight="1" x14ac:dyDescent="0.4"/>
    <row r="306" ht="15.75" customHeight="1" x14ac:dyDescent="0.4"/>
    <row r="307" ht="15.75" customHeight="1" x14ac:dyDescent="0.4"/>
    <row r="308" ht="15.75" customHeight="1" x14ac:dyDescent="0.4"/>
    <row r="309" ht="15.75" customHeight="1" x14ac:dyDescent="0.4"/>
    <row r="310" ht="15.75" customHeight="1" x14ac:dyDescent="0.4"/>
    <row r="311" ht="15.75" customHeight="1" x14ac:dyDescent="0.4"/>
    <row r="312" ht="15.75" customHeight="1" x14ac:dyDescent="0.4"/>
    <row r="313" ht="15.75" customHeight="1" x14ac:dyDescent="0.4"/>
    <row r="314" ht="15.75" customHeight="1" x14ac:dyDescent="0.4"/>
    <row r="315" ht="15.75" customHeight="1" x14ac:dyDescent="0.4"/>
    <row r="316" ht="15.75" customHeight="1" x14ac:dyDescent="0.4"/>
    <row r="317" ht="15.75" customHeight="1" x14ac:dyDescent="0.4"/>
    <row r="318" ht="15.75" customHeight="1" x14ac:dyDescent="0.4"/>
    <row r="319" ht="15.75" customHeight="1" x14ac:dyDescent="0.4"/>
    <row r="320" ht="15.75" customHeight="1" x14ac:dyDescent="0.4"/>
    <row r="321" ht="15.75" customHeight="1" x14ac:dyDescent="0.4"/>
    <row r="322" ht="15.75" customHeight="1" x14ac:dyDescent="0.4"/>
    <row r="323" ht="15.75" customHeight="1" x14ac:dyDescent="0.4"/>
    <row r="324" ht="15.75" customHeight="1" x14ac:dyDescent="0.4"/>
    <row r="325" ht="15.75" customHeight="1" x14ac:dyDescent="0.4"/>
    <row r="326" ht="15.75" customHeight="1" x14ac:dyDescent="0.4"/>
    <row r="327" ht="15.75" customHeight="1" x14ac:dyDescent="0.4"/>
    <row r="328" ht="15.75" customHeight="1" x14ac:dyDescent="0.4"/>
    <row r="329" ht="15.75" customHeight="1" x14ac:dyDescent="0.4"/>
    <row r="330" ht="15.75" customHeight="1" x14ac:dyDescent="0.4"/>
    <row r="331" ht="15.75" customHeight="1" x14ac:dyDescent="0.4"/>
    <row r="332" ht="15.75" customHeight="1" x14ac:dyDescent="0.4"/>
    <row r="333" ht="15.75" customHeight="1" x14ac:dyDescent="0.4"/>
    <row r="334" ht="15.75" customHeight="1" x14ac:dyDescent="0.4"/>
    <row r="335" ht="15.75" customHeight="1" x14ac:dyDescent="0.4"/>
    <row r="336" ht="15.75" customHeight="1" x14ac:dyDescent="0.4"/>
    <row r="337" ht="15.75" customHeight="1" x14ac:dyDescent="0.4"/>
    <row r="338" ht="15.75" customHeight="1" x14ac:dyDescent="0.4"/>
    <row r="339" ht="15.75" customHeight="1" x14ac:dyDescent="0.4"/>
    <row r="340" ht="15.75" customHeight="1" x14ac:dyDescent="0.4"/>
    <row r="341" ht="15.75" customHeight="1" x14ac:dyDescent="0.4"/>
    <row r="342" ht="15.75" customHeight="1" x14ac:dyDescent="0.4"/>
    <row r="343" ht="15.75" customHeight="1" x14ac:dyDescent="0.4"/>
    <row r="344" ht="15.75" customHeight="1" x14ac:dyDescent="0.4"/>
    <row r="345" ht="15.75" customHeight="1" x14ac:dyDescent="0.4"/>
    <row r="346" ht="15.75" customHeight="1" x14ac:dyDescent="0.4"/>
    <row r="347" ht="15.75" customHeight="1" x14ac:dyDescent="0.4"/>
    <row r="348" ht="15.75" customHeight="1" x14ac:dyDescent="0.4"/>
    <row r="349" ht="15.75" customHeight="1" x14ac:dyDescent="0.4"/>
    <row r="350" ht="15.75" customHeight="1" x14ac:dyDescent="0.4"/>
    <row r="351" ht="15.75" customHeight="1" x14ac:dyDescent="0.4"/>
    <row r="352" ht="15.75" customHeight="1" x14ac:dyDescent="0.4"/>
    <row r="353" ht="15.75" customHeight="1" x14ac:dyDescent="0.4"/>
    <row r="354" ht="15.75" customHeight="1" x14ac:dyDescent="0.4"/>
    <row r="355" ht="15.75" customHeight="1" x14ac:dyDescent="0.4"/>
    <row r="356" ht="15.75" customHeight="1" x14ac:dyDescent="0.4"/>
    <row r="357" ht="15.75" customHeight="1" x14ac:dyDescent="0.4"/>
    <row r="358" ht="15.75" customHeight="1" x14ac:dyDescent="0.4"/>
    <row r="359" ht="15.75" customHeight="1" x14ac:dyDescent="0.4"/>
    <row r="360" ht="15.75" customHeight="1" x14ac:dyDescent="0.4"/>
    <row r="361" ht="15.75" customHeight="1" x14ac:dyDescent="0.4"/>
    <row r="362" ht="15.75" customHeight="1" x14ac:dyDescent="0.4"/>
    <row r="363" ht="15.75" customHeight="1" x14ac:dyDescent="0.4"/>
    <row r="364" ht="15.75" customHeight="1" x14ac:dyDescent="0.4"/>
    <row r="365" ht="15.75" customHeight="1" x14ac:dyDescent="0.4"/>
    <row r="366" ht="15.75" customHeight="1" x14ac:dyDescent="0.4"/>
    <row r="367" ht="15.75" customHeight="1" x14ac:dyDescent="0.4"/>
    <row r="368" ht="15.75" customHeight="1" x14ac:dyDescent="0.4"/>
    <row r="369" ht="15.75" customHeight="1" x14ac:dyDescent="0.4"/>
    <row r="370" ht="15.75" customHeight="1" x14ac:dyDescent="0.4"/>
    <row r="371" ht="15.75" customHeight="1" x14ac:dyDescent="0.4"/>
    <row r="372" ht="15.75" customHeight="1" x14ac:dyDescent="0.4"/>
    <row r="373" ht="15.75" customHeight="1" x14ac:dyDescent="0.4"/>
    <row r="374" ht="15.75" customHeight="1" x14ac:dyDescent="0.4"/>
    <row r="375" ht="15.75" customHeight="1" x14ac:dyDescent="0.4"/>
    <row r="376" ht="15.75" customHeight="1" x14ac:dyDescent="0.4"/>
    <row r="377" ht="15.75" customHeight="1" x14ac:dyDescent="0.4"/>
    <row r="378" ht="15.75" customHeight="1" x14ac:dyDescent="0.4"/>
    <row r="379" ht="15.75" customHeight="1" x14ac:dyDescent="0.4"/>
    <row r="380" ht="15.75" customHeight="1" x14ac:dyDescent="0.4"/>
    <row r="381" ht="15.75" customHeight="1" x14ac:dyDescent="0.4"/>
    <row r="382" ht="15.75" customHeight="1" x14ac:dyDescent="0.4"/>
    <row r="383" ht="15.75" customHeight="1" x14ac:dyDescent="0.4"/>
    <row r="384" ht="15.75" customHeight="1" x14ac:dyDescent="0.4"/>
    <row r="385" ht="15.75" customHeight="1" x14ac:dyDescent="0.4"/>
    <row r="386" ht="15.75" customHeight="1" x14ac:dyDescent="0.4"/>
    <row r="387" ht="15.75" customHeight="1" x14ac:dyDescent="0.4"/>
    <row r="388" ht="15.75" customHeight="1" x14ac:dyDescent="0.4"/>
    <row r="389" ht="15.75" customHeight="1" x14ac:dyDescent="0.4"/>
    <row r="390" ht="15.75" customHeight="1" x14ac:dyDescent="0.4"/>
    <row r="391" ht="15.75" customHeight="1" x14ac:dyDescent="0.4"/>
    <row r="392" ht="15.75" customHeight="1" x14ac:dyDescent="0.4"/>
    <row r="393" ht="15.75" customHeight="1" x14ac:dyDescent="0.4"/>
    <row r="394" ht="15.75" customHeight="1" x14ac:dyDescent="0.4"/>
    <row r="395" ht="15.75" customHeight="1" x14ac:dyDescent="0.4"/>
    <row r="396" ht="15.75" customHeight="1" x14ac:dyDescent="0.4"/>
    <row r="397" ht="15.75" customHeight="1" x14ac:dyDescent="0.4"/>
    <row r="398" ht="15.75" customHeight="1" x14ac:dyDescent="0.4"/>
    <row r="399" ht="15.75" customHeight="1" x14ac:dyDescent="0.4"/>
    <row r="400" ht="15.75" customHeight="1" x14ac:dyDescent="0.4"/>
    <row r="401" ht="15.75" customHeight="1" x14ac:dyDescent="0.4"/>
    <row r="402" ht="15.75" customHeight="1" x14ac:dyDescent="0.4"/>
    <row r="403" ht="15.75" customHeight="1" x14ac:dyDescent="0.4"/>
    <row r="404" ht="15.75" customHeight="1" x14ac:dyDescent="0.4"/>
    <row r="405" ht="15.75" customHeight="1" x14ac:dyDescent="0.4"/>
    <row r="406" ht="15.75" customHeight="1" x14ac:dyDescent="0.4"/>
    <row r="407" ht="15.75" customHeight="1" x14ac:dyDescent="0.4"/>
    <row r="408" ht="15.75" customHeight="1" x14ac:dyDescent="0.4"/>
    <row r="409" ht="15.75" customHeight="1" x14ac:dyDescent="0.4"/>
    <row r="410" ht="15.75" customHeight="1" x14ac:dyDescent="0.4"/>
    <row r="411" ht="15.75" customHeight="1" x14ac:dyDescent="0.4"/>
    <row r="412" ht="15.75" customHeight="1" x14ac:dyDescent="0.4"/>
    <row r="413" ht="15.75" customHeight="1" x14ac:dyDescent="0.4"/>
    <row r="414" ht="15.75" customHeight="1" x14ac:dyDescent="0.4"/>
    <row r="415" ht="15.75" customHeight="1" x14ac:dyDescent="0.4"/>
    <row r="416" ht="15.75" customHeight="1" x14ac:dyDescent="0.4"/>
    <row r="417" ht="15.75" customHeight="1" x14ac:dyDescent="0.4"/>
    <row r="418" ht="15.75" customHeight="1" x14ac:dyDescent="0.4"/>
    <row r="419" ht="15.75" customHeight="1" x14ac:dyDescent="0.4"/>
    <row r="420" ht="15.75" customHeight="1" x14ac:dyDescent="0.4"/>
    <row r="421" ht="15.75" customHeight="1" x14ac:dyDescent="0.4"/>
    <row r="422" ht="15.75" customHeight="1" x14ac:dyDescent="0.4"/>
    <row r="423" ht="15.75" customHeight="1" x14ac:dyDescent="0.4"/>
    <row r="424" ht="15.75" customHeight="1" x14ac:dyDescent="0.4"/>
    <row r="425" ht="15.75" customHeight="1" x14ac:dyDescent="0.4"/>
    <row r="426" ht="15.75" customHeight="1" x14ac:dyDescent="0.4"/>
    <row r="427" ht="15.75" customHeight="1" x14ac:dyDescent="0.4"/>
    <row r="428" ht="15.75" customHeight="1" x14ac:dyDescent="0.4"/>
    <row r="429" ht="15.75" customHeight="1" x14ac:dyDescent="0.4"/>
    <row r="430" ht="15.75" customHeight="1" x14ac:dyDescent="0.4"/>
    <row r="431" ht="15.75" customHeight="1" x14ac:dyDescent="0.4"/>
    <row r="432" ht="15.75" customHeight="1" x14ac:dyDescent="0.4"/>
    <row r="433" ht="15.75" customHeight="1" x14ac:dyDescent="0.4"/>
    <row r="434" ht="15.75" customHeight="1" x14ac:dyDescent="0.4"/>
    <row r="435" ht="15.75" customHeight="1" x14ac:dyDescent="0.4"/>
    <row r="436" ht="15.75" customHeight="1" x14ac:dyDescent="0.4"/>
    <row r="437" ht="15.75" customHeight="1" x14ac:dyDescent="0.4"/>
    <row r="438" ht="15.75" customHeight="1" x14ac:dyDescent="0.4"/>
    <row r="439" ht="15.75" customHeight="1" x14ac:dyDescent="0.4"/>
    <row r="440" ht="15.75" customHeight="1" x14ac:dyDescent="0.4"/>
    <row r="441" ht="15.75" customHeight="1" x14ac:dyDescent="0.4"/>
    <row r="442" ht="15.75" customHeight="1" x14ac:dyDescent="0.4"/>
    <row r="443" ht="15.75" customHeight="1" x14ac:dyDescent="0.4"/>
    <row r="444" ht="15.75" customHeight="1" x14ac:dyDescent="0.4"/>
    <row r="445" ht="15.75" customHeight="1" x14ac:dyDescent="0.4"/>
    <row r="446" ht="15.75" customHeight="1" x14ac:dyDescent="0.4"/>
    <row r="447" ht="15.75" customHeight="1" x14ac:dyDescent="0.4"/>
    <row r="448" ht="15.75" customHeight="1" x14ac:dyDescent="0.4"/>
    <row r="449" ht="15.75" customHeight="1" x14ac:dyDescent="0.4"/>
    <row r="450" ht="15.75" customHeight="1" x14ac:dyDescent="0.4"/>
    <row r="451" ht="15.75" customHeight="1" x14ac:dyDescent="0.4"/>
    <row r="452" ht="15.75" customHeight="1" x14ac:dyDescent="0.4"/>
    <row r="453" ht="15.75" customHeight="1" x14ac:dyDescent="0.4"/>
    <row r="454" ht="15.75" customHeight="1" x14ac:dyDescent="0.4"/>
    <row r="455" ht="15.75" customHeight="1" x14ac:dyDescent="0.4"/>
    <row r="456" ht="15.75" customHeight="1" x14ac:dyDescent="0.4"/>
    <row r="457" ht="15.75" customHeight="1" x14ac:dyDescent="0.4"/>
    <row r="458" ht="15.75" customHeight="1" x14ac:dyDescent="0.4"/>
    <row r="459" ht="15.75" customHeight="1" x14ac:dyDescent="0.4"/>
    <row r="460" ht="15.75" customHeight="1" x14ac:dyDescent="0.4"/>
    <row r="461" ht="15.75" customHeight="1" x14ac:dyDescent="0.4"/>
    <row r="462" ht="15.75" customHeight="1" x14ac:dyDescent="0.4"/>
    <row r="463" ht="15.75" customHeight="1" x14ac:dyDescent="0.4"/>
    <row r="464" ht="15.75" customHeight="1" x14ac:dyDescent="0.4"/>
    <row r="465" ht="15.75" customHeight="1" x14ac:dyDescent="0.4"/>
    <row r="466" ht="15.75" customHeight="1" x14ac:dyDescent="0.4"/>
    <row r="467" ht="15.75" customHeight="1" x14ac:dyDescent="0.4"/>
    <row r="468" ht="15.75" customHeight="1" x14ac:dyDescent="0.4"/>
    <row r="469" ht="15.75" customHeight="1" x14ac:dyDescent="0.4"/>
    <row r="470" ht="15.75" customHeight="1" x14ac:dyDescent="0.4"/>
    <row r="471" ht="15.75" customHeight="1" x14ac:dyDescent="0.4"/>
    <row r="472" ht="15.75" customHeight="1" x14ac:dyDescent="0.4"/>
    <row r="473" ht="15.75" customHeight="1" x14ac:dyDescent="0.4"/>
    <row r="474" ht="15.75" customHeight="1" x14ac:dyDescent="0.4"/>
    <row r="475" ht="15.75" customHeight="1" x14ac:dyDescent="0.4"/>
    <row r="476" ht="15.75" customHeight="1" x14ac:dyDescent="0.4"/>
    <row r="477" ht="15.75" customHeight="1" x14ac:dyDescent="0.4"/>
    <row r="478" ht="15.75" customHeight="1" x14ac:dyDescent="0.4"/>
    <row r="479" ht="15.75" customHeight="1" x14ac:dyDescent="0.4"/>
    <row r="480" ht="15.75" customHeight="1" x14ac:dyDescent="0.4"/>
    <row r="481" ht="15.75" customHeight="1" x14ac:dyDescent="0.4"/>
    <row r="482" ht="15.75" customHeight="1" x14ac:dyDescent="0.4"/>
    <row r="483" ht="15.75" customHeight="1" x14ac:dyDescent="0.4"/>
    <row r="484" ht="15.75" customHeight="1" x14ac:dyDescent="0.4"/>
    <row r="485" ht="15.75" customHeight="1" x14ac:dyDescent="0.4"/>
    <row r="486" ht="15.75" customHeight="1" x14ac:dyDescent="0.4"/>
    <row r="487" ht="15.75" customHeight="1" x14ac:dyDescent="0.4"/>
    <row r="488" ht="15.75" customHeight="1" x14ac:dyDescent="0.4"/>
    <row r="489" ht="15.75" customHeight="1" x14ac:dyDescent="0.4"/>
    <row r="490" ht="15.75" customHeight="1" x14ac:dyDescent="0.4"/>
    <row r="491" ht="15.75" customHeight="1" x14ac:dyDescent="0.4"/>
    <row r="492" ht="15.75" customHeight="1" x14ac:dyDescent="0.4"/>
    <row r="493" ht="15.75" customHeight="1" x14ac:dyDescent="0.4"/>
    <row r="494" ht="15.75" customHeight="1" x14ac:dyDescent="0.4"/>
    <row r="495" ht="15.75" customHeight="1" x14ac:dyDescent="0.4"/>
    <row r="496" ht="15.75" customHeight="1" x14ac:dyDescent="0.4"/>
    <row r="497" ht="15.75" customHeight="1" x14ac:dyDescent="0.4"/>
    <row r="498" ht="15.75" customHeight="1" x14ac:dyDescent="0.4"/>
    <row r="499" ht="15.75" customHeight="1" x14ac:dyDescent="0.4"/>
    <row r="500" ht="15.75" customHeight="1" x14ac:dyDescent="0.4"/>
    <row r="501" ht="15.75" customHeight="1" x14ac:dyDescent="0.4"/>
    <row r="502" ht="15.75" customHeight="1" x14ac:dyDescent="0.4"/>
    <row r="503" ht="15.75" customHeight="1" x14ac:dyDescent="0.4"/>
    <row r="504" ht="15.75" customHeight="1" x14ac:dyDescent="0.4"/>
    <row r="505" ht="15.75" customHeight="1" x14ac:dyDescent="0.4"/>
    <row r="506" ht="15.75" customHeight="1" x14ac:dyDescent="0.4"/>
    <row r="507" ht="15.75" customHeight="1" x14ac:dyDescent="0.4"/>
    <row r="508" ht="15.75" customHeight="1" x14ac:dyDescent="0.4"/>
    <row r="509" ht="15.75" customHeight="1" x14ac:dyDescent="0.4"/>
    <row r="510" ht="15.75" customHeight="1" x14ac:dyDescent="0.4"/>
    <row r="511" ht="15.75" customHeight="1" x14ac:dyDescent="0.4"/>
    <row r="512" ht="15.75" customHeight="1" x14ac:dyDescent="0.4"/>
    <row r="513" ht="15.75" customHeight="1" x14ac:dyDescent="0.4"/>
    <row r="514" ht="15.75" customHeight="1" x14ac:dyDescent="0.4"/>
    <row r="515" ht="15.75" customHeight="1" x14ac:dyDescent="0.4"/>
    <row r="516" ht="15.75" customHeight="1" x14ac:dyDescent="0.4"/>
    <row r="517" ht="15.75" customHeight="1" x14ac:dyDescent="0.4"/>
    <row r="518" ht="15.75" customHeight="1" x14ac:dyDescent="0.4"/>
    <row r="519" ht="15.75" customHeight="1" x14ac:dyDescent="0.4"/>
    <row r="520" ht="15.75" customHeight="1" x14ac:dyDescent="0.4"/>
    <row r="521" ht="15.75" customHeight="1" x14ac:dyDescent="0.4"/>
    <row r="522" ht="15.75" customHeight="1" x14ac:dyDescent="0.4"/>
    <row r="523" ht="15.75" customHeight="1" x14ac:dyDescent="0.4"/>
    <row r="524" ht="15.75" customHeight="1" x14ac:dyDescent="0.4"/>
    <row r="525" ht="15.75" customHeight="1" x14ac:dyDescent="0.4"/>
    <row r="526" ht="15.75" customHeight="1" x14ac:dyDescent="0.4"/>
    <row r="527" ht="15.75" customHeight="1" x14ac:dyDescent="0.4"/>
    <row r="528" ht="15.75" customHeight="1" x14ac:dyDescent="0.4"/>
    <row r="529" ht="15.75" customHeight="1" x14ac:dyDescent="0.4"/>
    <row r="530" ht="15.75" customHeight="1" x14ac:dyDescent="0.4"/>
    <row r="531" ht="15.75" customHeight="1" x14ac:dyDescent="0.4"/>
    <row r="532" ht="15.75" customHeight="1" x14ac:dyDescent="0.4"/>
    <row r="533" ht="15.75" customHeight="1" x14ac:dyDescent="0.4"/>
    <row r="534" ht="15.75" customHeight="1" x14ac:dyDescent="0.4"/>
    <row r="535" ht="15.75" customHeight="1" x14ac:dyDescent="0.4"/>
    <row r="536" ht="15.75" customHeight="1" x14ac:dyDescent="0.4"/>
    <row r="537" ht="15.75" customHeight="1" x14ac:dyDescent="0.4"/>
    <row r="538" ht="15.75" customHeight="1" x14ac:dyDescent="0.4"/>
    <row r="539" ht="15.75" customHeight="1" x14ac:dyDescent="0.4"/>
    <row r="540" ht="15.75" customHeight="1" x14ac:dyDescent="0.4"/>
    <row r="541" ht="15.75" customHeight="1" x14ac:dyDescent="0.4"/>
    <row r="542" ht="15.75" customHeight="1" x14ac:dyDescent="0.4"/>
    <row r="543" ht="15.75" customHeight="1" x14ac:dyDescent="0.4"/>
    <row r="544" ht="15.75" customHeight="1" x14ac:dyDescent="0.4"/>
    <row r="545" ht="15.75" customHeight="1" x14ac:dyDescent="0.4"/>
    <row r="546" ht="15.75" customHeight="1" x14ac:dyDescent="0.4"/>
    <row r="547" ht="15.75" customHeight="1" x14ac:dyDescent="0.4"/>
    <row r="548" ht="15.75" customHeight="1" x14ac:dyDescent="0.4"/>
    <row r="549" ht="15.75" customHeight="1" x14ac:dyDescent="0.4"/>
    <row r="550" ht="15.75" customHeight="1" x14ac:dyDescent="0.4"/>
    <row r="551" ht="15.75" customHeight="1" x14ac:dyDescent="0.4"/>
    <row r="552" ht="15.75" customHeight="1" x14ac:dyDescent="0.4"/>
    <row r="553" ht="15.75" customHeight="1" x14ac:dyDescent="0.4"/>
    <row r="554" ht="15.75" customHeight="1" x14ac:dyDescent="0.4"/>
    <row r="555" ht="15.75" customHeight="1" x14ac:dyDescent="0.4"/>
    <row r="556" ht="15.75" customHeight="1" x14ac:dyDescent="0.4"/>
    <row r="557" ht="15.75" customHeight="1" x14ac:dyDescent="0.4"/>
    <row r="558" ht="15.75" customHeight="1" x14ac:dyDescent="0.4"/>
    <row r="559" ht="15.75" customHeight="1" x14ac:dyDescent="0.4"/>
    <row r="560" ht="15.75" customHeight="1" x14ac:dyDescent="0.4"/>
    <row r="561" ht="15.75" customHeight="1" x14ac:dyDescent="0.4"/>
    <row r="562" ht="15.75" customHeight="1" x14ac:dyDescent="0.4"/>
    <row r="563" ht="15.75" customHeight="1" x14ac:dyDescent="0.4"/>
    <row r="564" ht="15.75" customHeight="1" x14ac:dyDescent="0.4"/>
    <row r="565" ht="15.75" customHeight="1" x14ac:dyDescent="0.4"/>
    <row r="566" ht="15.75" customHeight="1" x14ac:dyDescent="0.4"/>
    <row r="567" ht="15.75" customHeight="1" x14ac:dyDescent="0.4"/>
    <row r="568" ht="15.75" customHeight="1" x14ac:dyDescent="0.4"/>
    <row r="569" ht="15.75" customHeight="1" x14ac:dyDescent="0.4"/>
    <row r="570" ht="15.75" customHeight="1" x14ac:dyDescent="0.4"/>
    <row r="571" ht="15.75" customHeight="1" x14ac:dyDescent="0.4"/>
    <row r="572" ht="15.75" customHeight="1" x14ac:dyDescent="0.4"/>
    <row r="573" ht="15.75" customHeight="1" x14ac:dyDescent="0.4"/>
    <row r="574" ht="15.75" customHeight="1" x14ac:dyDescent="0.4"/>
    <row r="575" ht="15.75" customHeight="1" x14ac:dyDescent="0.4"/>
    <row r="576" ht="15.75" customHeight="1" x14ac:dyDescent="0.4"/>
    <row r="577" ht="15.75" customHeight="1" x14ac:dyDescent="0.4"/>
    <row r="578" ht="15.75" customHeight="1" x14ac:dyDescent="0.4"/>
    <row r="579" ht="15.75" customHeight="1" x14ac:dyDescent="0.4"/>
    <row r="580" ht="15.75" customHeight="1" x14ac:dyDescent="0.4"/>
    <row r="581" ht="15.75" customHeight="1" x14ac:dyDescent="0.4"/>
    <row r="582" ht="15.75" customHeight="1" x14ac:dyDescent="0.4"/>
    <row r="583" ht="15.75" customHeight="1" x14ac:dyDescent="0.4"/>
    <row r="584" ht="15.75" customHeight="1" x14ac:dyDescent="0.4"/>
    <row r="585" ht="15.75" customHeight="1" x14ac:dyDescent="0.4"/>
    <row r="586" ht="15.75" customHeight="1" x14ac:dyDescent="0.4"/>
    <row r="587" ht="15.75" customHeight="1" x14ac:dyDescent="0.4"/>
    <row r="588" ht="15.75" customHeight="1" x14ac:dyDescent="0.4"/>
    <row r="589" ht="15.75" customHeight="1" x14ac:dyDescent="0.4"/>
    <row r="590" ht="15.75" customHeight="1" x14ac:dyDescent="0.4"/>
    <row r="591" ht="15.75" customHeight="1" x14ac:dyDescent="0.4"/>
    <row r="592" ht="15.75" customHeight="1" x14ac:dyDescent="0.4"/>
    <row r="593" ht="15.75" customHeight="1" x14ac:dyDescent="0.4"/>
    <row r="594" ht="15.75" customHeight="1" x14ac:dyDescent="0.4"/>
    <row r="595" ht="15.75" customHeight="1" x14ac:dyDescent="0.4"/>
    <row r="596" ht="15.75" customHeight="1" x14ac:dyDescent="0.4"/>
    <row r="597" ht="15.75" customHeight="1" x14ac:dyDescent="0.4"/>
    <row r="598" ht="15.75" customHeight="1" x14ac:dyDescent="0.4"/>
    <row r="599" ht="15.75" customHeight="1" x14ac:dyDescent="0.4"/>
    <row r="600" ht="15.75" customHeight="1" x14ac:dyDescent="0.4"/>
    <row r="601" ht="15.75" customHeight="1" x14ac:dyDescent="0.4"/>
    <row r="602" ht="15.75" customHeight="1" x14ac:dyDescent="0.4"/>
    <row r="603" ht="15.75" customHeight="1" x14ac:dyDescent="0.4"/>
    <row r="604" ht="15.75" customHeight="1" x14ac:dyDescent="0.4"/>
    <row r="605" ht="15.75" customHeight="1" x14ac:dyDescent="0.4"/>
    <row r="606" ht="15.75" customHeight="1" x14ac:dyDescent="0.4"/>
    <row r="607" ht="15.75" customHeight="1" x14ac:dyDescent="0.4"/>
    <row r="608" ht="15.75" customHeight="1" x14ac:dyDescent="0.4"/>
    <row r="609" ht="15.75" customHeight="1" x14ac:dyDescent="0.4"/>
    <row r="610" ht="15.75" customHeight="1" x14ac:dyDescent="0.4"/>
    <row r="611" ht="15.75" customHeight="1" x14ac:dyDescent="0.4"/>
    <row r="612" ht="15.75" customHeight="1" x14ac:dyDescent="0.4"/>
    <row r="613" ht="15.75" customHeight="1" x14ac:dyDescent="0.4"/>
    <row r="614" ht="15.75" customHeight="1" x14ac:dyDescent="0.4"/>
    <row r="615" ht="15.75" customHeight="1" x14ac:dyDescent="0.4"/>
    <row r="616" ht="15.75" customHeight="1" x14ac:dyDescent="0.4"/>
    <row r="617" ht="15.75" customHeight="1" x14ac:dyDescent="0.4"/>
    <row r="618" ht="15.75" customHeight="1" x14ac:dyDescent="0.4"/>
    <row r="619" ht="15.75" customHeight="1" x14ac:dyDescent="0.4"/>
    <row r="620" ht="15.75" customHeight="1" x14ac:dyDescent="0.4"/>
    <row r="621" ht="15.75" customHeight="1" x14ac:dyDescent="0.4"/>
    <row r="622" ht="15.75" customHeight="1" x14ac:dyDescent="0.4"/>
    <row r="623" ht="15.75" customHeight="1" x14ac:dyDescent="0.4"/>
    <row r="624" ht="15.75" customHeight="1" x14ac:dyDescent="0.4"/>
    <row r="625" ht="15.75" customHeight="1" x14ac:dyDescent="0.4"/>
    <row r="626" ht="15.75" customHeight="1" x14ac:dyDescent="0.4"/>
    <row r="627" ht="15.75" customHeight="1" x14ac:dyDescent="0.4"/>
    <row r="628" ht="15.75" customHeight="1" x14ac:dyDescent="0.4"/>
    <row r="629" ht="15.75" customHeight="1" x14ac:dyDescent="0.4"/>
    <row r="630" ht="15.75" customHeight="1" x14ac:dyDescent="0.4"/>
    <row r="631" ht="15.75" customHeight="1" x14ac:dyDescent="0.4"/>
    <row r="632" ht="15.75" customHeight="1" x14ac:dyDescent="0.4"/>
    <row r="633" ht="15.75" customHeight="1" x14ac:dyDescent="0.4"/>
    <row r="634" ht="15.75" customHeight="1" x14ac:dyDescent="0.4"/>
    <row r="635" ht="15.75" customHeight="1" x14ac:dyDescent="0.4"/>
    <row r="636" ht="15.75" customHeight="1" x14ac:dyDescent="0.4"/>
    <row r="637" ht="15.75" customHeight="1" x14ac:dyDescent="0.4"/>
    <row r="638" ht="15.75" customHeight="1" x14ac:dyDescent="0.4"/>
    <row r="639" ht="15.75" customHeight="1" x14ac:dyDescent="0.4"/>
    <row r="640" ht="15.75" customHeight="1" x14ac:dyDescent="0.4"/>
    <row r="641" ht="15.75" customHeight="1" x14ac:dyDescent="0.4"/>
    <row r="642" ht="15.75" customHeight="1" x14ac:dyDescent="0.4"/>
    <row r="643" ht="15.75" customHeight="1" x14ac:dyDescent="0.4"/>
    <row r="644" ht="15.75" customHeight="1" x14ac:dyDescent="0.4"/>
    <row r="645" ht="15.75" customHeight="1" x14ac:dyDescent="0.4"/>
    <row r="646" ht="15.75" customHeight="1" x14ac:dyDescent="0.4"/>
    <row r="647" ht="15.75" customHeight="1" x14ac:dyDescent="0.4"/>
    <row r="648" ht="15.75" customHeight="1" x14ac:dyDescent="0.4"/>
    <row r="649" ht="15.75" customHeight="1" x14ac:dyDescent="0.4"/>
    <row r="650" ht="15.75" customHeight="1" x14ac:dyDescent="0.4"/>
    <row r="651" ht="15.75" customHeight="1" x14ac:dyDescent="0.4"/>
    <row r="652" ht="15.75" customHeight="1" x14ac:dyDescent="0.4"/>
    <row r="653" ht="15.75" customHeight="1" x14ac:dyDescent="0.4"/>
    <row r="654" ht="15.75" customHeight="1" x14ac:dyDescent="0.4"/>
    <row r="655" ht="15.75" customHeight="1" x14ac:dyDescent="0.4"/>
    <row r="656" ht="15.75" customHeight="1" x14ac:dyDescent="0.4"/>
    <row r="657" ht="15.75" customHeight="1" x14ac:dyDescent="0.4"/>
    <row r="658" ht="15.75" customHeight="1" x14ac:dyDescent="0.4"/>
    <row r="659" ht="15.75" customHeight="1" x14ac:dyDescent="0.4"/>
    <row r="660" ht="15.75" customHeight="1" x14ac:dyDescent="0.4"/>
    <row r="661" ht="15.75" customHeight="1" x14ac:dyDescent="0.4"/>
    <row r="662" ht="15.75" customHeight="1" x14ac:dyDescent="0.4"/>
    <row r="663" ht="15.75" customHeight="1" x14ac:dyDescent="0.4"/>
    <row r="664" ht="15.75" customHeight="1" x14ac:dyDescent="0.4"/>
    <row r="665" ht="15.75" customHeight="1" x14ac:dyDescent="0.4"/>
    <row r="666" ht="15.75" customHeight="1" x14ac:dyDescent="0.4"/>
    <row r="667" ht="15.75" customHeight="1" x14ac:dyDescent="0.4"/>
    <row r="668" ht="15.75" customHeight="1" x14ac:dyDescent="0.4"/>
    <row r="669" ht="15.75" customHeight="1" x14ac:dyDescent="0.4"/>
    <row r="670" ht="15.75" customHeight="1" x14ac:dyDescent="0.4"/>
    <row r="671" ht="15.75" customHeight="1" x14ac:dyDescent="0.4"/>
    <row r="672" ht="15.75" customHeight="1" x14ac:dyDescent="0.4"/>
    <row r="673" ht="15.75" customHeight="1" x14ac:dyDescent="0.4"/>
    <row r="674" ht="15.75" customHeight="1" x14ac:dyDescent="0.4"/>
    <row r="675" ht="15.75" customHeight="1" x14ac:dyDescent="0.4"/>
    <row r="676" ht="15.75" customHeight="1" x14ac:dyDescent="0.4"/>
    <row r="677" ht="15.75" customHeight="1" x14ac:dyDescent="0.4"/>
    <row r="678" ht="15.75" customHeight="1" x14ac:dyDescent="0.4"/>
    <row r="679" ht="15.75" customHeight="1" x14ac:dyDescent="0.4"/>
    <row r="680" ht="15.75" customHeight="1" x14ac:dyDescent="0.4"/>
    <row r="681" ht="15.75" customHeight="1" x14ac:dyDescent="0.4"/>
    <row r="682" ht="15.75" customHeight="1" x14ac:dyDescent="0.4"/>
    <row r="683" ht="15.75" customHeight="1" x14ac:dyDescent="0.4"/>
    <row r="684" ht="15.75" customHeight="1" x14ac:dyDescent="0.4"/>
    <row r="685" ht="15.75" customHeight="1" x14ac:dyDescent="0.4"/>
    <row r="686" ht="15.75" customHeight="1" x14ac:dyDescent="0.4"/>
    <row r="687" ht="15.75" customHeight="1" x14ac:dyDescent="0.4"/>
    <row r="688" ht="15.75" customHeight="1" x14ac:dyDescent="0.4"/>
    <row r="689" ht="15.75" customHeight="1" x14ac:dyDescent="0.4"/>
    <row r="690" ht="15.75" customHeight="1" x14ac:dyDescent="0.4"/>
    <row r="691" ht="15.75" customHeight="1" x14ac:dyDescent="0.4"/>
    <row r="692" ht="15.75" customHeight="1" x14ac:dyDescent="0.4"/>
    <row r="693" ht="15.75" customHeight="1" x14ac:dyDescent="0.4"/>
    <row r="694" ht="15.75" customHeight="1" x14ac:dyDescent="0.4"/>
    <row r="695" ht="15.75" customHeight="1" x14ac:dyDescent="0.4"/>
    <row r="696" ht="15.75" customHeight="1" x14ac:dyDescent="0.4"/>
    <row r="697" ht="15.75" customHeight="1" x14ac:dyDescent="0.4"/>
    <row r="698" ht="15.75" customHeight="1" x14ac:dyDescent="0.4"/>
    <row r="699" ht="15.75" customHeight="1" x14ac:dyDescent="0.4"/>
    <row r="700" ht="15.75" customHeight="1" x14ac:dyDescent="0.4"/>
    <row r="701" ht="15.75" customHeight="1" x14ac:dyDescent="0.4"/>
    <row r="702" ht="15.75" customHeight="1" x14ac:dyDescent="0.4"/>
    <row r="703" ht="15.75" customHeight="1" x14ac:dyDescent="0.4"/>
    <row r="704" ht="15.75" customHeight="1" x14ac:dyDescent="0.4"/>
    <row r="705" ht="15.75" customHeight="1" x14ac:dyDescent="0.4"/>
    <row r="706" ht="15.75" customHeight="1" x14ac:dyDescent="0.4"/>
    <row r="707" ht="15.75" customHeight="1" x14ac:dyDescent="0.4"/>
    <row r="708" ht="15.75" customHeight="1" x14ac:dyDescent="0.4"/>
    <row r="709" ht="15.75" customHeight="1" x14ac:dyDescent="0.4"/>
    <row r="710" ht="15.75" customHeight="1" x14ac:dyDescent="0.4"/>
    <row r="711" ht="15.75" customHeight="1" x14ac:dyDescent="0.4"/>
    <row r="712" ht="15.75" customHeight="1" x14ac:dyDescent="0.4"/>
    <row r="713" ht="15.75" customHeight="1" x14ac:dyDescent="0.4"/>
    <row r="714" ht="15.75" customHeight="1" x14ac:dyDescent="0.4"/>
    <row r="715" ht="15.75" customHeight="1" x14ac:dyDescent="0.4"/>
    <row r="716" ht="15.75" customHeight="1" x14ac:dyDescent="0.4"/>
    <row r="717" ht="15.75" customHeight="1" x14ac:dyDescent="0.4"/>
    <row r="718" ht="15.75" customHeight="1" x14ac:dyDescent="0.4"/>
    <row r="719" ht="15.75" customHeight="1" x14ac:dyDescent="0.4"/>
    <row r="720" ht="15.75" customHeight="1" x14ac:dyDescent="0.4"/>
    <row r="721" ht="15.75" customHeight="1" x14ac:dyDescent="0.4"/>
    <row r="722" ht="15.75" customHeight="1" x14ac:dyDescent="0.4"/>
    <row r="723" ht="15.75" customHeight="1" x14ac:dyDescent="0.4"/>
    <row r="724" ht="15.75" customHeight="1" x14ac:dyDescent="0.4"/>
    <row r="725" ht="15.75" customHeight="1" x14ac:dyDescent="0.4"/>
    <row r="726" ht="15.75" customHeight="1" x14ac:dyDescent="0.4"/>
    <row r="727" ht="15.75" customHeight="1" x14ac:dyDescent="0.4"/>
    <row r="728" ht="15.75" customHeight="1" x14ac:dyDescent="0.4"/>
    <row r="729" ht="15.75" customHeight="1" x14ac:dyDescent="0.4"/>
    <row r="730" ht="15.75" customHeight="1" x14ac:dyDescent="0.4"/>
    <row r="731" ht="15.75" customHeight="1" x14ac:dyDescent="0.4"/>
    <row r="732" ht="15.75" customHeight="1" x14ac:dyDescent="0.4"/>
    <row r="733" ht="15.75" customHeight="1" x14ac:dyDescent="0.4"/>
    <row r="734" ht="15.75" customHeight="1" x14ac:dyDescent="0.4"/>
    <row r="735" ht="15.75" customHeight="1" x14ac:dyDescent="0.4"/>
    <row r="736" ht="15.75" customHeight="1" x14ac:dyDescent="0.4"/>
    <row r="737" ht="15.75" customHeight="1" x14ac:dyDescent="0.4"/>
    <row r="738" ht="15.75" customHeight="1" x14ac:dyDescent="0.4"/>
    <row r="739" ht="15.75" customHeight="1" x14ac:dyDescent="0.4"/>
    <row r="740" ht="15.75" customHeight="1" x14ac:dyDescent="0.4"/>
    <row r="741" ht="15.75" customHeight="1" x14ac:dyDescent="0.4"/>
    <row r="742" ht="15.75" customHeight="1" x14ac:dyDescent="0.4"/>
    <row r="743" ht="15.75" customHeight="1" x14ac:dyDescent="0.4"/>
    <row r="744" ht="15.75" customHeight="1" x14ac:dyDescent="0.4"/>
    <row r="745" ht="15.75" customHeight="1" x14ac:dyDescent="0.4"/>
    <row r="746" ht="15.75" customHeight="1" x14ac:dyDescent="0.4"/>
    <row r="747" ht="15.75" customHeight="1" x14ac:dyDescent="0.4"/>
    <row r="748" ht="15.75" customHeight="1" x14ac:dyDescent="0.4"/>
    <row r="749" ht="15.75" customHeight="1" x14ac:dyDescent="0.4"/>
    <row r="750" ht="15.75" customHeight="1" x14ac:dyDescent="0.4"/>
    <row r="751" ht="15.75" customHeight="1" x14ac:dyDescent="0.4"/>
    <row r="752" ht="15.75" customHeight="1" x14ac:dyDescent="0.4"/>
    <row r="753" ht="15.75" customHeight="1" x14ac:dyDescent="0.4"/>
    <row r="754" ht="15.75" customHeight="1" x14ac:dyDescent="0.4"/>
    <row r="755" ht="15.75" customHeight="1" x14ac:dyDescent="0.4"/>
    <row r="756" ht="15.75" customHeight="1" x14ac:dyDescent="0.4"/>
    <row r="757" ht="15.75" customHeight="1" x14ac:dyDescent="0.4"/>
    <row r="758" ht="15.75" customHeight="1" x14ac:dyDescent="0.4"/>
    <row r="759" ht="15.75" customHeight="1" x14ac:dyDescent="0.4"/>
    <row r="760" ht="15.75" customHeight="1" x14ac:dyDescent="0.4"/>
    <row r="761" ht="15.75" customHeight="1" x14ac:dyDescent="0.4"/>
    <row r="762" ht="15.75" customHeight="1" x14ac:dyDescent="0.4"/>
    <row r="763" ht="15.75" customHeight="1" x14ac:dyDescent="0.4"/>
    <row r="764" ht="15.75" customHeight="1" x14ac:dyDescent="0.4"/>
    <row r="765" ht="15.75" customHeight="1" x14ac:dyDescent="0.4"/>
    <row r="766" ht="15.75" customHeight="1" x14ac:dyDescent="0.4"/>
    <row r="767" ht="15.75" customHeight="1" x14ac:dyDescent="0.4"/>
    <row r="768" ht="15.75" customHeight="1" x14ac:dyDescent="0.4"/>
    <row r="769" ht="15.75" customHeight="1" x14ac:dyDescent="0.4"/>
    <row r="770" ht="15.75" customHeight="1" x14ac:dyDescent="0.4"/>
    <row r="771" ht="15.75" customHeight="1" x14ac:dyDescent="0.4"/>
    <row r="772" ht="15.75" customHeight="1" x14ac:dyDescent="0.4"/>
    <row r="773" ht="15.75" customHeight="1" x14ac:dyDescent="0.4"/>
    <row r="774" ht="15.75" customHeight="1" x14ac:dyDescent="0.4"/>
    <row r="775" ht="15.75" customHeight="1" x14ac:dyDescent="0.4"/>
    <row r="776" ht="15.75" customHeight="1" x14ac:dyDescent="0.4"/>
    <row r="777" ht="15.75" customHeight="1" x14ac:dyDescent="0.4"/>
    <row r="778" ht="15.75" customHeight="1" x14ac:dyDescent="0.4"/>
    <row r="779" ht="15.75" customHeight="1" x14ac:dyDescent="0.4"/>
    <row r="780" ht="15.75" customHeight="1" x14ac:dyDescent="0.4"/>
    <row r="781" ht="15.75" customHeight="1" x14ac:dyDescent="0.4"/>
    <row r="782" ht="15.75" customHeight="1" x14ac:dyDescent="0.4"/>
    <row r="783" ht="15.75" customHeight="1" x14ac:dyDescent="0.4"/>
    <row r="784" ht="15.75" customHeight="1" x14ac:dyDescent="0.4"/>
    <row r="785" ht="15.75" customHeight="1" x14ac:dyDescent="0.4"/>
    <row r="786" ht="15.75" customHeight="1" x14ac:dyDescent="0.4"/>
    <row r="787" ht="15.75" customHeight="1" x14ac:dyDescent="0.4"/>
    <row r="788" ht="15.75" customHeight="1" x14ac:dyDescent="0.4"/>
    <row r="789" ht="15.75" customHeight="1" x14ac:dyDescent="0.4"/>
    <row r="790" ht="15.75" customHeight="1" x14ac:dyDescent="0.4"/>
    <row r="791" ht="15.75" customHeight="1" x14ac:dyDescent="0.4"/>
    <row r="792" ht="15.75" customHeight="1" x14ac:dyDescent="0.4"/>
    <row r="793" ht="15.75" customHeight="1" x14ac:dyDescent="0.4"/>
    <row r="794" ht="15.75" customHeight="1" x14ac:dyDescent="0.4"/>
    <row r="795" ht="15.75" customHeight="1" x14ac:dyDescent="0.4"/>
    <row r="796" ht="15.75" customHeight="1" x14ac:dyDescent="0.4"/>
    <row r="797" ht="15.75" customHeight="1" x14ac:dyDescent="0.4"/>
    <row r="798" ht="15.75" customHeight="1" x14ac:dyDescent="0.4"/>
    <row r="799" ht="15.75" customHeight="1" x14ac:dyDescent="0.4"/>
    <row r="800" ht="15.75" customHeight="1" x14ac:dyDescent="0.4"/>
    <row r="801" ht="15.75" customHeight="1" x14ac:dyDescent="0.4"/>
    <row r="802" ht="15.75" customHeight="1" x14ac:dyDescent="0.4"/>
    <row r="803" ht="15.75" customHeight="1" x14ac:dyDescent="0.4"/>
    <row r="804" ht="15.75" customHeight="1" x14ac:dyDescent="0.4"/>
    <row r="805" ht="15.75" customHeight="1" x14ac:dyDescent="0.4"/>
    <row r="806" ht="15.75" customHeight="1" x14ac:dyDescent="0.4"/>
    <row r="807" ht="15.75" customHeight="1" x14ac:dyDescent="0.4"/>
    <row r="808" ht="15.75" customHeight="1" x14ac:dyDescent="0.4"/>
    <row r="809" ht="15.75" customHeight="1" x14ac:dyDescent="0.4"/>
    <row r="810" ht="15.75" customHeight="1" x14ac:dyDescent="0.4"/>
    <row r="811" ht="15.75" customHeight="1" x14ac:dyDescent="0.4"/>
    <row r="812" ht="15.75" customHeight="1" x14ac:dyDescent="0.4"/>
    <row r="813" ht="15.75" customHeight="1" x14ac:dyDescent="0.4"/>
    <row r="814" ht="15.75" customHeight="1" x14ac:dyDescent="0.4"/>
    <row r="815" ht="15.75" customHeight="1" x14ac:dyDescent="0.4"/>
    <row r="816" ht="15.75" customHeight="1" x14ac:dyDescent="0.4"/>
    <row r="817" ht="15.75" customHeight="1" x14ac:dyDescent="0.4"/>
    <row r="818" ht="15.75" customHeight="1" x14ac:dyDescent="0.4"/>
    <row r="819" ht="15.75" customHeight="1" x14ac:dyDescent="0.4"/>
    <row r="820" ht="15.75" customHeight="1" x14ac:dyDescent="0.4"/>
    <row r="821" ht="15.75" customHeight="1" x14ac:dyDescent="0.4"/>
    <row r="822" ht="15.75" customHeight="1" x14ac:dyDescent="0.4"/>
    <row r="823" ht="15.75" customHeight="1" x14ac:dyDescent="0.4"/>
    <row r="824" ht="15.75" customHeight="1" x14ac:dyDescent="0.4"/>
    <row r="825" ht="15.75" customHeight="1" x14ac:dyDescent="0.4"/>
    <row r="826" ht="15.75" customHeight="1" x14ac:dyDescent="0.4"/>
    <row r="827" ht="15.75" customHeight="1" x14ac:dyDescent="0.4"/>
    <row r="828" ht="15.75" customHeight="1" x14ac:dyDescent="0.4"/>
    <row r="829" ht="15.75" customHeight="1" x14ac:dyDescent="0.4"/>
    <row r="830" ht="15.75" customHeight="1" x14ac:dyDescent="0.4"/>
    <row r="831" ht="15.75" customHeight="1" x14ac:dyDescent="0.4"/>
    <row r="832" ht="15.75" customHeight="1" x14ac:dyDescent="0.4"/>
    <row r="833" ht="15.75" customHeight="1" x14ac:dyDescent="0.4"/>
    <row r="834" ht="15.75" customHeight="1" x14ac:dyDescent="0.4"/>
    <row r="835" ht="15.75" customHeight="1" x14ac:dyDescent="0.4"/>
    <row r="836" ht="15.75" customHeight="1" x14ac:dyDescent="0.4"/>
    <row r="837" ht="15.75" customHeight="1" x14ac:dyDescent="0.4"/>
    <row r="838" ht="15.75" customHeight="1" x14ac:dyDescent="0.4"/>
    <row r="839" ht="15.75" customHeight="1" x14ac:dyDescent="0.4"/>
    <row r="840" ht="15.75" customHeight="1" x14ac:dyDescent="0.4"/>
    <row r="841" ht="15.75" customHeight="1" x14ac:dyDescent="0.4"/>
    <row r="842" ht="15.75" customHeight="1" x14ac:dyDescent="0.4"/>
    <row r="843" ht="15.75" customHeight="1" x14ac:dyDescent="0.4"/>
    <row r="844" ht="15.75" customHeight="1" x14ac:dyDescent="0.4"/>
    <row r="845" ht="15.75" customHeight="1" x14ac:dyDescent="0.4"/>
    <row r="846" ht="15.75" customHeight="1" x14ac:dyDescent="0.4"/>
    <row r="847" ht="15.75" customHeight="1" x14ac:dyDescent="0.4"/>
    <row r="848" ht="15.75" customHeight="1" x14ac:dyDescent="0.4"/>
    <row r="849" ht="15.75" customHeight="1" x14ac:dyDescent="0.4"/>
    <row r="850" ht="15.75" customHeight="1" x14ac:dyDescent="0.4"/>
    <row r="851" ht="15.75" customHeight="1" x14ac:dyDescent="0.4"/>
    <row r="852" ht="15.75" customHeight="1" x14ac:dyDescent="0.4"/>
    <row r="853" ht="15.75" customHeight="1" x14ac:dyDescent="0.4"/>
    <row r="854" ht="15.75" customHeight="1" x14ac:dyDescent="0.4"/>
    <row r="855" ht="15.75" customHeight="1" x14ac:dyDescent="0.4"/>
    <row r="856" ht="15.75" customHeight="1" x14ac:dyDescent="0.4"/>
    <row r="857" ht="15.75" customHeight="1" x14ac:dyDescent="0.4"/>
    <row r="858" ht="15.75" customHeight="1" x14ac:dyDescent="0.4"/>
    <row r="859" ht="15.75" customHeight="1" x14ac:dyDescent="0.4"/>
    <row r="860" ht="15.75" customHeight="1" x14ac:dyDescent="0.4"/>
    <row r="861" ht="15.75" customHeight="1" x14ac:dyDescent="0.4"/>
    <row r="862" ht="15.75" customHeight="1" x14ac:dyDescent="0.4"/>
    <row r="863" ht="15.75" customHeight="1" x14ac:dyDescent="0.4"/>
    <row r="864" ht="15.75" customHeight="1" x14ac:dyDescent="0.4"/>
    <row r="865" ht="15.75" customHeight="1" x14ac:dyDescent="0.4"/>
    <row r="866" ht="15.75" customHeight="1" x14ac:dyDescent="0.4"/>
    <row r="867" ht="15.75" customHeight="1" x14ac:dyDescent="0.4"/>
    <row r="868" ht="15.75" customHeight="1" x14ac:dyDescent="0.4"/>
    <row r="869" ht="15.75" customHeight="1" x14ac:dyDescent="0.4"/>
    <row r="870" ht="15.75" customHeight="1" x14ac:dyDescent="0.4"/>
    <row r="871" ht="15.75" customHeight="1" x14ac:dyDescent="0.4"/>
    <row r="872" ht="15.75" customHeight="1" x14ac:dyDescent="0.4"/>
    <row r="873" ht="15.75" customHeight="1" x14ac:dyDescent="0.4"/>
    <row r="874" ht="15.75" customHeight="1" x14ac:dyDescent="0.4"/>
    <row r="875" ht="15.75" customHeight="1" x14ac:dyDescent="0.4"/>
    <row r="876" ht="15.75" customHeight="1" x14ac:dyDescent="0.4"/>
    <row r="877" ht="15.75" customHeight="1" x14ac:dyDescent="0.4"/>
    <row r="878" ht="15.75" customHeight="1" x14ac:dyDescent="0.4"/>
    <row r="879" ht="15.75" customHeight="1" x14ac:dyDescent="0.4"/>
    <row r="880" ht="15.75" customHeight="1" x14ac:dyDescent="0.4"/>
    <row r="881" ht="15.75" customHeight="1" x14ac:dyDescent="0.4"/>
    <row r="882" ht="15.75" customHeight="1" x14ac:dyDescent="0.4"/>
    <row r="883" ht="15.75" customHeight="1" x14ac:dyDescent="0.4"/>
    <row r="884" ht="15.75" customHeight="1" x14ac:dyDescent="0.4"/>
    <row r="885" ht="15.75" customHeight="1" x14ac:dyDescent="0.4"/>
    <row r="886" ht="15.75" customHeight="1" x14ac:dyDescent="0.4"/>
    <row r="887" ht="15.75" customHeight="1" x14ac:dyDescent="0.4"/>
    <row r="888" ht="15.75" customHeight="1" x14ac:dyDescent="0.4"/>
    <row r="889" ht="15.75" customHeight="1" x14ac:dyDescent="0.4"/>
    <row r="890" ht="15.75" customHeight="1" x14ac:dyDescent="0.4"/>
    <row r="891" ht="15.75" customHeight="1" x14ac:dyDescent="0.4"/>
    <row r="892" ht="15.75" customHeight="1" x14ac:dyDescent="0.4"/>
    <row r="893" ht="15.75" customHeight="1" x14ac:dyDescent="0.4"/>
    <row r="894" ht="15.75" customHeight="1" x14ac:dyDescent="0.4"/>
    <row r="895" ht="15.75" customHeight="1" x14ac:dyDescent="0.4"/>
    <row r="896" ht="15.75" customHeight="1" x14ac:dyDescent="0.4"/>
    <row r="897" ht="15.75" customHeight="1" x14ac:dyDescent="0.4"/>
    <row r="898" ht="15.75" customHeight="1" x14ac:dyDescent="0.4"/>
    <row r="899" ht="15.75" customHeight="1" x14ac:dyDescent="0.4"/>
    <row r="900" ht="15.75" customHeight="1" x14ac:dyDescent="0.4"/>
    <row r="901" ht="15.75" customHeight="1" x14ac:dyDescent="0.4"/>
    <row r="902" ht="15.75" customHeight="1" x14ac:dyDescent="0.4"/>
    <row r="903" ht="15.75" customHeight="1" x14ac:dyDescent="0.4"/>
    <row r="904" ht="15.75" customHeight="1" x14ac:dyDescent="0.4"/>
    <row r="905" ht="15.75" customHeight="1" x14ac:dyDescent="0.4"/>
    <row r="906" ht="15.75" customHeight="1" x14ac:dyDescent="0.4"/>
    <row r="907" ht="15.75" customHeight="1" x14ac:dyDescent="0.4"/>
    <row r="908" ht="15.75" customHeight="1" x14ac:dyDescent="0.4"/>
    <row r="909" ht="15.75" customHeight="1" x14ac:dyDescent="0.4"/>
    <row r="910" ht="15.75" customHeight="1" x14ac:dyDescent="0.4"/>
    <row r="911" ht="15.75" customHeight="1" x14ac:dyDescent="0.4"/>
    <row r="912" ht="15.75" customHeight="1" x14ac:dyDescent="0.4"/>
    <row r="913" ht="15.75" customHeight="1" x14ac:dyDescent="0.4"/>
    <row r="914" ht="15.75" customHeight="1" x14ac:dyDescent="0.4"/>
    <row r="915" ht="15.75" customHeight="1" x14ac:dyDescent="0.4"/>
    <row r="916" ht="15.75" customHeight="1" x14ac:dyDescent="0.4"/>
    <row r="917" ht="15.75" customHeight="1" x14ac:dyDescent="0.4"/>
    <row r="918" ht="15.75" customHeight="1" x14ac:dyDescent="0.4"/>
    <row r="919" ht="15.75" customHeight="1" x14ac:dyDescent="0.4"/>
    <row r="920" ht="15.75" customHeight="1" x14ac:dyDescent="0.4"/>
    <row r="921" ht="15.75" customHeight="1" x14ac:dyDescent="0.4"/>
    <row r="922" ht="15.75" customHeight="1" x14ac:dyDescent="0.4"/>
    <row r="923" ht="15.75" customHeight="1" x14ac:dyDescent="0.4"/>
    <row r="924" ht="15.75" customHeight="1" x14ac:dyDescent="0.4"/>
    <row r="925" ht="15.75" customHeight="1" x14ac:dyDescent="0.4"/>
    <row r="926" ht="15.75" customHeight="1" x14ac:dyDescent="0.4"/>
    <row r="927" ht="15.75" customHeight="1" x14ac:dyDescent="0.4"/>
    <row r="928" ht="15.75" customHeight="1" x14ac:dyDescent="0.4"/>
    <row r="929" ht="15.75" customHeight="1" x14ac:dyDescent="0.4"/>
    <row r="930" ht="15.75" customHeight="1" x14ac:dyDescent="0.4"/>
    <row r="931" ht="15.75" customHeight="1" x14ac:dyDescent="0.4"/>
    <row r="932" ht="15.75" customHeight="1" x14ac:dyDescent="0.4"/>
    <row r="933" ht="15.75" customHeight="1" x14ac:dyDescent="0.4"/>
    <row r="934" ht="15.75" customHeight="1" x14ac:dyDescent="0.4"/>
    <row r="935" ht="15.75" customHeight="1" x14ac:dyDescent="0.4"/>
    <row r="936" ht="15.75" customHeight="1" x14ac:dyDescent="0.4"/>
    <row r="937" ht="15.75" customHeight="1" x14ac:dyDescent="0.4"/>
    <row r="938" ht="15.75" customHeight="1" x14ac:dyDescent="0.4"/>
    <row r="939" ht="15.75" customHeight="1" x14ac:dyDescent="0.4"/>
    <row r="940" ht="15.75" customHeight="1" x14ac:dyDescent="0.4"/>
    <row r="941" ht="15.75" customHeight="1" x14ac:dyDescent="0.4"/>
    <row r="942" ht="15.75" customHeight="1" x14ac:dyDescent="0.4"/>
    <row r="943" ht="15.75" customHeight="1" x14ac:dyDescent="0.4"/>
    <row r="944" ht="15.75" customHeight="1" x14ac:dyDescent="0.4"/>
    <row r="945" ht="15.75" customHeight="1" x14ac:dyDescent="0.4"/>
    <row r="946" ht="15.75" customHeight="1" x14ac:dyDescent="0.4"/>
    <row r="947" ht="15.75" customHeight="1" x14ac:dyDescent="0.4"/>
    <row r="948" ht="15.75" customHeight="1" x14ac:dyDescent="0.4"/>
    <row r="949" ht="15.75" customHeight="1" x14ac:dyDescent="0.4"/>
    <row r="950" ht="15.75" customHeight="1" x14ac:dyDescent="0.4"/>
    <row r="951" ht="15.75" customHeight="1" x14ac:dyDescent="0.4"/>
    <row r="952" ht="15.75" customHeight="1" x14ac:dyDescent="0.4"/>
    <row r="953" ht="15.75" customHeight="1" x14ac:dyDescent="0.4"/>
    <row r="954" ht="15.75" customHeight="1" x14ac:dyDescent="0.4"/>
    <row r="955" ht="15.75" customHeight="1" x14ac:dyDescent="0.4"/>
    <row r="956" ht="15.75" customHeight="1" x14ac:dyDescent="0.4"/>
    <row r="957" ht="15.75" customHeight="1" x14ac:dyDescent="0.4"/>
    <row r="958" ht="15.75" customHeight="1" x14ac:dyDescent="0.4"/>
    <row r="959" ht="15.75" customHeight="1" x14ac:dyDescent="0.4"/>
    <row r="960" ht="15.75" customHeight="1" x14ac:dyDescent="0.4"/>
    <row r="961" ht="15.75" customHeight="1" x14ac:dyDescent="0.4"/>
    <row r="962" ht="15.75" customHeight="1" x14ac:dyDescent="0.4"/>
    <row r="963" ht="15.75" customHeight="1" x14ac:dyDescent="0.4"/>
    <row r="964" ht="15.75" customHeight="1" x14ac:dyDescent="0.4"/>
    <row r="965" ht="15.75" customHeight="1" x14ac:dyDescent="0.4"/>
    <row r="966" ht="15.75" customHeight="1" x14ac:dyDescent="0.4"/>
    <row r="967" ht="15.75" customHeight="1" x14ac:dyDescent="0.4"/>
    <row r="968" ht="15.75" customHeight="1" x14ac:dyDescent="0.4"/>
    <row r="969" ht="15.75" customHeight="1" x14ac:dyDescent="0.4"/>
    <row r="970" ht="15.75" customHeight="1" x14ac:dyDescent="0.4"/>
    <row r="971" ht="15.75" customHeight="1" x14ac:dyDescent="0.4"/>
    <row r="972" ht="15.75" customHeight="1" x14ac:dyDescent="0.4"/>
    <row r="973" ht="15.75" customHeight="1" x14ac:dyDescent="0.4"/>
    <row r="974" ht="15.75" customHeight="1" x14ac:dyDescent="0.4"/>
    <row r="975" ht="15.75" customHeight="1" x14ac:dyDescent="0.4"/>
    <row r="976" ht="15.75" customHeight="1" x14ac:dyDescent="0.4"/>
    <row r="977" ht="15.75" customHeight="1" x14ac:dyDescent="0.4"/>
    <row r="978" ht="15.75" customHeight="1" x14ac:dyDescent="0.4"/>
    <row r="979" ht="15.75" customHeight="1" x14ac:dyDescent="0.4"/>
    <row r="980" ht="15.75" customHeight="1" x14ac:dyDescent="0.4"/>
    <row r="981" ht="15.75" customHeight="1" x14ac:dyDescent="0.4"/>
    <row r="982" ht="15.75" customHeight="1" x14ac:dyDescent="0.4"/>
    <row r="983" ht="15.75" customHeight="1" x14ac:dyDescent="0.4"/>
    <row r="984" ht="15.75" customHeight="1" x14ac:dyDescent="0.4"/>
    <row r="985" ht="15.75" customHeight="1" x14ac:dyDescent="0.4"/>
    <row r="986" ht="15.75" customHeight="1" x14ac:dyDescent="0.4"/>
    <row r="987" ht="15.75" customHeight="1" x14ac:dyDescent="0.4"/>
    <row r="988" ht="15.75" customHeight="1" x14ac:dyDescent="0.4"/>
    <row r="989" ht="15.75" customHeight="1" x14ac:dyDescent="0.4"/>
    <row r="990" ht="15.75" customHeight="1" x14ac:dyDescent="0.4"/>
    <row r="991" ht="15.75" customHeight="1" x14ac:dyDescent="0.4"/>
    <row r="992" ht="15.75" customHeight="1" x14ac:dyDescent="0.4"/>
    <row r="993" ht="15.75" customHeight="1" x14ac:dyDescent="0.4"/>
    <row r="994" ht="15.75" customHeight="1" x14ac:dyDescent="0.4"/>
    <row r="995" ht="15.75" customHeight="1" x14ac:dyDescent="0.4"/>
    <row r="996" ht="15.75" customHeight="1" x14ac:dyDescent="0.4"/>
    <row r="997" ht="15.75" customHeight="1" x14ac:dyDescent="0.4"/>
    <row r="998" ht="15.75" customHeight="1" x14ac:dyDescent="0.4"/>
    <row r="999" ht="15.75" customHeight="1" x14ac:dyDescent="0.4"/>
    <row r="1000" ht="15.75" customHeight="1" x14ac:dyDescent="0.4"/>
    <row r="1001" ht="15.75" customHeight="1" x14ac:dyDescent="0.4"/>
    <row r="1002" ht="15.75" customHeight="1" x14ac:dyDescent="0.4"/>
    <row r="1003" ht="15.75" customHeight="1" x14ac:dyDescent="0.4"/>
    <row r="1004" ht="15.75" customHeight="1" x14ac:dyDescent="0.4"/>
    <row r="1005" ht="15.75" customHeight="1" x14ac:dyDescent="0.4"/>
  </sheetData>
  <pageMargins left="0.511811024" right="0.511811024" top="0.78740157499999996" bottom="0.78740157499999996"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0000"/>
    <outlinePr summaryBelow="0" summaryRight="0"/>
  </sheetPr>
  <dimension ref="A1:G998"/>
  <sheetViews>
    <sheetView workbookViewId="0">
      <selection activeCell="G27" sqref="G27"/>
    </sheetView>
  </sheetViews>
  <sheetFormatPr defaultColWidth="14.42578125" defaultRowHeight="15" customHeight="1" x14ac:dyDescent="0.4"/>
  <cols>
    <col min="2" max="2" width="16.140625" customWidth="1"/>
    <col min="3" max="3" width="12.85546875" customWidth="1"/>
    <col min="5" max="5" width="10.85546875" customWidth="1"/>
    <col min="6" max="6" width="12.85546875" customWidth="1"/>
  </cols>
  <sheetData>
    <row r="1" spans="1:7" ht="15" customHeight="1" x14ac:dyDescent="0.4">
      <c r="A1" s="140"/>
      <c r="B1" s="141"/>
      <c r="C1" s="141"/>
      <c r="D1" s="140"/>
      <c r="E1" s="140"/>
      <c r="F1" s="140"/>
      <c r="G1" s="140"/>
    </row>
    <row r="2" spans="1:7" ht="15" customHeight="1" x14ac:dyDescent="0.4">
      <c r="A2" s="140"/>
      <c r="B2" s="142"/>
      <c r="C2" s="142"/>
      <c r="D2" s="140"/>
      <c r="E2" s="143" t="s">
        <v>2281</v>
      </c>
      <c r="F2" s="144"/>
      <c r="G2" s="140"/>
    </row>
    <row r="3" spans="1:7" ht="15" customHeight="1" x14ac:dyDescent="0.4">
      <c r="A3" s="145"/>
      <c r="B3" s="146" t="s">
        <v>2281</v>
      </c>
      <c r="C3" s="147"/>
      <c r="D3" s="148"/>
      <c r="E3" s="149" t="s">
        <v>2282</v>
      </c>
      <c r="F3" s="150">
        <v>1210</v>
      </c>
      <c r="G3" s="202"/>
    </row>
    <row r="4" spans="1:7" ht="15" customHeight="1" x14ac:dyDescent="0.4">
      <c r="A4" s="145"/>
      <c r="B4" s="152" t="s">
        <v>2283</v>
      </c>
      <c r="C4" s="153">
        <v>250</v>
      </c>
      <c r="D4" s="154"/>
      <c r="E4" s="155" t="s">
        <v>2284</v>
      </c>
      <c r="F4" s="156">
        <f>SUMIF('Contatos - Padrinhos&amp;Doadores'!$G$5:$G$373,"Bono",'Contatos - Padrinhos&amp;Doadores'!$H$5:$H$373)</f>
        <v>1357.8</v>
      </c>
      <c r="G4" s="157"/>
    </row>
    <row r="5" spans="1:7" ht="15" customHeight="1" x14ac:dyDescent="0.4">
      <c r="A5" s="145"/>
      <c r="B5" s="152" t="s">
        <v>2285</v>
      </c>
      <c r="C5" s="153">
        <v>150</v>
      </c>
      <c r="D5" s="158"/>
      <c r="E5" s="159" t="s">
        <v>2286</v>
      </c>
      <c r="F5" s="160">
        <v>74</v>
      </c>
      <c r="G5" s="140"/>
    </row>
    <row r="6" spans="1:7" ht="15" customHeight="1" x14ac:dyDescent="0.4">
      <c r="A6" s="145"/>
      <c r="B6" s="152" t="s">
        <v>2287</v>
      </c>
      <c r="C6" s="153">
        <v>810</v>
      </c>
      <c r="D6" s="158"/>
      <c r="E6" s="140"/>
      <c r="F6" s="140"/>
      <c r="G6" s="140"/>
    </row>
    <row r="7" spans="1:7" ht="15" customHeight="1" x14ac:dyDescent="0.4">
      <c r="A7" s="145"/>
      <c r="B7" s="161" t="s">
        <v>2288</v>
      </c>
      <c r="C7" s="162">
        <f>SUM(C4:C6)</f>
        <v>1210</v>
      </c>
      <c r="D7" s="158"/>
      <c r="E7" s="143" t="s">
        <v>2289</v>
      </c>
      <c r="F7" s="144"/>
      <c r="G7" s="140"/>
    </row>
    <row r="8" spans="1:7" ht="15" customHeight="1" x14ac:dyDescent="0.4">
      <c r="A8" s="145"/>
      <c r="B8" s="163" t="s">
        <v>2290</v>
      </c>
      <c r="C8" s="153">
        <f>SUMIF('Contatos - Padrinhos&amp;Doadores'!$G$5:$G$373,"Bono",'Contatos - Padrinhos&amp;Doadores'!$H$5:$H$373)</f>
        <v>1357.8</v>
      </c>
      <c r="D8" s="158"/>
      <c r="E8" s="149" t="s">
        <v>2282</v>
      </c>
      <c r="F8" s="150">
        <v>150</v>
      </c>
      <c r="G8" s="140"/>
    </row>
    <row r="9" spans="1:7" ht="15" customHeight="1" x14ac:dyDescent="0.4">
      <c r="A9" s="145"/>
      <c r="B9" s="164" t="s">
        <v>2286</v>
      </c>
      <c r="C9" s="165">
        <v>74</v>
      </c>
      <c r="D9" s="140"/>
      <c r="E9" s="155" t="s">
        <v>2284</v>
      </c>
      <c r="F9" s="156">
        <v>150</v>
      </c>
      <c r="G9" s="140"/>
    </row>
    <row r="10" spans="1:7" ht="15" customHeight="1" x14ac:dyDescent="0.4">
      <c r="A10" s="145"/>
      <c r="B10" s="166"/>
      <c r="C10" s="147"/>
      <c r="D10" s="148"/>
      <c r="E10" s="167" t="s">
        <v>2286</v>
      </c>
      <c r="F10" s="168">
        <v>0</v>
      </c>
      <c r="G10" s="151"/>
    </row>
    <row r="11" spans="1:7" ht="15" customHeight="1" x14ac:dyDescent="0.4">
      <c r="A11" s="145"/>
      <c r="B11" s="146" t="s">
        <v>2289</v>
      </c>
      <c r="C11" s="147"/>
      <c r="D11" s="154"/>
      <c r="E11" s="151"/>
      <c r="F11" s="151"/>
      <c r="G11" s="157"/>
    </row>
    <row r="12" spans="1:7" ht="15" customHeight="1" x14ac:dyDescent="0.4">
      <c r="A12" s="158"/>
      <c r="B12" s="152" t="s">
        <v>2283</v>
      </c>
      <c r="C12" s="153">
        <v>0</v>
      </c>
      <c r="D12" s="158"/>
      <c r="E12" s="143" t="s">
        <v>2291</v>
      </c>
      <c r="F12" s="144"/>
      <c r="G12" s="140"/>
    </row>
    <row r="13" spans="1:7" ht="15" customHeight="1" x14ac:dyDescent="0.4">
      <c r="A13" s="140"/>
      <c r="B13" s="152" t="s">
        <v>2285</v>
      </c>
      <c r="C13" s="153">
        <v>150</v>
      </c>
      <c r="D13" s="158"/>
      <c r="E13" s="149" t="s">
        <v>2282</v>
      </c>
      <c r="F13" s="150">
        <v>400</v>
      </c>
      <c r="G13" s="140"/>
    </row>
    <row r="14" spans="1:7" ht="15" customHeight="1" x14ac:dyDescent="0.4">
      <c r="A14" s="140"/>
      <c r="B14" s="161" t="s">
        <v>2288</v>
      </c>
      <c r="C14" s="162">
        <f>SUM(C11:C13)</f>
        <v>150</v>
      </c>
      <c r="D14" s="158"/>
      <c r="E14" s="155" t="s">
        <v>2284</v>
      </c>
      <c r="F14" s="156">
        <v>4.9000000000000004</v>
      </c>
      <c r="G14" s="140"/>
    </row>
    <row r="15" spans="1:7" ht="15" customHeight="1" x14ac:dyDescent="0.4">
      <c r="A15" s="140"/>
      <c r="B15" s="163" t="s">
        <v>2290</v>
      </c>
      <c r="C15" s="153">
        <v>150</v>
      </c>
      <c r="D15" s="158"/>
      <c r="E15" s="159" t="s">
        <v>2286</v>
      </c>
      <c r="F15" s="160">
        <v>395.1</v>
      </c>
      <c r="G15" s="140"/>
    </row>
    <row r="16" spans="1:7" ht="15" customHeight="1" x14ac:dyDescent="0.4">
      <c r="A16" s="140"/>
      <c r="B16" s="169" t="s">
        <v>2286</v>
      </c>
      <c r="C16" s="170">
        <v>0</v>
      </c>
      <c r="D16" s="158"/>
      <c r="E16" s="140"/>
      <c r="F16" s="140"/>
      <c r="G16" s="140"/>
    </row>
    <row r="17" spans="1:7" ht="15" customHeight="1" x14ac:dyDescent="0.4">
      <c r="A17" s="140"/>
      <c r="B17" s="141"/>
      <c r="C17" s="141"/>
      <c r="D17" s="158"/>
      <c r="E17" s="143" t="s">
        <v>2291</v>
      </c>
      <c r="F17" s="144"/>
      <c r="G17" s="140"/>
    </row>
    <row r="18" spans="1:7" ht="15" customHeight="1" x14ac:dyDescent="0.4">
      <c r="A18" s="140"/>
      <c r="B18" s="141"/>
      <c r="C18" s="141"/>
      <c r="D18" s="158"/>
      <c r="E18" s="149" t="s">
        <v>2282</v>
      </c>
      <c r="F18" s="150">
        <v>400</v>
      </c>
      <c r="G18" s="140"/>
    </row>
    <row r="19" spans="1:7" ht="15" customHeight="1" x14ac:dyDescent="0.4">
      <c r="A19" s="140"/>
      <c r="B19" s="141"/>
      <c r="C19" s="141"/>
      <c r="D19" s="158"/>
      <c r="E19" s="155" t="s">
        <v>2284</v>
      </c>
      <c r="F19" s="156">
        <v>4.9000000000000004</v>
      </c>
      <c r="G19" s="140"/>
    </row>
    <row r="20" spans="1:7" ht="15" customHeight="1" x14ac:dyDescent="0.4">
      <c r="A20" s="140"/>
      <c r="B20" s="141"/>
      <c r="C20" s="141"/>
      <c r="D20" s="158"/>
      <c r="E20" s="159" t="s">
        <v>2286</v>
      </c>
      <c r="F20" s="160">
        <v>395.1</v>
      </c>
      <c r="G20" s="140"/>
    </row>
    <row r="21" spans="1:7" ht="15" customHeight="1" x14ac:dyDescent="0.4">
      <c r="A21" s="140"/>
      <c r="B21" s="141"/>
      <c r="C21" s="141"/>
      <c r="D21" s="140"/>
      <c r="E21" s="140"/>
      <c r="F21" s="140"/>
      <c r="G21" s="140"/>
    </row>
    <row r="22" spans="1:7" ht="15" customHeight="1" x14ac:dyDescent="0.4">
      <c r="A22" s="140"/>
      <c r="B22" s="141"/>
      <c r="C22" s="141"/>
      <c r="D22" s="140"/>
      <c r="E22" s="140"/>
      <c r="F22" s="140"/>
      <c r="G22" s="140"/>
    </row>
    <row r="23" spans="1:7" ht="15" customHeight="1" x14ac:dyDescent="0.4">
      <c r="A23" s="140"/>
      <c r="B23" s="141"/>
      <c r="C23" s="141"/>
      <c r="D23" s="140"/>
      <c r="E23" s="140"/>
      <c r="F23" s="140"/>
      <c r="G23" s="140"/>
    </row>
    <row r="24" spans="1:7" ht="15" customHeight="1" x14ac:dyDescent="0.4">
      <c r="A24" s="140"/>
      <c r="B24" s="141"/>
      <c r="C24" s="141"/>
      <c r="D24" s="140"/>
      <c r="E24" s="140"/>
      <c r="F24" s="140"/>
      <c r="G24" s="140"/>
    </row>
    <row r="25" spans="1:7" ht="15" customHeight="1" x14ac:dyDescent="0.4">
      <c r="A25" s="140"/>
      <c r="B25" s="141"/>
      <c r="C25" s="141"/>
      <c r="D25" s="140"/>
      <c r="E25" s="140"/>
      <c r="F25" s="140"/>
      <c r="G25" s="140"/>
    </row>
    <row r="26" spans="1:7" ht="15" customHeight="1" x14ac:dyDescent="0.4">
      <c r="A26" s="140"/>
      <c r="B26" s="141"/>
      <c r="C26" s="141"/>
      <c r="D26" s="140"/>
      <c r="E26" s="140"/>
      <c r="F26" s="140"/>
      <c r="G26" s="140"/>
    </row>
    <row r="27" spans="1:7" ht="15" customHeight="1" x14ac:dyDescent="0.4">
      <c r="A27" s="140"/>
      <c r="B27" s="141"/>
      <c r="C27" s="141"/>
      <c r="D27" s="140"/>
      <c r="E27" s="140"/>
      <c r="F27" s="140"/>
      <c r="G27" s="140"/>
    </row>
    <row r="28" spans="1:7" ht="15" customHeight="1" x14ac:dyDescent="0.4">
      <c r="A28" s="140"/>
      <c r="B28" s="141"/>
      <c r="C28" s="141"/>
      <c r="D28" s="140"/>
      <c r="E28" s="140"/>
      <c r="F28" s="140"/>
      <c r="G28" s="140"/>
    </row>
    <row r="29" spans="1:7" ht="15" customHeight="1" x14ac:dyDescent="0.4">
      <c r="A29" s="140"/>
      <c r="B29" s="141"/>
      <c r="C29" s="141"/>
      <c r="D29" s="140"/>
      <c r="E29" s="140"/>
      <c r="F29" s="140"/>
      <c r="G29" s="140"/>
    </row>
    <row r="30" spans="1:7" ht="13.15" x14ac:dyDescent="0.4">
      <c r="A30" s="140"/>
      <c r="B30" s="141"/>
      <c r="C30" s="141"/>
      <c r="D30" s="140"/>
      <c r="E30" s="140"/>
      <c r="F30" s="140"/>
      <c r="G30" s="140"/>
    </row>
    <row r="31" spans="1:7" ht="13.15" x14ac:dyDescent="0.4">
      <c r="A31" s="140"/>
      <c r="B31" s="141"/>
      <c r="C31" s="141"/>
      <c r="D31" s="140"/>
      <c r="E31" s="140"/>
      <c r="F31" s="140"/>
      <c r="G31" s="140"/>
    </row>
    <row r="32" spans="1:7" ht="13.15" x14ac:dyDescent="0.4">
      <c r="A32" s="140"/>
      <c r="B32" s="141"/>
      <c r="C32" s="141"/>
      <c r="D32" s="140"/>
      <c r="E32" s="140"/>
      <c r="F32" s="140"/>
      <c r="G32" s="140"/>
    </row>
    <row r="33" spans="1:7" ht="13.15" x14ac:dyDescent="0.4">
      <c r="A33" s="140"/>
      <c r="B33" s="141"/>
      <c r="C33" s="141"/>
      <c r="D33" s="140"/>
      <c r="E33" s="140"/>
      <c r="F33" s="140"/>
      <c r="G33" s="140"/>
    </row>
    <row r="34" spans="1:7" ht="13.15" x14ac:dyDescent="0.4">
      <c r="A34" s="140"/>
      <c r="B34" s="141"/>
      <c r="C34" s="141"/>
      <c r="D34" s="140"/>
      <c r="E34" s="140"/>
      <c r="F34" s="140"/>
      <c r="G34" s="140"/>
    </row>
    <row r="35" spans="1:7" ht="13.15" x14ac:dyDescent="0.4">
      <c r="A35" s="140"/>
      <c r="B35" s="141"/>
      <c r="C35" s="141"/>
      <c r="D35" s="140"/>
      <c r="E35" s="140"/>
      <c r="F35" s="140"/>
      <c r="G35" s="140"/>
    </row>
    <row r="36" spans="1:7" ht="13.15" x14ac:dyDescent="0.4">
      <c r="A36" s="140"/>
      <c r="B36" s="141"/>
      <c r="C36" s="141"/>
      <c r="D36" s="140"/>
      <c r="E36" s="140"/>
      <c r="F36" s="140"/>
      <c r="G36" s="140"/>
    </row>
    <row r="37" spans="1:7" ht="13.15" x14ac:dyDescent="0.4">
      <c r="A37" s="140"/>
      <c r="B37" s="141"/>
      <c r="C37" s="141"/>
      <c r="D37" s="140"/>
      <c r="E37" s="140"/>
      <c r="F37" s="140"/>
      <c r="G37" s="140"/>
    </row>
    <row r="38" spans="1:7" ht="13.15" x14ac:dyDescent="0.4">
      <c r="A38" s="140"/>
      <c r="B38" s="141"/>
      <c r="C38" s="141"/>
      <c r="D38" s="140"/>
      <c r="E38" s="140"/>
      <c r="F38" s="140"/>
      <c r="G38" s="140"/>
    </row>
    <row r="39" spans="1:7" ht="13.15" x14ac:dyDescent="0.4">
      <c r="A39" s="140"/>
      <c r="B39" s="141"/>
      <c r="C39" s="141"/>
      <c r="D39" s="140"/>
      <c r="E39" s="140"/>
      <c r="F39" s="140"/>
      <c r="G39" s="140"/>
    </row>
    <row r="40" spans="1:7" ht="13.15" x14ac:dyDescent="0.4">
      <c r="A40" s="140"/>
      <c r="B40" s="141"/>
      <c r="C40" s="141"/>
      <c r="D40" s="140"/>
      <c r="E40" s="140"/>
      <c r="F40" s="140"/>
      <c r="G40" s="140"/>
    </row>
    <row r="41" spans="1:7" ht="13.15" x14ac:dyDescent="0.4">
      <c r="A41" s="140"/>
      <c r="B41" s="141"/>
      <c r="C41" s="141"/>
      <c r="D41" s="140"/>
      <c r="E41" s="140"/>
      <c r="F41" s="140"/>
      <c r="G41" s="140"/>
    </row>
    <row r="42" spans="1:7" ht="13.15" x14ac:dyDescent="0.4">
      <c r="A42" s="140"/>
      <c r="B42" s="141"/>
      <c r="C42" s="141"/>
      <c r="D42" s="140"/>
      <c r="E42" s="140"/>
      <c r="F42" s="140"/>
      <c r="G42" s="140"/>
    </row>
    <row r="43" spans="1:7" ht="13.15" x14ac:dyDescent="0.4">
      <c r="A43" s="140"/>
      <c r="B43" s="141"/>
      <c r="C43" s="141"/>
      <c r="D43" s="140"/>
      <c r="E43" s="140"/>
      <c r="F43" s="140"/>
      <c r="G43" s="140"/>
    </row>
    <row r="44" spans="1:7" ht="13.15" x14ac:dyDescent="0.4">
      <c r="A44" s="140"/>
      <c r="B44" s="141"/>
      <c r="C44" s="141"/>
      <c r="D44" s="140"/>
      <c r="E44" s="140"/>
      <c r="F44" s="140"/>
      <c r="G44" s="140"/>
    </row>
    <row r="45" spans="1:7" ht="13.15" x14ac:dyDescent="0.4">
      <c r="A45" s="140"/>
      <c r="B45" s="141"/>
      <c r="C45" s="141"/>
      <c r="D45" s="140"/>
      <c r="E45" s="140"/>
      <c r="F45" s="140"/>
      <c r="G45" s="140"/>
    </row>
    <row r="46" spans="1:7" ht="13.15" x14ac:dyDescent="0.4">
      <c r="A46" s="140"/>
      <c r="B46" s="141"/>
      <c r="C46" s="141"/>
      <c r="D46" s="140"/>
      <c r="E46" s="140"/>
      <c r="F46" s="140"/>
      <c r="G46" s="140"/>
    </row>
    <row r="47" spans="1:7" ht="13.15" x14ac:dyDescent="0.4">
      <c r="A47" s="140"/>
      <c r="B47" s="141"/>
      <c r="C47" s="141"/>
      <c r="D47" s="140"/>
      <c r="E47" s="140"/>
      <c r="F47" s="140"/>
      <c r="G47" s="140"/>
    </row>
    <row r="48" spans="1:7" ht="13.15" x14ac:dyDescent="0.4">
      <c r="A48" s="140"/>
      <c r="B48" s="141"/>
      <c r="C48" s="141"/>
      <c r="D48" s="140"/>
      <c r="E48" s="140"/>
      <c r="F48" s="140"/>
      <c r="G48" s="140"/>
    </row>
    <row r="49" spans="1:7" ht="13.15" x14ac:dyDescent="0.4">
      <c r="A49" s="140"/>
      <c r="B49" s="141"/>
      <c r="C49" s="141"/>
      <c r="D49" s="140"/>
      <c r="E49" s="140"/>
      <c r="F49" s="140"/>
      <c r="G49" s="140"/>
    </row>
    <row r="50" spans="1:7" ht="13.15" x14ac:dyDescent="0.4">
      <c r="A50" s="140"/>
      <c r="B50" s="141"/>
      <c r="C50" s="141"/>
      <c r="D50" s="140"/>
      <c r="E50" s="140"/>
      <c r="F50" s="140"/>
      <c r="G50" s="140"/>
    </row>
    <row r="51" spans="1:7" ht="13.15" x14ac:dyDescent="0.4">
      <c r="A51" s="140"/>
      <c r="B51" s="141"/>
      <c r="C51" s="141"/>
      <c r="D51" s="140"/>
      <c r="E51" s="140"/>
      <c r="F51" s="140"/>
      <c r="G51" s="140"/>
    </row>
    <row r="52" spans="1:7" ht="13.15" x14ac:dyDescent="0.4">
      <c r="A52" s="140"/>
      <c r="B52" s="141"/>
      <c r="C52" s="141"/>
      <c r="D52" s="140"/>
      <c r="E52" s="140"/>
      <c r="F52" s="140"/>
      <c r="G52" s="140"/>
    </row>
    <row r="53" spans="1:7" ht="13.15" x14ac:dyDescent="0.4">
      <c r="A53" s="140"/>
      <c r="B53" s="141"/>
      <c r="C53" s="141"/>
      <c r="D53" s="140"/>
      <c r="E53" s="140"/>
      <c r="F53" s="140"/>
      <c r="G53" s="140"/>
    </row>
    <row r="54" spans="1:7" ht="13.15" x14ac:dyDescent="0.4">
      <c r="A54" s="140"/>
      <c r="B54" s="141"/>
      <c r="C54" s="141"/>
      <c r="D54" s="140"/>
      <c r="E54" s="140"/>
      <c r="F54" s="140"/>
      <c r="G54" s="140"/>
    </row>
    <row r="55" spans="1:7" ht="13.15" x14ac:dyDescent="0.4">
      <c r="A55" s="140"/>
      <c r="B55" s="141"/>
      <c r="C55" s="141"/>
      <c r="D55" s="140"/>
      <c r="E55" s="140"/>
      <c r="F55" s="140"/>
      <c r="G55" s="140"/>
    </row>
    <row r="56" spans="1:7" ht="13.15" x14ac:dyDescent="0.4">
      <c r="A56" s="140"/>
      <c r="B56" s="141"/>
      <c r="C56" s="141"/>
      <c r="D56" s="140"/>
      <c r="E56" s="140"/>
      <c r="F56" s="140"/>
      <c r="G56" s="140"/>
    </row>
    <row r="57" spans="1:7" ht="13.15" x14ac:dyDescent="0.4">
      <c r="A57" s="140"/>
      <c r="B57" s="141"/>
      <c r="C57" s="141"/>
      <c r="D57" s="140"/>
      <c r="E57" s="140"/>
      <c r="F57" s="140"/>
      <c r="G57" s="140"/>
    </row>
    <row r="58" spans="1:7" ht="13.15" x14ac:dyDescent="0.4">
      <c r="A58" s="140"/>
      <c r="B58" s="141"/>
      <c r="C58" s="141"/>
      <c r="D58" s="140"/>
      <c r="E58" s="140"/>
      <c r="F58" s="140"/>
      <c r="G58" s="140"/>
    </row>
    <row r="59" spans="1:7" ht="13.15" x14ac:dyDescent="0.4">
      <c r="A59" s="140"/>
      <c r="B59" s="141"/>
      <c r="C59" s="141"/>
      <c r="D59" s="140"/>
      <c r="E59" s="140"/>
      <c r="F59" s="140"/>
      <c r="G59" s="140"/>
    </row>
    <row r="60" spans="1:7" ht="13.15" x14ac:dyDescent="0.4">
      <c r="A60" s="140"/>
      <c r="B60" s="141"/>
      <c r="C60" s="141"/>
      <c r="D60" s="140"/>
      <c r="E60" s="140"/>
      <c r="F60" s="140"/>
      <c r="G60" s="140"/>
    </row>
    <row r="61" spans="1:7" ht="13.15" x14ac:dyDescent="0.4">
      <c r="A61" s="140"/>
      <c r="B61" s="141"/>
      <c r="C61" s="141"/>
      <c r="D61" s="140"/>
      <c r="E61" s="140"/>
      <c r="F61" s="140"/>
      <c r="G61" s="140"/>
    </row>
    <row r="62" spans="1:7" ht="13.15" x14ac:dyDescent="0.4">
      <c r="A62" s="140"/>
      <c r="B62" s="141"/>
      <c r="C62" s="141"/>
      <c r="D62" s="140"/>
      <c r="E62" s="140"/>
      <c r="F62" s="140"/>
      <c r="G62" s="140"/>
    </row>
    <row r="63" spans="1:7" ht="13.15" x14ac:dyDescent="0.4">
      <c r="A63" s="140"/>
      <c r="B63" s="141"/>
      <c r="C63" s="141"/>
      <c r="D63" s="140"/>
      <c r="E63" s="140"/>
      <c r="F63" s="140"/>
      <c r="G63" s="140"/>
    </row>
    <row r="64" spans="1:7" ht="13.15" x14ac:dyDescent="0.4">
      <c r="A64" s="140"/>
      <c r="B64" s="141"/>
      <c r="C64" s="141"/>
      <c r="D64" s="140"/>
      <c r="E64" s="140"/>
      <c r="F64" s="140"/>
      <c r="G64" s="140"/>
    </row>
    <row r="65" spans="1:7" ht="13.15" x14ac:dyDescent="0.4">
      <c r="A65" s="140"/>
      <c r="B65" s="141"/>
      <c r="C65" s="141"/>
      <c r="D65" s="140"/>
      <c r="E65" s="140"/>
      <c r="F65" s="140"/>
      <c r="G65" s="140"/>
    </row>
    <row r="66" spans="1:7" ht="13.15" x14ac:dyDescent="0.4">
      <c r="A66" s="140"/>
      <c r="B66" s="141"/>
      <c r="C66" s="141"/>
      <c r="D66" s="140"/>
      <c r="E66" s="140"/>
      <c r="F66" s="140"/>
      <c r="G66" s="140"/>
    </row>
    <row r="67" spans="1:7" ht="13.15" x14ac:dyDescent="0.4">
      <c r="A67" s="140"/>
      <c r="B67" s="141"/>
      <c r="C67" s="141"/>
      <c r="D67" s="140"/>
      <c r="E67" s="140"/>
      <c r="F67" s="140"/>
      <c r="G67" s="140"/>
    </row>
    <row r="68" spans="1:7" ht="13.15" x14ac:dyDescent="0.4">
      <c r="A68" s="140"/>
      <c r="B68" s="141"/>
      <c r="C68" s="141"/>
      <c r="D68" s="140"/>
      <c r="E68" s="140"/>
      <c r="F68" s="140"/>
      <c r="G68" s="140"/>
    </row>
    <row r="69" spans="1:7" ht="13.15" x14ac:dyDescent="0.4">
      <c r="A69" s="140"/>
      <c r="B69" s="141"/>
      <c r="C69" s="141"/>
      <c r="D69" s="140"/>
      <c r="E69" s="140"/>
      <c r="F69" s="140"/>
      <c r="G69" s="140"/>
    </row>
    <row r="70" spans="1:7" ht="13.15" x14ac:dyDescent="0.4">
      <c r="A70" s="140"/>
      <c r="B70" s="141"/>
      <c r="C70" s="141"/>
      <c r="D70" s="140"/>
      <c r="E70" s="140"/>
      <c r="F70" s="140"/>
      <c r="G70" s="140"/>
    </row>
    <row r="71" spans="1:7" ht="13.15" x14ac:dyDescent="0.4">
      <c r="A71" s="140"/>
      <c r="B71" s="141"/>
      <c r="C71" s="141"/>
      <c r="D71" s="140"/>
      <c r="E71" s="140"/>
      <c r="F71" s="140"/>
      <c r="G71" s="140"/>
    </row>
    <row r="72" spans="1:7" ht="13.15" x14ac:dyDescent="0.4">
      <c r="A72" s="140"/>
      <c r="B72" s="141"/>
      <c r="C72" s="141"/>
      <c r="D72" s="140"/>
      <c r="E72" s="140"/>
      <c r="F72" s="140"/>
      <c r="G72" s="140"/>
    </row>
    <row r="73" spans="1:7" ht="13.15" x14ac:dyDescent="0.4">
      <c r="A73" s="140"/>
      <c r="B73" s="141"/>
      <c r="C73" s="141"/>
      <c r="D73" s="140"/>
      <c r="E73" s="140"/>
      <c r="F73" s="140"/>
      <c r="G73" s="140"/>
    </row>
    <row r="74" spans="1:7" ht="13.15" x14ac:dyDescent="0.4">
      <c r="A74" s="140"/>
      <c r="B74" s="141"/>
      <c r="C74" s="141"/>
      <c r="D74" s="140"/>
      <c r="E74" s="140"/>
      <c r="F74" s="140"/>
      <c r="G74" s="140"/>
    </row>
    <row r="75" spans="1:7" ht="13.15" x14ac:dyDescent="0.4">
      <c r="A75" s="140"/>
      <c r="B75" s="141"/>
      <c r="C75" s="141"/>
      <c r="D75" s="140"/>
      <c r="E75" s="140"/>
      <c r="F75" s="140"/>
      <c r="G75" s="140"/>
    </row>
    <row r="76" spans="1:7" ht="13.15" x14ac:dyDescent="0.4">
      <c r="A76" s="140"/>
      <c r="B76" s="141"/>
      <c r="C76" s="141"/>
      <c r="D76" s="140"/>
      <c r="E76" s="140"/>
      <c r="F76" s="140"/>
      <c r="G76" s="140"/>
    </row>
    <row r="77" spans="1:7" ht="13.15" x14ac:dyDescent="0.4">
      <c r="A77" s="140"/>
      <c r="B77" s="141"/>
      <c r="C77" s="141"/>
      <c r="D77" s="140"/>
      <c r="E77" s="140"/>
      <c r="F77" s="140"/>
      <c r="G77" s="140"/>
    </row>
    <row r="78" spans="1:7" ht="13.15" x14ac:dyDescent="0.4">
      <c r="A78" s="140"/>
      <c r="B78" s="141"/>
      <c r="C78" s="141"/>
      <c r="D78" s="140"/>
      <c r="E78" s="140"/>
      <c r="F78" s="140"/>
      <c r="G78" s="140"/>
    </row>
    <row r="79" spans="1:7" ht="13.15" x14ac:dyDescent="0.4">
      <c r="A79" s="140"/>
      <c r="B79" s="141"/>
      <c r="C79" s="141"/>
      <c r="D79" s="140"/>
      <c r="E79" s="140"/>
      <c r="F79" s="140"/>
      <c r="G79" s="140"/>
    </row>
    <row r="80" spans="1:7" ht="13.15" x14ac:dyDescent="0.4">
      <c r="A80" s="140"/>
      <c r="B80" s="141"/>
      <c r="C80" s="141"/>
      <c r="D80" s="140"/>
      <c r="E80" s="140"/>
      <c r="F80" s="140"/>
      <c r="G80" s="140"/>
    </row>
    <row r="81" spans="1:7" ht="13.15" x14ac:dyDescent="0.4">
      <c r="A81" s="140"/>
      <c r="B81" s="141"/>
      <c r="C81" s="141"/>
      <c r="D81" s="140"/>
      <c r="E81" s="140"/>
      <c r="F81" s="140"/>
      <c r="G81" s="140"/>
    </row>
    <row r="82" spans="1:7" ht="13.15" x14ac:dyDescent="0.4">
      <c r="A82" s="140"/>
      <c r="B82" s="141"/>
      <c r="C82" s="141"/>
      <c r="D82" s="140"/>
      <c r="E82" s="140"/>
      <c r="F82" s="140"/>
      <c r="G82" s="140"/>
    </row>
    <row r="83" spans="1:7" ht="13.15" x14ac:dyDescent="0.4">
      <c r="A83" s="140"/>
      <c r="B83" s="141"/>
      <c r="C83" s="141"/>
      <c r="D83" s="140"/>
      <c r="E83" s="140"/>
      <c r="F83" s="140"/>
      <c r="G83" s="140"/>
    </row>
    <row r="84" spans="1:7" ht="13.15" x14ac:dyDescent="0.4">
      <c r="A84" s="140"/>
      <c r="B84" s="141"/>
      <c r="C84" s="141"/>
      <c r="D84" s="140"/>
      <c r="E84" s="140"/>
      <c r="F84" s="140"/>
      <c r="G84" s="140"/>
    </row>
    <row r="85" spans="1:7" ht="13.15" x14ac:dyDescent="0.4">
      <c r="A85" s="140"/>
      <c r="B85" s="141"/>
      <c r="C85" s="141"/>
      <c r="D85" s="140"/>
      <c r="E85" s="140"/>
      <c r="F85" s="140"/>
      <c r="G85" s="140"/>
    </row>
    <row r="86" spans="1:7" ht="13.15" x14ac:dyDescent="0.4">
      <c r="A86" s="140"/>
      <c r="B86" s="141"/>
      <c r="C86" s="141"/>
      <c r="D86" s="140"/>
      <c r="E86" s="140"/>
      <c r="F86" s="140"/>
      <c r="G86" s="140"/>
    </row>
    <row r="87" spans="1:7" ht="13.15" x14ac:dyDescent="0.4">
      <c r="A87" s="140"/>
      <c r="B87" s="141"/>
      <c r="C87" s="141"/>
      <c r="D87" s="140"/>
      <c r="E87" s="140"/>
      <c r="F87" s="140"/>
      <c r="G87" s="140"/>
    </row>
    <row r="88" spans="1:7" ht="13.15" x14ac:dyDescent="0.4">
      <c r="A88" s="140"/>
      <c r="B88" s="141"/>
      <c r="C88" s="141"/>
      <c r="D88" s="140"/>
      <c r="E88" s="140"/>
      <c r="F88" s="140"/>
      <c r="G88" s="140"/>
    </row>
    <row r="89" spans="1:7" ht="13.15" x14ac:dyDescent="0.4">
      <c r="A89" s="140"/>
      <c r="B89" s="141"/>
      <c r="C89" s="141"/>
      <c r="D89" s="140"/>
      <c r="E89" s="140"/>
      <c r="F89" s="140"/>
      <c r="G89" s="140"/>
    </row>
    <row r="90" spans="1:7" ht="13.15" x14ac:dyDescent="0.4">
      <c r="A90" s="140"/>
      <c r="B90" s="141"/>
      <c r="C90" s="141"/>
      <c r="D90" s="140"/>
      <c r="E90" s="140"/>
      <c r="F90" s="140"/>
      <c r="G90" s="140"/>
    </row>
    <row r="91" spans="1:7" ht="13.15" x14ac:dyDescent="0.4">
      <c r="A91" s="140"/>
      <c r="B91" s="141"/>
      <c r="C91" s="141"/>
      <c r="D91" s="140"/>
      <c r="E91" s="140"/>
      <c r="F91" s="140"/>
      <c r="G91" s="140"/>
    </row>
    <row r="92" spans="1:7" ht="13.15" x14ac:dyDescent="0.4">
      <c r="A92" s="140"/>
      <c r="B92" s="141"/>
      <c r="C92" s="141"/>
      <c r="D92" s="140"/>
      <c r="E92" s="140"/>
      <c r="F92" s="140"/>
      <c r="G92" s="140"/>
    </row>
    <row r="93" spans="1:7" ht="13.15" x14ac:dyDescent="0.4">
      <c r="A93" s="140"/>
      <c r="B93" s="141"/>
      <c r="C93" s="141"/>
      <c r="D93" s="140"/>
      <c r="E93" s="140"/>
      <c r="F93" s="140"/>
      <c r="G93" s="140"/>
    </row>
    <row r="94" spans="1:7" ht="13.15" x14ac:dyDescent="0.4">
      <c r="A94" s="140"/>
      <c r="B94" s="141"/>
      <c r="C94" s="141"/>
      <c r="D94" s="140"/>
      <c r="E94" s="140"/>
      <c r="F94" s="140"/>
      <c r="G94" s="140"/>
    </row>
    <row r="95" spans="1:7" ht="13.15" x14ac:dyDescent="0.4">
      <c r="A95" s="140"/>
      <c r="B95" s="141"/>
      <c r="C95" s="141"/>
      <c r="D95" s="140"/>
      <c r="E95" s="140"/>
      <c r="F95" s="140"/>
      <c r="G95" s="140"/>
    </row>
    <row r="96" spans="1:7" ht="13.15" x14ac:dyDescent="0.4">
      <c r="A96" s="140"/>
      <c r="B96" s="141"/>
      <c r="C96" s="141"/>
      <c r="D96" s="140"/>
      <c r="E96" s="140"/>
      <c r="F96" s="140"/>
      <c r="G96" s="140"/>
    </row>
    <row r="97" spans="1:7" ht="13.15" x14ac:dyDescent="0.4">
      <c r="A97" s="140"/>
      <c r="B97" s="141"/>
      <c r="C97" s="141"/>
      <c r="D97" s="140"/>
      <c r="E97" s="140"/>
      <c r="F97" s="140"/>
      <c r="G97" s="140"/>
    </row>
    <row r="98" spans="1:7" ht="13.15" x14ac:dyDescent="0.4">
      <c r="A98" s="140"/>
      <c r="B98" s="141"/>
      <c r="C98" s="141"/>
      <c r="D98" s="140"/>
      <c r="E98" s="140"/>
      <c r="F98" s="140"/>
      <c r="G98" s="140"/>
    </row>
    <row r="99" spans="1:7" ht="13.15" x14ac:dyDescent="0.4">
      <c r="A99" s="140"/>
      <c r="B99" s="141"/>
      <c r="C99" s="141"/>
      <c r="D99" s="140"/>
      <c r="E99" s="140"/>
      <c r="F99" s="140"/>
      <c r="G99" s="140"/>
    </row>
    <row r="100" spans="1:7" ht="13.15" x14ac:dyDescent="0.4">
      <c r="A100" s="140"/>
      <c r="B100" s="141"/>
      <c r="C100" s="141"/>
      <c r="D100" s="140"/>
      <c r="E100" s="140"/>
      <c r="F100" s="140"/>
      <c r="G100" s="140"/>
    </row>
    <row r="101" spans="1:7" ht="13.15" x14ac:dyDescent="0.4">
      <c r="A101" s="140"/>
      <c r="B101" s="141"/>
      <c r="C101" s="141"/>
      <c r="D101" s="140"/>
      <c r="E101" s="140"/>
      <c r="F101" s="140"/>
      <c r="G101" s="140"/>
    </row>
    <row r="102" spans="1:7" ht="13.15" x14ac:dyDescent="0.4">
      <c r="A102" s="140"/>
      <c r="B102" s="141"/>
      <c r="C102" s="141"/>
      <c r="D102" s="140"/>
      <c r="E102" s="140"/>
      <c r="F102" s="140"/>
      <c r="G102" s="140"/>
    </row>
    <row r="103" spans="1:7" ht="13.15" x14ac:dyDescent="0.4">
      <c r="A103" s="140"/>
      <c r="B103" s="141"/>
      <c r="C103" s="141"/>
      <c r="D103" s="140"/>
      <c r="E103" s="140"/>
      <c r="F103" s="140"/>
      <c r="G103" s="140"/>
    </row>
    <row r="104" spans="1:7" ht="13.15" x14ac:dyDescent="0.4">
      <c r="A104" s="140"/>
      <c r="B104" s="141"/>
      <c r="C104" s="141"/>
      <c r="D104" s="140"/>
      <c r="E104" s="140"/>
      <c r="F104" s="140"/>
      <c r="G104" s="140"/>
    </row>
    <row r="105" spans="1:7" ht="13.15" x14ac:dyDescent="0.4">
      <c r="A105" s="140"/>
      <c r="B105" s="141"/>
      <c r="C105" s="141"/>
      <c r="D105" s="140"/>
      <c r="E105" s="140"/>
      <c r="F105" s="140"/>
      <c r="G105" s="140"/>
    </row>
    <row r="106" spans="1:7" ht="13.15" x14ac:dyDescent="0.4">
      <c r="A106" s="140"/>
      <c r="B106" s="141"/>
      <c r="C106" s="141"/>
      <c r="D106" s="140"/>
      <c r="E106" s="140"/>
      <c r="F106" s="140"/>
      <c r="G106" s="140"/>
    </row>
    <row r="107" spans="1:7" ht="13.15" x14ac:dyDescent="0.4">
      <c r="A107" s="140"/>
      <c r="B107" s="141"/>
      <c r="C107" s="141"/>
      <c r="D107" s="140"/>
      <c r="E107" s="140"/>
      <c r="F107" s="140"/>
      <c r="G107" s="140"/>
    </row>
    <row r="108" spans="1:7" ht="13.15" x14ac:dyDescent="0.4">
      <c r="A108" s="140"/>
      <c r="B108" s="141"/>
      <c r="C108" s="141"/>
      <c r="D108" s="140"/>
      <c r="E108" s="140"/>
      <c r="F108" s="140"/>
      <c r="G108" s="140"/>
    </row>
    <row r="109" spans="1:7" ht="13.15" x14ac:dyDescent="0.4">
      <c r="A109" s="140"/>
      <c r="B109" s="141"/>
      <c r="C109" s="141"/>
      <c r="D109" s="140"/>
      <c r="E109" s="140"/>
      <c r="F109" s="140"/>
      <c r="G109" s="140"/>
    </row>
    <row r="110" spans="1:7" ht="13.15" x14ac:dyDescent="0.4">
      <c r="A110" s="140"/>
      <c r="B110" s="141"/>
      <c r="C110" s="141"/>
      <c r="D110" s="140"/>
      <c r="E110" s="140"/>
      <c r="F110" s="140"/>
      <c r="G110" s="140"/>
    </row>
    <row r="111" spans="1:7" ht="13.15" x14ac:dyDescent="0.4">
      <c r="A111" s="140"/>
      <c r="B111" s="141"/>
      <c r="C111" s="141"/>
      <c r="D111" s="140"/>
      <c r="E111" s="140"/>
      <c r="F111" s="140"/>
      <c r="G111" s="140"/>
    </row>
    <row r="112" spans="1:7" ht="13.15" x14ac:dyDescent="0.4">
      <c r="A112" s="140"/>
      <c r="B112" s="141"/>
      <c r="C112" s="141"/>
      <c r="D112" s="140"/>
      <c r="E112" s="140"/>
      <c r="F112" s="140"/>
      <c r="G112" s="140"/>
    </row>
    <row r="113" spans="1:7" ht="13.15" x14ac:dyDescent="0.4">
      <c r="A113" s="140"/>
      <c r="B113" s="141"/>
      <c r="C113" s="141"/>
      <c r="D113" s="140"/>
      <c r="E113" s="140"/>
      <c r="F113" s="140"/>
      <c r="G113" s="140"/>
    </row>
    <row r="114" spans="1:7" ht="13.15" x14ac:dyDescent="0.4">
      <c r="A114" s="140"/>
      <c r="B114" s="141"/>
      <c r="C114" s="141"/>
      <c r="D114" s="140"/>
      <c r="E114" s="140"/>
      <c r="F114" s="140"/>
      <c r="G114" s="140"/>
    </row>
    <row r="115" spans="1:7" ht="13.15" x14ac:dyDescent="0.4">
      <c r="A115" s="140"/>
      <c r="B115" s="141"/>
      <c r="C115" s="141"/>
      <c r="D115" s="140"/>
      <c r="E115" s="140"/>
      <c r="F115" s="140"/>
      <c r="G115" s="140"/>
    </row>
    <row r="116" spans="1:7" ht="13.15" x14ac:dyDescent="0.4">
      <c r="A116" s="140"/>
      <c r="B116" s="141"/>
      <c r="C116" s="141"/>
      <c r="D116" s="140"/>
      <c r="E116" s="140"/>
      <c r="F116" s="140"/>
      <c r="G116" s="140"/>
    </row>
    <row r="117" spans="1:7" ht="13.15" x14ac:dyDescent="0.4">
      <c r="A117" s="140"/>
      <c r="B117" s="141"/>
      <c r="C117" s="141"/>
      <c r="D117" s="140"/>
      <c r="E117" s="140"/>
      <c r="F117" s="140"/>
      <c r="G117" s="140"/>
    </row>
    <row r="118" spans="1:7" ht="13.15" x14ac:dyDescent="0.4">
      <c r="A118" s="140"/>
      <c r="B118" s="141"/>
      <c r="C118" s="141"/>
      <c r="D118" s="140"/>
      <c r="E118" s="140"/>
      <c r="F118" s="140"/>
      <c r="G118" s="140"/>
    </row>
    <row r="119" spans="1:7" ht="13.15" x14ac:dyDescent="0.4">
      <c r="A119" s="140"/>
      <c r="B119" s="141"/>
      <c r="C119" s="141"/>
      <c r="D119" s="140"/>
      <c r="E119" s="140"/>
      <c r="F119" s="140"/>
      <c r="G119" s="140"/>
    </row>
    <row r="120" spans="1:7" ht="13.15" x14ac:dyDescent="0.4">
      <c r="A120" s="140"/>
      <c r="B120" s="141"/>
      <c r="C120" s="141"/>
      <c r="D120" s="140"/>
      <c r="E120" s="140"/>
      <c r="F120" s="140"/>
      <c r="G120" s="140"/>
    </row>
    <row r="121" spans="1:7" ht="13.15" x14ac:dyDescent="0.4">
      <c r="A121" s="140"/>
      <c r="B121" s="141"/>
      <c r="C121" s="141"/>
      <c r="D121" s="140"/>
      <c r="E121" s="140"/>
      <c r="F121" s="140"/>
      <c r="G121" s="140"/>
    </row>
    <row r="122" spans="1:7" ht="13.15" x14ac:dyDescent="0.4">
      <c r="A122" s="140"/>
      <c r="B122" s="141"/>
      <c r="C122" s="141"/>
      <c r="D122" s="140"/>
      <c r="E122" s="140"/>
      <c r="F122" s="140"/>
      <c r="G122" s="140"/>
    </row>
    <row r="123" spans="1:7" ht="13.15" x14ac:dyDescent="0.4">
      <c r="A123" s="140"/>
      <c r="B123" s="141"/>
      <c r="C123" s="141"/>
      <c r="D123" s="140"/>
      <c r="E123" s="140"/>
      <c r="F123" s="140"/>
      <c r="G123" s="140"/>
    </row>
    <row r="124" spans="1:7" ht="13.15" x14ac:dyDescent="0.4">
      <c r="A124" s="140"/>
      <c r="B124" s="141"/>
      <c r="C124" s="141"/>
      <c r="D124" s="140"/>
      <c r="E124" s="140"/>
      <c r="F124" s="140"/>
      <c r="G124" s="140"/>
    </row>
    <row r="125" spans="1:7" ht="13.15" x14ac:dyDescent="0.4">
      <c r="A125" s="140"/>
      <c r="B125" s="141"/>
      <c r="C125" s="141"/>
      <c r="D125" s="140"/>
      <c r="E125" s="140"/>
      <c r="F125" s="140"/>
      <c r="G125" s="140"/>
    </row>
    <row r="126" spans="1:7" ht="13.15" x14ac:dyDescent="0.4">
      <c r="A126" s="140"/>
      <c r="B126" s="141"/>
      <c r="C126" s="141"/>
      <c r="D126" s="140"/>
      <c r="E126" s="140"/>
      <c r="F126" s="140"/>
      <c r="G126" s="140"/>
    </row>
    <row r="127" spans="1:7" ht="13.15" x14ac:dyDescent="0.4">
      <c r="A127" s="140"/>
      <c r="B127" s="141"/>
      <c r="C127" s="141"/>
      <c r="D127" s="140"/>
      <c r="E127" s="140"/>
      <c r="F127" s="140"/>
      <c r="G127" s="140"/>
    </row>
    <row r="128" spans="1:7" ht="13.15" x14ac:dyDescent="0.4">
      <c r="A128" s="140"/>
      <c r="B128" s="141"/>
      <c r="C128" s="141"/>
      <c r="D128" s="140"/>
      <c r="E128" s="140"/>
      <c r="F128" s="140"/>
      <c r="G128" s="140"/>
    </row>
    <row r="129" spans="1:7" ht="13.15" x14ac:dyDescent="0.4">
      <c r="A129" s="140"/>
      <c r="B129" s="141"/>
      <c r="C129" s="141"/>
      <c r="D129" s="140"/>
      <c r="E129" s="140"/>
      <c r="F129" s="140"/>
      <c r="G129" s="140"/>
    </row>
    <row r="130" spans="1:7" ht="13.15" x14ac:dyDescent="0.4">
      <c r="A130" s="140"/>
      <c r="B130" s="141"/>
      <c r="C130" s="141"/>
      <c r="D130" s="140"/>
      <c r="E130" s="140"/>
      <c r="F130" s="140"/>
      <c r="G130" s="140"/>
    </row>
    <row r="131" spans="1:7" ht="13.15" x14ac:dyDescent="0.4">
      <c r="A131" s="140"/>
      <c r="B131" s="141"/>
      <c r="C131" s="141"/>
      <c r="D131" s="140"/>
      <c r="E131" s="140"/>
      <c r="F131" s="140"/>
      <c r="G131" s="140"/>
    </row>
    <row r="132" spans="1:7" ht="13.15" x14ac:dyDescent="0.4">
      <c r="A132" s="140"/>
      <c r="B132" s="141"/>
      <c r="C132" s="141"/>
      <c r="D132" s="140"/>
      <c r="E132" s="140"/>
      <c r="F132" s="140"/>
      <c r="G132" s="140"/>
    </row>
    <row r="133" spans="1:7" ht="13.15" x14ac:dyDescent="0.4">
      <c r="A133" s="140"/>
      <c r="B133" s="141"/>
      <c r="C133" s="141"/>
      <c r="D133" s="140"/>
      <c r="E133" s="140"/>
      <c r="F133" s="140"/>
      <c r="G133" s="140"/>
    </row>
    <row r="134" spans="1:7" ht="13.15" x14ac:dyDescent="0.4">
      <c r="A134" s="140"/>
      <c r="B134" s="141"/>
      <c r="C134" s="141"/>
      <c r="D134" s="140"/>
      <c r="E134" s="140"/>
      <c r="F134" s="140"/>
      <c r="G134" s="140"/>
    </row>
    <row r="135" spans="1:7" ht="13.15" x14ac:dyDescent="0.4">
      <c r="A135" s="140"/>
      <c r="B135" s="141"/>
      <c r="C135" s="141"/>
      <c r="D135" s="140"/>
      <c r="E135" s="140"/>
      <c r="F135" s="140"/>
      <c r="G135" s="140"/>
    </row>
    <row r="136" spans="1:7" ht="13.15" x14ac:dyDescent="0.4">
      <c r="A136" s="140"/>
      <c r="B136" s="141"/>
      <c r="C136" s="141"/>
      <c r="D136" s="140"/>
      <c r="E136" s="140"/>
      <c r="F136" s="140"/>
      <c r="G136" s="140"/>
    </row>
    <row r="137" spans="1:7" ht="13.15" x14ac:dyDescent="0.4">
      <c r="A137" s="140"/>
      <c r="B137" s="141"/>
      <c r="C137" s="141"/>
      <c r="D137" s="140"/>
      <c r="E137" s="140"/>
      <c r="F137" s="140"/>
      <c r="G137" s="140"/>
    </row>
    <row r="138" spans="1:7" ht="13.15" x14ac:dyDescent="0.4">
      <c r="A138" s="140"/>
      <c r="B138" s="141"/>
      <c r="C138" s="141"/>
      <c r="D138" s="140"/>
      <c r="E138" s="140"/>
      <c r="F138" s="140"/>
      <c r="G138" s="140"/>
    </row>
    <row r="139" spans="1:7" ht="13.15" x14ac:dyDescent="0.4">
      <c r="A139" s="140"/>
      <c r="B139" s="141"/>
      <c r="C139" s="141"/>
      <c r="D139" s="140"/>
      <c r="E139" s="140"/>
      <c r="F139" s="140"/>
      <c r="G139" s="140"/>
    </row>
    <row r="140" spans="1:7" ht="13.15" x14ac:dyDescent="0.4">
      <c r="A140" s="140"/>
      <c r="B140" s="141"/>
      <c r="C140" s="141"/>
      <c r="D140" s="140"/>
      <c r="E140" s="140"/>
      <c r="F140" s="140"/>
      <c r="G140" s="140"/>
    </row>
    <row r="141" spans="1:7" ht="13.15" x14ac:dyDescent="0.4">
      <c r="A141" s="140"/>
      <c r="B141" s="141"/>
      <c r="C141" s="141"/>
      <c r="D141" s="140"/>
      <c r="E141" s="140"/>
      <c r="F141" s="140"/>
      <c r="G141" s="140"/>
    </row>
    <row r="142" spans="1:7" ht="13.15" x14ac:dyDescent="0.4">
      <c r="A142" s="140"/>
      <c r="B142" s="141"/>
      <c r="C142" s="141"/>
      <c r="D142" s="140"/>
      <c r="E142" s="140"/>
      <c r="F142" s="140"/>
      <c r="G142" s="140"/>
    </row>
    <row r="143" spans="1:7" ht="13.15" x14ac:dyDescent="0.4">
      <c r="A143" s="140"/>
      <c r="B143" s="141"/>
      <c r="C143" s="141"/>
      <c r="D143" s="140"/>
      <c r="E143" s="140"/>
      <c r="F143" s="140"/>
      <c r="G143" s="140"/>
    </row>
    <row r="144" spans="1:7" ht="13.15" x14ac:dyDescent="0.4">
      <c r="A144" s="140"/>
      <c r="B144" s="141"/>
      <c r="C144" s="141"/>
      <c r="D144" s="140"/>
      <c r="E144" s="140"/>
      <c r="F144" s="140"/>
      <c r="G144" s="140"/>
    </row>
    <row r="145" spans="1:7" ht="13.15" x14ac:dyDescent="0.4">
      <c r="A145" s="140"/>
      <c r="B145" s="141"/>
      <c r="C145" s="141"/>
      <c r="D145" s="140"/>
      <c r="E145" s="140"/>
      <c r="F145" s="140"/>
      <c r="G145" s="140"/>
    </row>
    <row r="146" spans="1:7" ht="13.15" x14ac:dyDescent="0.4">
      <c r="A146" s="140"/>
      <c r="B146" s="141"/>
      <c r="C146" s="141"/>
      <c r="D146" s="140"/>
      <c r="E146" s="140"/>
      <c r="F146" s="140"/>
      <c r="G146" s="140"/>
    </row>
    <row r="147" spans="1:7" ht="13.15" x14ac:dyDescent="0.4">
      <c r="A147" s="140"/>
      <c r="B147" s="141"/>
      <c r="C147" s="141"/>
      <c r="D147" s="140"/>
      <c r="E147" s="140"/>
      <c r="F147" s="140"/>
      <c r="G147" s="140"/>
    </row>
    <row r="148" spans="1:7" ht="13.15" x14ac:dyDescent="0.4">
      <c r="A148" s="140"/>
      <c r="B148" s="141"/>
      <c r="C148" s="141"/>
      <c r="D148" s="140"/>
      <c r="E148" s="140"/>
      <c r="F148" s="140"/>
      <c r="G148" s="140"/>
    </row>
    <row r="149" spans="1:7" ht="13.15" x14ac:dyDescent="0.4">
      <c r="A149" s="140"/>
      <c r="B149" s="141"/>
      <c r="C149" s="141"/>
      <c r="D149" s="140"/>
      <c r="E149" s="140"/>
      <c r="F149" s="140"/>
      <c r="G149" s="140"/>
    </row>
    <row r="150" spans="1:7" ht="13.15" x14ac:dyDescent="0.4">
      <c r="A150" s="140"/>
      <c r="B150" s="141"/>
      <c r="C150" s="141"/>
      <c r="D150" s="140"/>
      <c r="E150" s="140"/>
      <c r="F150" s="140"/>
      <c r="G150" s="140"/>
    </row>
    <row r="151" spans="1:7" ht="13.15" x14ac:dyDescent="0.4">
      <c r="A151" s="140"/>
      <c r="B151" s="141"/>
      <c r="C151" s="141"/>
      <c r="D151" s="140"/>
      <c r="E151" s="140"/>
      <c r="F151" s="140"/>
      <c r="G151" s="140"/>
    </row>
    <row r="152" spans="1:7" ht="13.15" x14ac:dyDescent="0.4">
      <c r="A152" s="140"/>
      <c r="B152" s="141"/>
      <c r="C152" s="141"/>
      <c r="D152" s="140"/>
      <c r="E152" s="140"/>
      <c r="F152" s="140"/>
      <c r="G152" s="140"/>
    </row>
    <row r="153" spans="1:7" ht="13.15" x14ac:dyDescent="0.4">
      <c r="A153" s="140"/>
      <c r="B153" s="141"/>
      <c r="C153" s="141"/>
      <c r="D153" s="140"/>
      <c r="E153" s="140"/>
      <c r="F153" s="140"/>
      <c r="G153" s="140"/>
    </row>
    <row r="154" spans="1:7" ht="13.15" x14ac:dyDescent="0.4">
      <c r="A154" s="140"/>
      <c r="B154" s="141"/>
      <c r="C154" s="141"/>
      <c r="D154" s="140"/>
      <c r="E154" s="140"/>
      <c r="F154" s="140"/>
      <c r="G154" s="140"/>
    </row>
    <row r="155" spans="1:7" ht="13.15" x14ac:dyDescent="0.4">
      <c r="A155" s="140"/>
      <c r="B155" s="141"/>
      <c r="C155" s="141"/>
      <c r="D155" s="140"/>
      <c r="E155" s="140"/>
      <c r="F155" s="140"/>
      <c r="G155" s="140"/>
    </row>
    <row r="156" spans="1:7" ht="13.15" x14ac:dyDescent="0.4">
      <c r="A156" s="140"/>
      <c r="B156" s="141"/>
      <c r="C156" s="141"/>
      <c r="D156" s="140"/>
      <c r="E156" s="140"/>
      <c r="F156" s="140"/>
      <c r="G156" s="140"/>
    </row>
    <row r="157" spans="1:7" ht="13.15" x14ac:dyDescent="0.4">
      <c r="A157" s="140"/>
      <c r="B157" s="141"/>
      <c r="C157" s="141"/>
      <c r="D157" s="140"/>
      <c r="E157" s="140"/>
      <c r="F157" s="140"/>
      <c r="G157" s="140"/>
    </row>
    <row r="158" spans="1:7" ht="13.15" x14ac:dyDescent="0.4">
      <c r="A158" s="140"/>
      <c r="B158" s="141"/>
      <c r="C158" s="141"/>
      <c r="D158" s="140"/>
      <c r="E158" s="140"/>
      <c r="F158" s="140"/>
      <c r="G158" s="140"/>
    </row>
    <row r="159" spans="1:7" ht="13.15" x14ac:dyDescent="0.4">
      <c r="A159" s="140"/>
      <c r="B159" s="141"/>
      <c r="C159" s="141"/>
      <c r="D159" s="140"/>
      <c r="E159" s="140"/>
      <c r="F159" s="140"/>
      <c r="G159" s="140"/>
    </row>
    <row r="160" spans="1:7" ht="13.15" x14ac:dyDescent="0.4">
      <c r="A160" s="140"/>
      <c r="B160" s="141"/>
      <c r="C160" s="141"/>
      <c r="D160" s="140"/>
      <c r="E160" s="140"/>
      <c r="F160" s="140"/>
      <c r="G160" s="140"/>
    </row>
    <row r="161" spans="1:7" ht="13.15" x14ac:dyDescent="0.4">
      <c r="A161" s="140"/>
      <c r="B161" s="141"/>
      <c r="C161" s="141"/>
      <c r="D161" s="140"/>
      <c r="E161" s="140"/>
      <c r="F161" s="140"/>
      <c r="G161" s="140"/>
    </row>
    <row r="162" spans="1:7" ht="13.15" x14ac:dyDescent="0.4">
      <c r="A162" s="140"/>
      <c r="B162" s="141"/>
      <c r="C162" s="141"/>
      <c r="D162" s="140"/>
      <c r="E162" s="140"/>
      <c r="F162" s="140"/>
      <c r="G162" s="140"/>
    </row>
    <row r="163" spans="1:7" ht="13.15" x14ac:dyDescent="0.4">
      <c r="A163" s="140"/>
      <c r="B163" s="141"/>
      <c r="C163" s="141"/>
      <c r="D163" s="140"/>
      <c r="E163" s="140"/>
      <c r="F163" s="140"/>
      <c r="G163" s="140"/>
    </row>
    <row r="164" spans="1:7" ht="13.15" x14ac:dyDescent="0.4">
      <c r="A164" s="140"/>
      <c r="B164" s="141"/>
      <c r="C164" s="141"/>
      <c r="D164" s="140"/>
      <c r="E164" s="140"/>
      <c r="F164" s="140"/>
      <c r="G164" s="140"/>
    </row>
    <row r="165" spans="1:7" ht="13.15" x14ac:dyDescent="0.4">
      <c r="A165" s="140"/>
      <c r="B165" s="141"/>
      <c r="C165" s="141"/>
      <c r="D165" s="140"/>
      <c r="E165" s="140"/>
      <c r="F165" s="140"/>
      <c r="G165" s="140"/>
    </row>
    <row r="166" spans="1:7" ht="13.15" x14ac:dyDescent="0.4">
      <c r="A166" s="140"/>
      <c r="B166" s="141"/>
      <c r="C166" s="141"/>
      <c r="D166" s="140"/>
      <c r="E166" s="140"/>
      <c r="F166" s="140"/>
      <c r="G166" s="140"/>
    </row>
    <row r="167" spans="1:7" ht="13.15" x14ac:dyDescent="0.4">
      <c r="A167" s="140"/>
      <c r="B167" s="141"/>
      <c r="C167" s="141"/>
      <c r="D167" s="140"/>
      <c r="E167" s="140"/>
      <c r="F167" s="140"/>
      <c r="G167" s="140"/>
    </row>
    <row r="168" spans="1:7" ht="13.15" x14ac:dyDescent="0.4">
      <c r="A168" s="140"/>
      <c r="B168" s="141"/>
      <c r="C168" s="141"/>
      <c r="D168" s="140"/>
      <c r="E168" s="140"/>
      <c r="F168" s="140"/>
      <c r="G168" s="140"/>
    </row>
    <row r="169" spans="1:7" ht="13.15" x14ac:dyDescent="0.4">
      <c r="A169" s="140"/>
      <c r="B169" s="141"/>
      <c r="C169" s="141"/>
      <c r="D169" s="140"/>
      <c r="E169" s="140"/>
      <c r="F169" s="140"/>
      <c r="G169" s="140"/>
    </row>
    <row r="170" spans="1:7" ht="13.15" x14ac:dyDescent="0.4">
      <c r="A170" s="140"/>
      <c r="B170" s="141"/>
      <c r="C170" s="141"/>
      <c r="D170" s="140"/>
      <c r="E170" s="140"/>
      <c r="F170" s="140"/>
      <c r="G170" s="140"/>
    </row>
    <row r="171" spans="1:7" ht="13.15" x14ac:dyDescent="0.4">
      <c r="A171" s="140"/>
      <c r="B171" s="141"/>
      <c r="C171" s="141"/>
      <c r="D171" s="140"/>
      <c r="E171" s="140"/>
      <c r="F171" s="140"/>
      <c r="G171" s="140"/>
    </row>
    <row r="172" spans="1:7" ht="13.15" x14ac:dyDescent="0.4">
      <c r="A172" s="140"/>
      <c r="B172" s="141"/>
      <c r="C172" s="141"/>
      <c r="D172" s="140"/>
      <c r="E172" s="140"/>
      <c r="F172" s="140"/>
      <c r="G172" s="140"/>
    </row>
    <row r="173" spans="1:7" ht="13.15" x14ac:dyDescent="0.4">
      <c r="A173" s="140"/>
      <c r="B173" s="141"/>
      <c r="C173" s="141"/>
      <c r="D173" s="140"/>
      <c r="E173" s="140"/>
      <c r="F173" s="140"/>
      <c r="G173" s="140"/>
    </row>
    <row r="174" spans="1:7" ht="13.15" x14ac:dyDescent="0.4">
      <c r="A174" s="140"/>
      <c r="B174" s="141"/>
      <c r="C174" s="141"/>
      <c r="D174" s="140"/>
      <c r="E174" s="140"/>
      <c r="F174" s="140"/>
      <c r="G174" s="140"/>
    </row>
    <row r="175" spans="1:7" ht="13.15" x14ac:dyDescent="0.4">
      <c r="A175" s="140"/>
      <c r="B175" s="141"/>
      <c r="C175" s="141"/>
      <c r="D175" s="140"/>
      <c r="E175" s="140"/>
      <c r="F175" s="140"/>
      <c r="G175" s="140"/>
    </row>
    <row r="176" spans="1:7" ht="13.15" x14ac:dyDescent="0.4">
      <c r="A176" s="140"/>
      <c r="B176" s="141"/>
      <c r="C176" s="141"/>
      <c r="D176" s="140"/>
      <c r="E176" s="140"/>
      <c r="F176" s="140"/>
      <c r="G176" s="140"/>
    </row>
    <row r="177" spans="1:7" ht="13.15" x14ac:dyDescent="0.4">
      <c r="A177" s="140"/>
      <c r="B177" s="141"/>
      <c r="C177" s="141"/>
      <c r="D177" s="140"/>
      <c r="E177" s="140"/>
      <c r="F177" s="140"/>
      <c r="G177" s="140"/>
    </row>
    <row r="178" spans="1:7" ht="13.15" x14ac:dyDescent="0.4">
      <c r="A178" s="140"/>
      <c r="B178" s="141"/>
      <c r="C178" s="141"/>
      <c r="D178" s="140"/>
      <c r="E178" s="140"/>
      <c r="F178" s="140"/>
      <c r="G178" s="140"/>
    </row>
    <row r="179" spans="1:7" ht="13.15" x14ac:dyDescent="0.4">
      <c r="A179" s="140"/>
      <c r="B179" s="141"/>
      <c r="C179" s="141"/>
      <c r="D179" s="140"/>
      <c r="E179" s="140"/>
      <c r="F179" s="140"/>
      <c r="G179" s="140"/>
    </row>
    <row r="180" spans="1:7" ht="13.15" x14ac:dyDescent="0.4">
      <c r="A180" s="140"/>
      <c r="B180" s="141"/>
      <c r="C180" s="141"/>
      <c r="D180" s="140"/>
      <c r="E180" s="140"/>
      <c r="F180" s="140"/>
      <c r="G180" s="140"/>
    </row>
    <row r="181" spans="1:7" ht="13.15" x14ac:dyDescent="0.4">
      <c r="A181" s="140"/>
      <c r="B181" s="141"/>
      <c r="C181" s="141"/>
      <c r="D181" s="140"/>
      <c r="E181" s="140"/>
      <c r="F181" s="140"/>
      <c r="G181" s="140"/>
    </row>
    <row r="182" spans="1:7" ht="13.15" x14ac:dyDescent="0.4">
      <c r="A182" s="140"/>
      <c r="B182" s="141"/>
      <c r="C182" s="141"/>
      <c r="D182" s="140"/>
      <c r="E182" s="140"/>
      <c r="F182" s="140"/>
      <c r="G182" s="140"/>
    </row>
    <row r="183" spans="1:7" ht="13.15" x14ac:dyDescent="0.4">
      <c r="A183" s="140"/>
      <c r="B183" s="141"/>
      <c r="C183" s="141"/>
      <c r="D183" s="140"/>
      <c r="E183" s="140"/>
      <c r="F183" s="140"/>
      <c r="G183" s="140"/>
    </row>
    <row r="184" spans="1:7" ht="13.15" x14ac:dyDescent="0.4">
      <c r="A184" s="140"/>
      <c r="B184" s="141"/>
      <c r="C184" s="141"/>
      <c r="D184" s="140"/>
      <c r="E184" s="140"/>
      <c r="F184" s="140"/>
      <c r="G184" s="140"/>
    </row>
    <row r="185" spans="1:7" ht="13.15" x14ac:dyDescent="0.4">
      <c r="A185" s="140"/>
      <c r="B185" s="141"/>
      <c r="C185" s="141"/>
      <c r="D185" s="140"/>
      <c r="E185" s="140"/>
      <c r="F185" s="140"/>
      <c r="G185" s="140"/>
    </row>
    <row r="186" spans="1:7" ht="13.15" x14ac:dyDescent="0.4">
      <c r="A186" s="140"/>
      <c r="B186" s="141"/>
      <c r="C186" s="141"/>
      <c r="D186" s="140"/>
      <c r="E186" s="140"/>
      <c r="F186" s="140"/>
      <c r="G186" s="140"/>
    </row>
    <row r="187" spans="1:7" ht="13.15" x14ac:dyDescent="0.4">
      <c r="A187" s="140"/>
      <c r="B187" s="141"/>
      <c r="C187" s="141"/>
      <c r="D187" s="140"/>
      <c r="E187" s="140"/>
      <c r="F187" s="140"/>
      <c r="G187" s="140"/>
    </row>
    <row r="188" spans="1:7" ht="13.15" x14ac:dyDescent="0.4">
      <c r="A188" s="140"/>
      <c r="B188" s="141"/>
      <c r="C188" s="141"/>
      <c r="D188" s="140"/>
      <c r="E188" s="140"/>
      <c r="F188" s="140"/>
      <c r="G188" s="140"/>
    </row>
    <row r="189" spans="1:7" ht="13.15" x14ac:dyDescent="0.4">
      <c r="A189" s="140"/>
      <c r="B189" s="141"/>
      <c r="C189" s="141"/>
      <c r="D189" s="140"/>
      <c r="E189" s="140"/>
      <c r="F189" s="140"/>
      <c r="G189" s="140"/>
    </row>
    <row r="190" spans="1:7" ht="13.15" x14ac:dyDescent="0.4">
      <c r="A190" s="140"/>
      <c r="B190" s="141"/>
      <c r="C190" s="141"/>
      <c r="D190" s="140"/>
      <c r="E190" s="140"/>
      <c r="F190" s="140"/>
      <c r="G190" s="140"/>
    </row>
    <row r="191" spans="1:7" ht="13.15" x14ac:dyDescent="0.4">
      <c r="A191" s="140"/>
      <c r="B191" s="141"/>
      <c r="C191" s="141"/>
      <c r="D191" s="140"/>
      <c r="E191" s="140"/>
      <c r="F191" s="140"/>
      <c r="G191" s="140"/>
    </row>
    <row r="192" spans="1:7" ht="13.15" x14ac:dyDescent="0.4">
      <c r="A192" s="140"/>
      <c r="B192" s="141"/>
      <c r="C192" s="141"/>
      <c r="D192" s="140"/>
      <c r="E192" s="140"/>
      <c r="F192" s="140"/>
      <c r="G192" s="140"/>
    </row>
    <row r="193" spans="1:7" ht="13.15" x14ac:dyDescent="0.4">
      <c r="A193" s="140"/>
      <c r="B193" s="141"/>
      <c r="C193" s="141"/>
      <c r="D193" s="140"/>
      <c r="E193" s="140"/>
      <c r="F193" s="140"/>
      <c r="G193" s="140"/>
    </row>
    <row r="194" spans="1:7" ht="13.15" x14ac:dyDescent="0.4">
      <c r="A194" s="140"/>
      <c r="B194" s="141"/>
      <c r="C194" s="141"/>
      <c r="D194" s="140"/>
      <c r="E194" s="140"/>
      <c r="F194" s="140"/>
      <c r="G194" s="140"/>
    </row>
    <row r="195" spans="1:7" ht="13.15" x14ac:dyDescent="0.4">
      <c r="A195" s="140"/>
      <c r="B195" s="141"/>
      <c r="C195" s="141"/>
      <c r="D195" s="140"/>
      <c r="E195" s="140"/>
      <c r="F195" s="140"/>
      <c r="G195" s="140"/>
    </row>
    <row r="196" spans="1:7" ht="13.15" x14ac:dyDescent="0.4">
      <c r="A196" s="140"/>
      <c r="B196" s="141"/>
      <c r="C196" s="141"/>
      <c r="D196" s="140"/>
      <c r="E196" s="140"/>
      <c r="F196" s="140"/>
      <c r="G196" s="140"/>
    </row>
    <row r="197" spans="1:7" ht="13.15" x14ac:dyDescent="0.4">
      <c r="A197" s="140"/>
      <c r="B197" s="141"/>
      <c r="C197" s="141"/>
      <c r="D197" s="140"/>
      <c r="E197" s="140"/>
      <c r="F197" s="140"/>
      <c r="G197" s="140"/>
    </row>
    <row r="198" spans="1:7" ht="13.15" x14ac:dyDescent="0.4">
      <c r="A198" s="140"/>
      <c r="B198" s="141"/>
      <c r="C198" s="141"/>
      <c r="D198" s="140"/>
      <c r="E198" s="140"/>
      <c r="F198" s="140"/>
      <c r="G198" s="140"/>
    </row>
    <row r="199" spans="1:7" ht="13.15" x14ac:dyDescent="0.4">
      <c r="A199" s="140"/>
      <c r="B199" s="141"/>
      <c r="C199" s="141"/>
      <c r="D199" s="140"/>
      <c r="E199" s="140"/>
      <c r="F199" s="140"/>
      <c r="G199" s="140"/>
    </row>
    <row r="200" spans="1:7" ht="13.15" x14ac:dyDescent="0.4">
      <c r="A200" s="140"/>
      <c r="B200" s="141"/>
      <c r="C200" s="141"/>
      <c r="D200" s="140"/>
      <c r="E200" s="140"/>
      <c r="F200" s="140"/>
      <c r="G200" s="140"/>
    </row>
    <row r="201" spans="1:7" ht="13.15" x14ac:dyDescent="0.4">
      <c r="A201" s="140"/>
      <c r="B201" s="141"/>
      <c r="C201" s="141"/>
      <c r="D201" s="140"/>
      <c r="E201" s="140"/>
      <c r="F201" s="140"/>
      <c r="G201" s="140"/>
    </row>
    <row r="202" spans="1:7" ht="13.15" x14ac:dyDescent="0.4">
      <c r="A202" s="140"/>
      <c r="B202" s="141"/>
      <c r="C202" s="141"/>
      <c r="D202" s="140"/>
      <c r="E202" s="140"/>
      <c r="F202" s="140"/>
      <c r="G202" s="140"/>
    </row>
    <row r="203" spans="1:7" ht="13.15" x14ac:dyDescent="0.4">
      <c r="A203" s="140"/>
      <c r="B203" s="141"/>
      <c r="C203" s="141"/>
      <c r="D203" s="140"/>
      <c r="E203" s="140"/>
      <c r="F203" s="140"/>
      <c r="G203" s="140"/>
    </row>
    <row r="204" spans="1:7" ht="13.15" x14ac:dyDescent="0.4">
      <c r="A204" s="140"/>
      <c r="B204" s="141"/>
      <c r="C204" s="141"/>
      <c r="D204" s="140"/>
      <c r="E204" s="140"/>
      <c r="F204" s="140"/>
      <c r="G204" s="140"/>
    </row>
    <row r="205" spans="1:7" ht="13.15" x14ac:dyDescent="0.4">
      <c r="A205" s="140"/>
      <c r="B205" s="141"/>
      <c r="C205" s="141"/>
      <c r="D205" s="140"/>
      <c r="E205" s="140"/>
      <c r="F205" s="140"/>
      <c r="G205" s="140"/>
    </row>
    <row r="206" spans="1:7" ht="13.15" x14ac:dyDescent="0.4">
      <c r="A206" s="140"/>
      <c r="B206" s="141"/>
      <c r="C206" s="141"/>
      <c r="D206" s="140"/>
      <c r="E206" s="140"/>
      <c r="F206" s="140"/>
      <c r="G206" s="140"/>
    </row>
    <row r="207" spans="1:7" ht="13.15" x14ac:dyDescent="0.4">
      <c r="A207" s="140"/>
      <c r="B207" s="141"/>
      <c r="C207" s="141"/>
      <c r="D207" s="140"/>
      <c r="E207" s="140"/>
      <c r="F207" s="140"/>
      <c r="G207" s="140"/>
    </row>
    <row r="208" spans="1:7" ht="13.15" x14ac:dyDescent="0.4">
      <c r="A208" s="140"/>
      <c r="B208" s="141"/>
      <c r="C208" s="141"/>
      <c r="D208" s="140"/>
      <c r="E208" s="140"/>
      <c r="F208" s="140"/>
      <c r="G208" s="140"/>
    </row>
    <row r="209" spans="1:7" ht="13.15" x14ac:dyDescent="0.4">
      <c r="A209" s="140"/>
      <c r="B209" s="141"/>
      <c r="C209" s="141"/>
      <c r="D209" s="140"/>
      <c r="E209" s="140"/>
      <c r="F209" s="140"/>
      <c r="G209" s="140"/>
    </row>
    <row r="210" spans="1:7" ht="13.15" x14ac:dyDescent="0.4">
      <c r="A210" s="140"/>
      <c r="B210" s="141"/>
      <c r="C210" s="141"/>
      <c r="D210" s="140"/>
      <c r="E210" s="140"/>
      <c r="F210" s="140"/>
      <c r="G210" s="140"/>
    </row>
    <row r="211" spans="1:7" ht="13.15" x14ac:dyDescent="0.4">
      <c r="A211" s="140"/>
      <c r="B211" s="141"/>
      <c r="C211" s="141"/>
      <c r="D211" s="140"/>
      <c r="E211" s="140"/>
      <c r="F211" s="140"/>
      <c r="G211" s="140"/>
    </row>
    <row r="212" spans="1:7" ht="13.15" x14ac:dyDescent="0.4">
      <c r="A212" s="140"/>
      <c r="B212" s="141"/>
      <c r="C212" s="141"/>
      <c r="D212" s="140"/>
      <c r="E212" s="140"/>
      <c r="F212" s="140"/>
      <c r="G212" s="140"/>
    </row>
    <row r="213" spans="1:7" ht="13.15" x14ac:dyDescent="0.4">
      <c r="A213" s="140"/>
      <c r="B213" s="141"/>
      <c r="C213" s="141"/>
      <c r="D213" s="140"/>
      <c r="E213" s="140"/>
      <c r="F213" s="140"/>
      <c r="G213" s="140"/>
    </row>
    <row r="214" spans="1:7" ht="13.15" x14ac:dyDescent="0.4">
      <c r="A214" s="140"/>
      <c r="B214" s="141"/>
      <c r="C214" s="141"/>
      <c r="D214" s="140"/>
      <c r="E214" s="140"/>
      <c r="F214" s="140"/>
      <c r="G214" s="140"/>
    </row>
    <row r="215" spans="1:7" ht="13.15" x14ac:dyDescent="0.4">
      <c r="A215" s="140"/>
      <c r="B215" s="141"/>
      <c r="C215" s="141"/>
      <c r="D215" s="140"/>
      <c r="E215" s="140"/>
      <c r="F215" s="140"/>
      <c r="G215" s="140"/>
    </row>
    <row r="216" spans="1:7" ht="13.15" x14ac:dyDescent="0.4">
      <c r="A216" s="140"/>
      <c r="B216" s="141"/>
      <c r="C216" s="141"/>
      <c r="D216" s="140"/>
      <c r="E216" s="140"/>
      <c r="F216" s="140"/>
      <c r="G216" s="140"/>
    </row>
    <row r="217" spans="1:7" ht="13.15" x14ac:dyDescent="0.4">
      <c r="A217" s="140"/>
      <c r="B217" s="141"/>
      <c r="C217" s="141"/>
      <c r="D217" s="140"/>
      <c r="E217" s="140"/>
      <c r="F217" s="140"/>
      <c r="G217" s="140"/>
    </row>
    <row r="218" spans="1:7" ht="13.15" x14ac:dyDescent="0.4">
      <c r="A218" s="140"/>
      <c r="B218" s="141"/>
      <c r="C218" s="141"/>
      <c r="D218" s="140"/>
      <c r="E218" s="140"/>
      <c r="F218" s="140"/>
      <c r="G218" s="140"/>
    </row>
    <row r="219" spans="1:7" ht="13.15" x14ac:dyDescent="0.4">
      <c r="A219" s="140"/>
      <c r="B219" s="141"/>
      <c r="C219" s="141"/>
      <c r="D219" s="140"/>
      <c r="E219" s="140"/>
      <c r="F219" s="140"/>
      <c r="G219" s="140"/>
    </row>
    <row r="220" spans="1:7" ht="13.15" x14ac:dyDescent="0.4">
      <c r="A220" s="140"/>
      <c r="B220" s="141"/>
      <c r="C220" s="141"/>
      <c r="D220" s="140"/>
      <c r="E220" s="140"/>
      <c r="F220" s="140"/>
      <c r="G220" s="140"/>
    </row>
    <row r="221" spans="1:7" ht="13.15" x14ac:dyDescent="0.4">
      <c r="A221" s="140"/>
      <c r="B221" s="141"/>
      <c r="C221" s="141"/>
      <c r="D221" s="140"/>
      <c r="E221" s="140"/>
      <c r="F221" s="140"/>
      <c r="G221" s="140"/>
    </row>
    <row r="222" spans="1:7" ht="13.15" x14ac:dyDescent="0.4">
      <c r="A222" s="140"/>
      <c r="B222" s="141"/>
      <c r="C222" s="141"/>
      <c r="D222" s="140"/>
      <c r="E222" s="140"/>
      <c r="F222" s="140"/>
      <c r="G222" s="140"/>
    </row>
    <row r="223" spans="1:7" ht="13.15" x14ac:dyDescent="0.4">
      <c r="A223" s="140"/>
      <c r="B223" s="141"/>
      <c r="C223" s="141"/>
      <c r="D223" s="140"/>
      <c r="E223" s="140"/>
      <c r="F223" s="140"/>
      <c r="G223" s="140"/>
    </row>
    <row r="224" spans="1:7" ht="13.15" x14ac:dyDescent="0.4">
      <c r="A224" s="140"/>
      <c r="B224" s="141"/>
      <c r="C224" s="141"/>
      <c r="D224" s="140"/>
      <c r="E224" s="140"/>
      <c r="F224" s="140"/>
      <c r="G224" s="140"/>
    </row>
    <row r="225" spans="1:7" ht="13.15" x14ac:dyDescent="0.4">
      <c r="A225" s="140"/>
      <c r="B225" s="141"/>
      <c r="C225" s="141"/>
      <c r="D225" s="140"/>
      <c r="E225" s="140"/>
      <c r="F225" s="140"/>
      <c r="G225" s="140"/>
    </row>
    <row r="226" spans="1:7" ht="13.15" x14ac:dyDescent="0.4">
      <c r="A226" s="140"/>
      <c r="B226" s="141"/>
      <c r="C226" s="141"/>
      <c r="D226" s="140"/>
      <c r="E226" s="140"/>
      <c r="F226" s="140"/>
      <c r="G226" s="140"/>
    </row>
    <row r="227" spans="1:7" ht="13.15" x14ac:dyDescent="0.4">
      <c r="A227" s="140"/>
      <c r="B227" s="141"/>
      <c r="C227" s="141"/>
      <c r="D227" s="140"/>
      <c r="E227" s="140"/>
      <c r="F227" s="140"/>
      <c r="G227" s="140"/>
    </row>
    <row r="228" spans="1:7" ht="13.15" x14ac:dyDescent="0.4">
      <c r="A228" s="140"/>
      <c r="B228" s="141"/>
      <c r="C228" s="141"/>
      <c r="D228" s="140"/>
      <c r="E228" s="140"/>
      <c r="F228" s="140"/>
      <c r="G228" s="140"/>
    </row>
    <row r="229" spans="1:7" ht="13.15" x14ac:dyDescent="0.4">
      <c r="A229" s="140"/>
      <c r="B229" s="141"/>
      <c r="C229" s="141"/>
      <c r="D229" s="140"/>
      <c r="E229" s="140"/>
      <c r="F229" s="140"/>
      <c r="G229" s="140"/>
    </row>
    <row r="230" spans="1:7" ht="13.15" x14ac:dyDescent="0.4">
      <c r="A230" s="140"/>
      <c r="B230" s="141"/>
      <c r="C230" s="141"/>
      <c r="D230" s="140"/>
      <c r="E230" s="140"/>
      <c r="F230" s="140"/>
      <c r="G230" s="140"/>
    </row>
    <row r="231" spans="1:7" ht="13.15" x14ac:dyDescent="0.4">
      <c r="A231" s="140"/>
      <c r="B231" s="141"/>
      <c r="C231" s="141"/>
      <c r="D231" s="140"/>
      <c r="E231" s="140"/>
      <c r="F231" s="140"/>
      <c r="G231" s="140"/>
    </row>
    <row r="232" spans="1:7" ht="13.15" x14ac:dyDescent="0.4">
      <c r="A232" s="140"/>
      <c r="B232" s="141"/>
      <c r="C232" s="141"/>
      <c r="D232" s="140"/>
      <c r="E232" s="140"/>
      <c r="F232" s="140"/>
      <c r="G232" s="140"/>
    </row>
    <row r="233" spans="1:7" ht="13.15" x14ac:dyDescent="0.4">
      <c r="A233" s="140"/>
      <c r="B233" s="141"/>
      <c r="C233" s="141"/>
      <c r="D233" s="140"/>
      <c r="E233" s="140"/>
      <c r="F233" s="140"/>
      <c r="G233" s="140"/>
    </row>
    <row r="234" spans="1:7" ht="13.15" x14ac:dyDescent="0.4">
      <c r="A234" s="140"/>
      <c r="B234" s="141"/>
      <c r="C234" s="141"/>
      <c r="D234" s="140"/>
      <c r="E234" s="140"/>
      <c r="F234" s="140"/>
      <c r="G234" s="140"/>
    </row>
    <row r="235" spans="1:7" ht="13.15" x14ac:dyDescent="0.4">
      <c r="A235" s="140"/>
      <c r="B235" s="141"/>
      <c r="C235" s="141"/>
      <c r="D235" s="140"/>
      <c r="E235" s="140"/>
      <c r="F235" s="140"/>
      <c r="G235" s="140"/>
    </row>
    <row r="236" spans="1:7" ht="13.15" x14ac:dyDescent="0.4">
      <c r="A236" s="140"/>
      <c r="B236" s="141"/>
      <c r="C236" s="141"/>
      <c r="D236" s="140"/>
      <c r="E236" s="140"/>
      <c r="F236" s="140"/>
      <c r="G236" s="140"/>
    </row>
    <row r="237" spans="1:7" ht="13.15" x14ac:dyDescent="0.4">
      <c r="A237" s="140"/>
      <c r="B237" s="141"/>
      <c r="C237" s="141"/>
      <c r="D237" s="140"/>
      <c r="E237" s="140"/>
      <c r="F237" s="140"/>
      <c r="G237" s="140"/>
    </row>
    <row r="238" spans="1:7" ht="13.15" x14ac:dyDescent="0.4">
      <c r="A238" s="140"/>
      <c r="B238" s="141"/>
      <c r="C238" s="141"/>
      <c r="D238" s="140"/>
      <c r="E238" s="140"/>
      <c r="F238" s="140"/>
      <c r="G238" s="140"/>
    </row>
    <row r="239" spans="1:7" ht="13.15" x14ac:dyDescent="0.4">
      <c r="A239" s="140"/>
      <c r="B239" s="141"/>
      <c r="C239" s="141"/>
      <c r="D239" s="140"/>
      <c r="E239" s="140"/>
      <c r="F239" s="140"/>
      <c r="G239" s="140"/>
    </row>
    <row r="240" spans="1:7" ht="13.15" x14ac:dyDescent="0.4">
      <c r="A240" s="140"/>
      <c r="B240" s="141"/>
      <c r="C240" s="141"/>
      <c r="D240" s="140"/>
      <c r="E240" s="140"/>
      <c r="F240" s="140"/>
      <c r="G240" s="140"/>
    </row>
    <row r="241" spans="1:7" ht="13.15" x14ac:dyDescent="0.4">
      <c r="A241" s="140"/>
      <c r="B241" s="141"/>
      <c r="C241" s="141"/>
      <c r="D241" s="140"/>
      <c r="E241" s="140"/>
      <c r="F241" s="140"/>
      <c r="G241" s="140"/>
    </row>
    <row r="242" spans="1:7" ht="13.15" x14ac:dyDescent="0.4">
      <c r="A242" s="140"/>
      <c r="B242" s="141"/>
      <c r="C242" s="141"/>
      <c r="D242" s="140"/>
      <c r="E242" s="140"/>
      <c r="F242" s="140"/>
      <c r="G242" s="140"/>
    </row>
    <row r="243" spans="1:7" ht="13.15" x14ac:dyDescent="0.4">
      <c r="A243" s="140"/>
      <c r="B243" s="141"/>
      <c r="C243" s="141"/>
      <c r="D243" s="140"/>
      <c r="E243" s="140"/>
      <c r="F243" s="140"/>
      <c r="G243" s="140"/>
    </row>
    <row r="244" spans="1:7" ht="13.15" x14ac:dyDescent="0.4">
      <c r="A244" s="140"/>
      <c r="B244" s="141"/>
      <c r="C244" s="141"/>
      <c r="D244" s="140"/>
      <c r="E244" s="140"/>
      <c r="F244" s="140"/>
      <c r="G244" s="140"/>
    </row>
    <row r="245" spans="1:7" ht="13.15" x14ac:dyDescent="0.4">
      <c r="A245" s="140"/>
      <c r="B245" s="141"/>
      <c r="C245" s="141"/>
      <c r="D245" s="140"/>
      <c r="E245" s="140"/>
      <c r="F245" s="140"/>
      <c r="G245" s="140"/>
    </row>
    <row r="246" spans="1:7" ht="13.15" x14ac:dyDescent="0.4">
      <c r="A246" s="140"/>
      <c r="B246" s="141"/>
      <c r="C246" s="141"/>
      <c r="D246" s="140"/>
      <c r="E246" s="140"/>
      <c r="F246" s="140"/>
      <c r="G246" s="140"/>
    </row>
    <row r="247" spans="1:7" ht="13.15" x14ac:dyDescent="0.4">
      <c r="A247" s="140"/>
      <c r="B247" s="141"/>
      <c r="C247" s="141"/>
      <c r="D247" s="140"/>
      <c r="E247" s="140"/>
      <c r="F247" s="140"/>
      <c r="G247" s="140"/>
    </row>
    <row r="248" spans="1:7" ht="13.15" x14ac:dyDescent="0.4">
      <c r="A248" s="140"/>
      <c r="B248" s="141"/>
      <c r="C248" s="141"/>
      <c r="D248" s="140"/>
      <c r="E248" s="140"/>
      <c r="F248" s="140"/>
      <c r="G248" s="140"/>
    </row>
    <row r="249" spans="1:7" ht="13.15" x14ac:dyDescent="0.4">
      <c r="A249" s="140"/>
      <c r="B249" s="141"/>
      <c r="C249" s="141"/>
      <c r="D249" s="140"/>
      <c r="E249" s="140"/>
      <c r="F249" s="140"/>
      <c r="G249" s="140"/>
    </row>
    <row r="250" spans="1:7" ht="13.15" x14ac:dyDescent="0.4">
      <c r="A250" s="140"/>
      <c r="B250" s="141"/>
      <c r="C250" s="141"/>
      <c r="D250" s="140"/>
      <c r="E250" s="140"/>
      <c r="F250" s="140"/>
      <c r="G250" s="140"/>
    </row>
    <row r="251" spans="1:7" ht="13.15" x14ac:dyDescent="0.4">
      <c r="A251" s="140"/>
      <c r="B251" s="141"/>
      <c r="C251" s="141"/>
      <c r="D251" s="140"/>
      <c r="E251" s="140"/>
      <c r="F251" s="140"/>
      <c r="G251" s="140"/>
    </row>
    <row r="252" spans="1:7" ht="13.15" x14ac:dyDescent="0.4">
      <c r="A252" s="140"/>
      <c r="B252" s="141"/>
      <c r="C252" s="141"/>
      <c r="D252" s="140"/>
      <c r="E252" s="140"/>
      <c r="F252" s="140"/>
      <c r="G252" s="140"/>
    </row>
    <row r="253" spans="1:7" ht="13.15" x14ac:dyDescent="0.4">
      <c r="A253" s="140"/>
      <c r="B253" s="141"/>
      <c r="C253" s="141"/>
      <c r="D253" s="140"/>
      <c r="E253" s="140"/>
      <c r="F253" s="140"/>
      <c r="G253" s="140"/>
    </row>
    <row r="254" spans="1:7" ht="13.15" x14ac:dyDescent="0.4">
      <c r="A254" s="140"/>
      <c r="B254" s="141"/>
      <c r="C254" s="141"/>
      <c r="D254" s="140"/>
      <c r="E254" s="140"/>
      <c r="F254" s="140"/>
      <c r="G254" s="140"/>
    </row>
    <row r="255" spans="1:7" ht="13.15" x14ac:dyDescent="0.4">
      <c r="A255" s="140"/>
      <c r="B255" s="141"/>
      <c r="C255" s="141"/>
      <c r="D255" s="140"/>
      <c r="E255" s="140"/>
      <c r="F255" s="140"/>
      <c r="G255" s="140"/>
    </row>
    <row r="256" spans="1:7" ht="13.15" x14ac:dyDescent="0.4">
      <c r="A256" s="140"/>
      <c r="B256" s="141"/>
      <c r="C256" s="141"/>
      <c r="D256" s="140"/>
      <c r="E256" s="140"/>
      <c r="F256" s="140"/>
      <c r="G256" s="140"/>
    </row>
    <row r="257" spans="1:7" ht="13.15" x14ac:dyDescent="0.4">
      <c r="A257" s="140"/>
      <c r="B257" s="141"/>
      <c r="C257" s="141"/>
      <c r="D257" s="140"/>
      <c r="E257" s="140"/>
      <c r="F257" s="140"/>
      <c r="G257" s="140"/>
    </row>
    <row r="258" spans="1:7" ht="13.15" x14ac:dyDescent="0.4">
      <c r="A258" s="140"/>
      <c r="B258" s="141"/>
      <c r="C258" s="141"/>
      <c r="D258" s="140"/>
      <c r="E258" s="140"/>
      <c r="F258" s="140"/>
      <c r="G258" s="140"/>
    </row>
    <row r="259" spans="1:7" ht="13.15" x14ac:dyDescent="0.4">
      <c r="A259" s="140"/>
      <c r="B259" s="141"/>
      <c r="C259" s="141"/>
      <c r="D259" s="140"/>
      <c r="E259" s="140"/>
      <c r="F259" s="140"/>
      <c r="G259" s="140"/>
    </row>
    <row r="260" spans="1:7" ht="13.15" x14ac:dyDescent="0.4">
      <c r="A260" s="140"/>
      <c r="B260" s="141"/>
      <c r="C260" s="141"/>
      <c r="D260" s="140"/>
      <c r="E260" s="140"/>
      <c r="F260" s="140"/>
      <c r="G260" s="140"/>
    </row>
    <row r="261" spans="1:7" ht="13.15" x14ac:dyDescent="0.4">
      <c r="A261" s="140"/>
      <c r="B261" s="141"/>
      <c r="C261" s="141"/>
      <c r="D261" s="140"/>
      <c r="E261" s="140"/>
      <c r="F261" s="140"/>
      <c r="G261" s="140"/>
    </row>
    <row r="262" spans="1:7" ht="13.15" x14ac:dyDescent="0.4">
      <c r="A262" s="140"/>
      <c r="B262" s="141"/>
      <c r="C262" s="141"/>
      <c r="D262" s="140"/>
      <c r="E262" s="140"/>
      <c r="F262" s="140"/>
      <c r="G262" s="140"/>
    </row>
    <row r="263" spans="1:7" ht="13.15" x14ac:dyDescent="0.4">
      <c r="A263" s="140"/>
      <c r="B263" s="141"/>
      <c r="C263" s="141"/>
      <c r="D263" s="140"/>
      <c r="E263" s="140"/>
      <c r="F263" s="140"/>
      <c r="G263" s="140"/>
    </row>
    <row r="264" spans="1:7" ht="13.15" x14ac:dyDescent="0.4">
      <c r="A264" s="140"/>
      <c r="B264" s="141"/>
      <c r="C264" s="141"/>
      <c r="D264" s="140"/>
      <c r="E264" s="140"/>
      <c r="F264" s="140"/>
      <c r="G264" s="140"/>
    </row>
    <row r="265" spans="1:7" ht="13.15" x14ac:dyDescent="0.4">
      <c r="A265" s="140"/>
      <c r="B265" s="141"/>
      <c r="C265" s="141"/>
      <c r="D265" s="140"/>
      <c r="E265" s="140"/>
      <c r="F265" s="140"/>
      <c r="G265" s="140"/>
    </row>
    <row r="266" spans="1:7" ht="13.15" x14ac:dyDescent="0.4">
      <c r="A266" s="140"/>
      <c r="B266" s="141"/>
      <c r="C266" s="141"/>
      <c r="D266" s="140"/>
      <c r="E266" s="140"/>
      <c r="F266" s="140"/>
      <c r="G266" s="140"/>
    </row>
    <row r="267" spans="1:7" ht="13.15" x14ac:dyDescent="0.4">
      <c r="A267" s="140"/>
      <c r="B267" s="141"/>
      <c r="C267" s="141"/>
      <c r="D267" s="140"/>
      <c r="E267" s="140"/>
      <c r="F267" s="140"/>
      <c r="G267" s="140"/>
    </row>
    <row r="268" spans="1:7" ht="13.15" x14ac:dyDescent="0.4">
      <c r="A268" s="140"/>
      <c r="B268" s="141"/>
      <c r="C268" s="141"/>
      <c r="D268" s="140"/>
      <c r="E268" s="140"/>
      <c r="F268" s="140"/>
      <c r="G268" s="140"/>
    </row>
    <row r="269" spans="1:7" ht="13.15" x14ac:dyDescent="0.4">
      <c r="A269" s="140"/>
      <c r="B269" s="141"/>
      <c r="C269" s="141"/>
      <c r="D269" s="140"/>
      <c r="E269" s="140"/>
      <c r="F269" s="140"/>
      <c r="G269" s="140"/>
    </row>
    <row r="270" spans="1:7" ht="13.15" x14ac:dyDescent="0.4">
      <c r="A270" s="140"/>
      <c r="B270" s="141"/>
      <c r="C270" s="141"/>
      <c r="D270" s="140"/>
      <c r="E270" s="140"/>
      <c r="F270" s="140"/>
      <c r="G270" s="140"/>
    </row>
    <row r="271" spans="1:7" ht="13.15" x14ac:dyDescent="0.4">
      <c r="A271" s="140"/>
      <c r="B271" s="141"/>
      <c r="C271" s="141"/>
      <c r="D271" s="140"/>
      <c r="E271" s="140"/>
      <c r="F271" s="140"/>
      <c r="G271" s="140"/>
    </row>
    <row r="272" spans="1:7" ht="13.15" x14ac:dyDescent="0.4">
      <c r="A272" s="140"/>
      <c r="B272" s="141"/>
      <c r="C272" s="141"/>
      <c r="D272" s="140"/>
      <c r="E272" s="140"/>
      <c r="F272" s="140"/>
      <c r="G272" s="140"/>
    </row>
    <row r="273" spans="1:7" ht="13.15" x14ac:dyDescent="0.4">
      <c r="A273" s="140"/>
      <c r="B273" s="141"/>
      <c r="C273" s="141"/>
      <c r="D273" s="140"/>
      <c r="E273" s="140"/>
      <c r="F273" s="140"/>
      <c r="G273" s="140"/>
    </row>
    <row r="274" spans="1:7" ht="13.15" x14ac:dyDescent="0.4">
      <c r="A274" s="140"/>
      <c r="B274" s="141"/>
      <c r="C274" s="141"/>
      <c r="D274" s="140"/>
      <c r="E274" s="140"/>
      <c r="F274" s="140"/>
      <c r="G274" s="140"/>
    </row>
    <row r="275" spans="1:7" ht="13.15" x14ac:dyDescent="0.4">
      <c r="A275" s="140"/>
      <c r="B275" s="141"/>
      <c r="C275" s="141"/>
      <c r="D275" s="140"/>
      <c r="E275" s="140"/>
      <c r="F275" s="140"/>
      <c r="G275" s="140"/>
    </row>
    <row r="276" spans="1:7" ht="13.15" x14ac:dyDescent="0.4">
      <c r="A276" s="140"/>
      <c r="B276" s="141"/>
      <c r="C276" s="141"/>
      <c r="D276" s="140"/>
      <c r="E276" s="140"/>
      <c r="F276" s="140"/>
      <c r="G276" s="140"/>
    </row>
    <row r="277" spans="1:7" ht="13.15" x14ac:dyDescent="0.4">
      <c r="A277" s="140"/>
      <c r="B277" s="141"/>
      <c r="C277" s="141"/>
      <c r="D277" s="140"/>
      <c r="E277" s="140"/>
      <c r="F277" s="140"/>
      <c r="G277" s="140"/>
    </row>
    <row r="278" spans="1:7" ht="13.15" x14ac:dyDescent="0.4">
      <c r="A278" s="140"/>
      <c r="B278" s="141"/>
      <c r="C278" s="141"/>
      <c r="D278" s="140"/>
      <c r="E278" s="140"/>
      <c r="F278" s="140"/>
      <c r="G278" s="140"/>
    </row>
    <row r="279" spans="1:7" ht="13.15" x14ac:dyDescent="0.4">
      <c r="A279" s="140"/>
      <c r="B279" s="141"/>
      <c r="C279" s="141"/>
      <c r="D279" s="140"/>
      <c r="E279" s="140"/>
      <c r="F279" s="140"/>
      <c r="G279" s="140"/>
    </row>
    <row r="280" spans="1:7" ht="13.15" x14ac:dyDescent="0.4">
      <c r="A280" s="140"/>
      <c r="B280" s="141"/>
      <c r="C280" s="141"/>
      <c r="D280" s="140"/>
      <c r="E280" s="140"/>
      <c r="F280" s="140"/>
      <c r="G280" s="140"/>
    </row>
    <row r="281" spans="1:7" ht="13.15" x14ac:dyDescent="0.4">
      <c r="A281" s="140"/>
      <c r="B281" s="141"/>
      <c r="C281" s="141"/>
      <c r="D281" s="140"/>
      <c r="E281" s="140"/>
      <c r="F281" s="140"/>
      <c r="G281" s="140"/>
    </row>
    <row r="282" spans="1:7" ht="13.15" x14ac:dyDescent="0.4">
      <c r="A282" s="140"/>
      <c r="B282" s="141"/>
      <c r="C282" s="141"/>
      <c r="D282" s="140"/>
      <c r="E282" s="140"/>
      <c r="F282" s="140"/>
      <c r="G282" s="140"/>
    </row>
    <row r="283" spans="1:7" ht="13.15" x14ac:dyDescent="0.4">
      <c r="A283" s="140"/>
      <c r="B283" s="141"/>
      <c r="C283" s="141"/>
      <c r="D283" s="140"/>
      <c r="E283" s="140"/>
      <c r="F283" s="140"/>
      <c r="G283" s="140"/>
    </row>
    <row r="284" spans="1:7" ht="13.15" x14ac:dyDescent="0.4">
      <c r="A284" s="140"/>
      <c r="B284" s="141"/>
      <c r="C284" s="141"/>
      <c r="D284" s="140"/>
      <c r="E284" s="140"/>
      <c r="F284" s="140"/>
      <c r="G284" s="140"/>
    </row>
    <row r="285" spans="1:7" ht="13.15" x14ac:dyDescent="0.4">
      <c r="A285" s="140"/>
      <c r="B285" s="141"/>
      <c r="C285" s="141"/>
      <c r="D285" s="140"/>
      <c r="E285" s="140"/>
      <c r="F285" s="140"/>
      <c r="G285" s="140"/>
    </row>
    <row r="286" spans="1:7" ht="13.15" x14ac:dyDescent="0.4">
      <c r="A286" s="140"/>
      <c r="B286" s="141"/>
      <c r="C286" s="141"/>
      <c r="D286" s="140"/>
      <c r="E286" s="140"/>
      <c r="F286" s="140"/>
      <c r="G286" s="140"/>
    </row>
    <row r="287" spans="1:7" ht="13.15" x14ac:dyDescent="0.4">
      <c r="A287" s="140"/>
      <c r="B287" s="141"/>
      <c r="C287" s="141"/>
      <c r="D287" s="140"/>
      <c r="E287" s="140"/>
      <c r="F287" s="140"/>
      <c r="G287" s="140"/>
    </row>
    <row r="288" spans="1:7" ht="13.15" x14ac:dyDescent="0.4">
      <c r="A288" s="140"/>
      <c r="B288" s="141"/>
      <c r="C288" s="141"/>
      <c r="D288" s="140"/>
      <c r="E288" s="140"/>
      <c r="F288" s="140"/>
      <c r="G288" s="140"/>
    </row>
    <row r="289" spans="1:7" ht="13.15" x14ac:dyDescent="0.4">
      <c r="A289" s="140"/>
      <c r="B289" s="141"/>
      <c r="C289" s="141"/>
      <c r="D289" s="140"/>
      <c r="E289" s="140"/>
      <c r="F289" s="140"/>
      <c r="G289" s="140"/>
    </row>
    <row r="290" spans="1:7" ht="13.15" x14ac:dyDescent="0.4">
      <c r="A290" s="140"/>
      <c r="B290" s="141"/>
      <c r="C290" s="141"/>
      <c r="D290" s="140"/>
      <c r="E290" s="140"/>
      <c r="F290" s="140"/>
      <c r="G290" s="140"/>
    </row>
    <row r="291" spans="1:7" ht="13.15" x14ac:dyDescent="0.4">
      <c r="A291" s="140"/>
      <c r="B291" s="141"/>
      <c r="C291" s="141"/>
      <c r="D291" s="140"/>
      <c r="E291" s="140"/>
      <c r="F291" s="140"/>
      <c r="G291" s="140"/>
    </row>
    <row r="292" spans="1:7" ht="13.15" x14ac:dyDescent="0.4">
      <c r="A292" s="140"/>
      <c r="B292" s="141"/>
      <c r="C292" s="141"/>
      <c r="D292" s="140"/>
      <c r="E292" s="140"/>
      <c r="F292" s="140"/>
      <c r="G292" s="140"/>
    </row>
    <row r="293" spans="1:7" ht="13.15" x14ac:dyDescent="0.4">
      <c r="A293" s="140"/>
      <c r="B293" s="141"/>
      <c r="C293" s="141"/>
      <c r="D293" s="140"/>
      <c r="E293" s="140"/>
      <c r="F293" s="140"/>
      <c r="G293" s="140"/>
    </row>
    <row r="294" spans="1:7" ht="13.15" x14ac:dyDescent="0.4">
      <c r="A294" s="140"/>
      <c r="B294" s="141"/>
      <c r="C294" s="141"/>
      <c r="D294" s="140"/>
      <c r="E294" s="140"/>
      <c r="F294" s="140"/>
      <c r="G294" s="140"/>
    </row>
    <row r="295" spans="1:7" ht="13.15" x14ac:dyDescent="0.4">
      <c r="A295" s="140"/>
      <c r="B295" s="141"/>
      <c r="C295" s="141"/>
      <c r="D295" s="140"/>
      <c r="E295" s="140"/>
      <c r="F295" s="140"/>
      <c r="G295" s="140"/>
    </row>
    <row r="296" spans="1:7" ht="13.15" x14ac:dyDescent="0.4">
      <c r="A296" s="140"/>
      <c r="B296" s="141"/>
      <c r="C296" s="141"/>
      <c r="D296" s="140"/>
      <c r="E296" s="140"/>
      <c r="F296" s="140"/>
      <c r="G296" s="140"/>
    </row>
    <row r="297" spans="1:7" ht="13.15" x14ac:dyDescent="0.4">
      <c r="A297" s="140"/>
      <c r="B297" s="141"/>
      <c r="C297" s="141"/>
      <c r="D297" s="140"/>
      <c r="E297" s="140"/>
      <c r="F297" s="140"/>
      <c r="G297" s="140"/>
    </row>
    <row r="298" spans="1:7" ht="13.15" x14ac:dyDescent="0.4">
      <c r="A298" s="140"/>
      <c r="B298" s="141"/>
      <c r="C298" s="141"/>
      <c r="D298" s="140"/>
      <c r="E298" s="140"/>
      <c r="F298" s="140"/>
      <c r="G298" s="140"/>
    </row>
    <row r="299" spans="1:7" ht="13.15" x14ac:dyDescent="0.4">
      <c r="A299" s="140"/>
      <c r="B299" s="141"/>
      <c r="C299" s="141"/>
      <c r="D299" s="140"/>
      <c r="E299" s="140"/>
      <c r="F299" s="140"/>
      <c r="G299" s="140"/>
    </row>
    <row r="300" spans="1:7" ht="13.15" x14ac:dyDescent="0.4">
      <c r="A300" s="140"/>
      <c r="B300" s="141"/>
      <c r="C300" s="141"/>
      <c r="D300" s="140"/>
      <c r="E300" s="140"/>
      <c r="F300" s="140"/>
      <c r="G300" s="140"/>
    </row>
    <row r="301" spans="1:7" ht="13.15" x14ac:dyDescent="0.4">
      <c r="A301" s="140"/>
      <c r="B301" s="141"/>
      <c r="C301" s="141"/>
      <c r="D301" s="140"/>
      <c r="E301" s="140"/>
      <c r="F301" s="140"/>
      <c r="G301" s="140"/>
    </row>
    <row r="302" spans="1:7" ht="13.15" x14ac:dyDescent="0.4">
      <c r="A302" s="140"/>
      <c r="B302" s="141"/>
      <c r="C302" s="141"/>
      <c r="D302" s="140"/>
      <c r="E302" s="140"/>
      <c r="F302" s="140"/>
      <c r="G302" s="140"/>
    </row>
    <row r="303" spans="1:7" ht="13.15" x14ac:dyDescent="0.4">
      <c r="A303" s="140"/>
      <c r="B303" s="141"/>
      <c r="C303" s="141"/>
      <c r="D303" s="140"/>
      <c r="E303" s="140"/>
      <c r="F303" s="140"/>
      <c r="G303" s="140"/>
    </row>
    <row r="304" spans="1:7" ht="13.15" x14ac:dyDescent="0.4">
      <c r="A304" s="140"/>
      <c r="B304" s="141"/>
      <c r="C304" s="141"/>
      <c r="D304" s="140"/>
      <c r="E304" s="140"/>
      <c r="F304" s="140"/>
      <c r="G304" s="140"/>
    </row>
    <row r="305" spans="1:7" ht="13.15" x14ac:dyDescent="0.4">
      <c r="A305" s="140"/>
      <c r="B305" s="141"/>
      <c r="C305" s="141"/>
      <c r="D305" s="140"/>
      <c r="E305" s="140"/>
      <c r="F305" s="140"/>
      <c r="G305" s="140"/>
    </row>
    <row r="306" spans="1:7" ht="13.15" x14ac:dyDescent="0.4">
      <c r="A306" s="140"/>
      <c r="B306" s="141"/>
      <c r="C306" s="141"/>
      <c r="D306" s="140"/>
      <c r="E306" s="140"/>
      <c r="F306" s="140"/>
      <c r="G306" s="140"/>
    </row>
    <row r="307" spans="1:7" ht="13.15" x14ac:dyDescent="0.4">
      <c r="A307" s="140"/>
      <c r="B307" s="141"/>
      <c r="C307" s="141"/>
      <c r="D307" s="140"/>
      <c r="E307" s="140"/>
      <c r="F307" s="140"/>
      <c r="G307" s="140"/>
    </row>
    <row r="308" spans="1:7" ht="13.15" x14ac:dyDescent="0.4">
      <c r="A308" s="140"/>
      <c r="B308" s="141"/>
      <c r="C308" s="141"/>
      <c r="D308" s="140"/>
      <c r="E308" s="140"/>
      <c r="F308" s="140"/>
      <c r="G308" s="140"/>
    </row>
    <row r="309" spans="1:7" ht="13.15" x14ac:dyDescent="0.4">
      <c r="A309" s="140"/>
      <c r="B309" s="141"/>
      <c r="C309" s="141"/>
      <c r="D309" s="140"/>
      <c r="E309" s="140"/>
      <c r="F309" s="140"/>
      <c r="G309" s="140"/>
    </row>
    <row r="310" spans="1:7" ht="13.15" x14ac:dyDescent="0.4">
      <c r="A310" s="140"/>
      <c r="B310" s="141"/>
      <c r="C310" s="141"/>
      <c r="D310" s="140"/>
      <c r="E310" s="140"/>
      <c r="F310" s="140"/>
      <c r="G310" s="140"/>
    </row>
    <row r="311" spans="1:7" ht="13.15" x14ac:dyDescent="0.4">
      <c r="A311" s="140"/>
      <c r="B311" s="141"/>
      <c r="C311" s="141"/>
      <c r="D311" s="140"/>
      <c r="E311" s="140"/>
      <c r="F311" s="140"/>
      <c r="G311" s="140"/>
    </row>
    <row r="312" spans="1:7" ht="13.15" x14ac:dyDescent="0.4">
      <c r="A312" s="140"/>
      <c r="B312" s="141"/>
      <c r="C312" s="141"/>
      <c r="D312" s="140"/>
      <c r="E312" s="140"/>
      <c r="F312" s="140"/>
      <c r="G312" s="140"/>
    </row>
    <row r="313" spans="1:7" ht="13.15" x14ac:dyDescent="0.4">
      <c r="A313" s="140"/>
      <c r="B313" s="141"/>
      <c r="C313" s="141"/>
      <c r="D313" s="140"/>
      <c r="E313" s="140"/>
      <c r="F313" s="140"/>
      <c r="G313" s="140"/>
    </row>
    <row r="314" spans="1:7" ht="13.15" x14ac:dyDescent="0.4">
      <c r="A314" s="140"/>
      <c r="B314" s="141"/>
      <c r="C314" s="141"/>
      <c r="D314" s="140"/>
      <c r="E314" s="140"/>
      <c r="F314" s="140"/>
      <c r="G314" s="140"/>
    </row>
    <row r="315" spans="1:7" ht="13.15" x14ac:dyDescent="0.4">
      <c r="A315" s="140"/>
      <c r="B315" s="141"/>
      <c r="C315" s="141"/>
      <c r="D315" s="140"/>
      <c r="E315" s="140"/>
      <c r="F315" s="140"/>
      <c r="G315" s="140"/>
    </row>
    <row r="316" spans="1:7" ht="13.15" x14ac:dyDescent="0.4">
      <c r="A316" s="140"/>
      <c r="B316" s="141"/>
      <c r="C316" s="141"/>
      <c r="D316" s="140"/>
      <c r="E316" s="140"/>
      <c r="F316" s="140"/>
      <c r="G316" s="140"/>
    </row>
    <row r="317" spans="1:7" ht="13.15" x14ac:dyDescent="0.4">
      <c r="A317" s="140"/>
      <c r="B317" s="141"/>
      <c r="C317" s="141"/>
      <c r="D317" s="140"/>
      <c r="E317" s="140"/>
      <c r="F317" s="140"/>
      <c r="G317" s="140"/>
    </row>
    <row r="318" spans="1:7" ht="13.15" x14ac:dyDescent="0.4">
      <c r="A318" s="140"/>
      <c r="B318" s="141"/>
      <c r="C318" s="141"/>
      <c r="D318" s="140"/>
      <c r="E318" s="140"/>
      <c r="F318" s="140"/>
      <c r="G318" s="140"/>
    </row>
    <row r="319" spans="1:7" ht="13.15" x14ac:dyDescent="0.4">
      <c r="A319" s="140"/>
      <c r="B319" s="141"/>
      <c r="C319" s="141"/>
      <c r="D319" s="140"/>
      <c r="E319" s="140"/>
      <c r="F319" s="140"/>
      <c r="G319" s="140"/>
    </row>
    <row r="320" spans="1:7" ht="13.15" x14ac:dyDescent="0.4">
      <c r="A320" s="140"/>
      <c r="B320" s="141"/>
      <c r="C320" s="141"/>
      <c r="D320" s="140"/>
      <c r="E320" s="140"/>
      <c r="F320" s="140"/>
      <c r="G320" s="140"/>
    </row>
    <row r="321" spans="1:7" ht="13.15" x14ac:dyDescent="0.4">
      <c r="A321" s="140"/>
      <c r="B321" s="141"/>
      <c r="C321" s="141"/>
      <c r="D321" s="140"/>
      <c r="E321" s="140"/>
      <c r="F321" s="140"/>
      <c r="G321" s="140"/>
    </row>
    <row r="322" spans="1:7" ht="13.15" x14ac:dyDescent="0.4">
      <c r="A322" s="140"/>
      <c r="B322" s="141"/>
      <c r="C322" s="141"/>
      <c r="D322" s="140"/>
      <c r="E322" s="140"/>
      <c r="F322" s="140"/>
      <c r="G322" s="140"/>
    </row>
    <row r="323" spans="1:7" ht="13.15" x14ac:dyDescent="0.4">
      <c r="A323" s="140"/>
      <c r="B323" s="141"/>
      <c r="C323" s="141"/>
      <c r="D323" s="140"/>
      <c r="E323" s="140"/>
      <c r="F323" s="140"/>
      <c r="G323" s="140"/>
    </row>
    <row r="324" spans="1:7" ht="13.15" x14ac:dyDescent="0.4">
      <c r="A324" s="140"/>
      <c r="B324" s="141"/>
      <c r="C324" s="141"/>
      <c r="D324" s="140"/>
      <c r="E324" s="140"/>
      <c r="F324" s="140"/>
      <c r="G324" s="140"/>
    </row>
    <row r="325" spans="1:7" ht="13.15" x14ac:dyDescent="0.4">
      <c r="A325" s="140"/>
      <c r="B325" s="141"/>
      <c r="C325" s="141"/>
      <c r="D325" s="140"/>
      <c r="E325" s="140"/>
      <c r="F325" s="140"/>
      <c r="G325" s="140"/>
    </row>
    <row r="326" spans="1:7" ht="13.15" x14ac:dyDescent="0.4">
      <c r="A326" s="140"/>
      <c r="B326" s="141"/>
      <c r="C326" s="141"/>
      <c r="D326" s="140"/>
      <c r="E326" s="140"/>
      <c r="F326" s="140"/>
      <c r="G326" s="140"/>
    </row>
    <row r="327" spans="1:7" ht="13.15" x14ac:dyDescent="0.4">
      <c r="A327" s="140"/>
      <c r="B327" s="141"/>
      <c r="C327" s="141"/>
      <c r="D327" s="140"/>
      <c r="E327" s="140"/>
      <c r="F327" s="140"/>
      <c r="G327" s="140"/>
    </row>
    <row r="328" spans="1:7" ht="13.15" x14ac:dyDescent="0.4">
      <c r="A328" s="140"/>
      <c r="B328" s="141"/>
      <c r="C328" s="141"/>
      <c r="D328" s="140"/>
      <c r="E328" s="140"/>
      <c r="F328" s="140"/>
      <c r="G328" s="140"/>
    </row>
    <row r="329" spans="1:7" ht="13.15" x14ac:dyDescent="0.4">
      <c r="A329" s="140"/>
      <c r="B329" s="141"/>
      <c r="C329" s="141"/>
      <c r="D329" s="140"/>
      <c r="E329" s="140"/>
      <c r="F329" s="140"/>
      <c r="G329" s="140"/>
    </row>
    <row r="330" spans="1:7" ht="13.15" x14ac:dyDescent="0.4">
      <c r="A330" s="140"/>
      <c r="B330" s="141"/>
      <c r="C330" s="141"/>
      <c r="D330" s="140"/>
      <c r="E330" s="140"/>
      <c r="F330" s="140"/>
      <c r="G330" s="140"/>
    </row>
    <row r="331" spans="1:7" ht="13.15" x14ac:dyDescent="0.4">
      <c r="A331" s="140"/>
      <c r="B331" s="141"/>
      <c r="C331" s="141"/>
      <c r="D331" s="140"/>
      <c r="E331" s="140"/>
      <c r="F331" s="140"/>
      <c r="G331" s="140"/>
    </row>
    <row r="332" spans="1:7" ht="13.15" x14ac:dyDescent="0.4">
      <c r="A332" s="140"/>
      <c r="B332" s="141"/>
      <c r="C332" s="141"/>
      <c r="D332" s="140"/>
      <c r="E332" s="140"/>
      <c r="F332" s="140"/>
      <c r="G332" s="140"/>
    </row>
    <row r="333" spans="1:7" ht="13.15" x14ac:dyDescent="0.4">
      <c r="A333" s="140"/>
      <c r="B333" s="141"/>
      <c r="C333" s="141"/>
      <c r="D333" s="140"/>
      <c r="E333" s="140"/>
      <c r="F333" s="140"/>
      <c r="G333" s="140"/>
    </row>
    <row r="334" spans="1:7" ht="13.15" x14ac:dyDescent="0.4">
      <c r="A334" s="140"/>
      <c r="B334" s="141"/>
      <c r="C334" s="141"/>
      <c r="D334" s="140"/>
      <c r="E334" s="140"/>
      <c r="F334" s="140"/>
      <c r="G334" s="140"/>
    </row>
    <row r="335" spans="1:7" ht="13.15" x14ac:dyDescent="0.4">
      <c r="A335" s="140"/>
      <c r="B335" s="141"/>
      <c r="C335" s="141"/>
      <c r="D335" s="140"/>
      <c r="E335" s="140"/>
      <c r="F335" s="140"/>
      <c r="G335" s="140"/>
    </row>
    <row r="336" spans="1:7" ht="13.15" x14ac:dyDescent="0.4">
      <c r="A336" s="140"/>
      <c r="B336" s="141"/>
      <c r="C336" s="141"/>
      <c r="D336" s="140"/>
      <c r="E336" s="140"/>
      <c r="F336" s="140"/>
      <c r="G336" s="140"/>
    </row>
    <row r="337" spans="1:7" ht="13.15" x14ac:dyDescent="0.4">
      <c r="A337" s="140"/>
      <c r="B337" s="141"/>
      <c r="C337" s="141"/>
      <c r="D337" s="140"/>
      <c r="E337" s="140"/>
      <c r="F337" s="140"/>
      <c r="G337" s="140"/>
    </row>
    <row r="338" spans="1:7" ht="13.15" x14ac:dyDescent="0.4">
      <c r="A338" s="140"/>
      <c r="B338" s="141"/>
      <c r="C338" s="141"/>
      <c r="D338" s="140"/>
      <c r="E338" s="140"/>
      <c r="F338" s="140"/>
      <c r="G338" s="140"/>
    </row>
    <row r="339" spans="1:7" ht="13.15" x14ac:dyDescent="0.4">
      <c r="A339" s="140"/>
      <c r="B339" s="141"/>
      <c r="C339" s="141"/>
      <c r="D339" s="140"/>
      <c r="E339" s="140"/>
      <c r="F339" s="140"/>
      <c r="G339" s="140"/>
    </row>
    <row r="340" spans="1:7" ht="13.15" x14ac:dyDescent="0.4">
      <c r="A340" s="140"/>
      <c r="B340" s="141"/>
      <c r="C340" s="141"/>
      <c r="D340" s="140"/>
      <c r="E340" s="140"/>
      <c r="F340" s="140"/>
      <c r="G340" s="140"/>
    </row>
    <row r="341" spans="1:7" ht="13.15" x14ac:dyDescent="0.4">
      <c r="A341" s="140"/>
      <c r="B341" s="141"/>
      <c r="C341" s="141"/>
      <c r="D341" s="140"/>
      <c r="E341" s="140"/>
      <c r="F341" s="140"/>
      <c r="G341" s="140"/>
    </row>
    <row r="342" spans="1:7" ht="13.15" x14ac:dyDescent="0.4">
      <c r="A342" s="140"/>
      <c r="B342" s="141"/>
      <c r="C342" s="141"/>
      <c r="D342" s="140"/>
      <c r="E342" s="140"/>
      <c r="F342" s="140"/>
      <c r="G342" s="140"/>
    </row>
    <row r="343" spans="1:7" ht="13.15" x14ac:dyDescent="0.4">
      <c r="A343" s="140"/>
      <c r="B343" s="141"/>
      <c r="C343" s="141"/>
      <c r="D343" s="140"/>
      <c r="E343" s="140"/>
      <c r="F343" s="140"/>
      <c r="G343" s="140"/>
    </row>
    <row r="344" spans="1:7" ht="13.15" x14ac:dyDescent="0.4">
      <c r="A344" s="140"/>
      <c r="B344" s="141"/>
      <c r="C344" s="141"/>
      <c r="D344" s="140"/>
      <c r="E344" s="140"/>
      <c r="F344" s="140"/>
      <c r="G344" s="140"/>
    </row>
    <row r="345" spans="1:7" ht="13.15" x14ac:dyDescent="0.4">
      <c r="A345" s="140"/>
      <c r="B345" s="141"/>
      <c r="C345" s="141"/>
      <c r="D345" s="140"/>
      <c r="E345" s="140"/>
      <c r="F345" s="140"/>
      <c r="G345" s="140"/>
    </row>
    <row r="346" spans="1:7" ht="13.15" x14ac:dyDescent="0.4">
      <c r="A346" s="140"/>
      <c r="B346" s="141"/>
      <c r="C346" s="141"/>
      <c r="D346" s="140"/>
      <c r="E346" s="140"/>
      <c r="F346" s="140"/>
      <c r="G346" s="140"/>
    </row>
    <row r="347" spans="1:7" ht="13.15" x14ac:dyDescent="0.4">
      <c r="A347" s="140"/>
      <c r="B347" s="141"/>
      <c r="C347" s="141"/>
      <c r="D347" s="140"/>
      <c r="E347" s="140"/>
      <c r="F347" s="140"/>
      <c r="G347" s="140"/>
    </row>
    <row r="348" spans="1:7" ht="13.15" x14ac:dyDescent="0.4">
      <c r="A348" s="140"/>
      <c r="B348" s="141"/>
      <c r="C348" s="141"/>
      <c r="D348" s="140"/>
      <c r="E348" s="140"/>
      <c r="F348" s="140"/>
      <c r="G348" s="140"/>
    </row>
    <row r="349" spans="1:7" ht="13.15" x14ac:dyDescent="0.4">
      <c r="A349" s="140"/>
      <c r="B349" s="141"/>
      <c r="C349" s="141"/>
      <c r="D349" s="140"/>
      <c r="E349" s="140"/>
      <c r="F349" s="140"/>
      <c r="G349" s="140"/>
    </row>
    <row r="350" spans="1:7" ht="13.15" x14ac:dyDescent="0.4">
      <c r="A350" s="140"/>
      <c r="B350" s="141"/>
      <c r="C350" s="141"/>
      <c r="D350" s="140"/>
      <c r="E350" s="140"/>
      <c r="F350" s="140"/>
      <c r="G350" s="140"/>
    </row>
    <row r="351" spans="1:7" ht="13.15" x14ac:dyDescent="0.4">
      <c r="A351" s="140"/>
      <c r="B351" s="141"/>
      <c r="C351" s="141"/>
      <c r="D351" s="140"/>
      <c r="E351" s="140"/>
      <c r="F351" s="140"/>
      <c r="G351" s="140"/>
    </row>
    <row r="352" spans="1:7" ht="13.15" x14ac:dyDescent="0.4">
      <c r="A352" s="140"/>
      <c r="B352" s="141"/>
      <c r="C352" s="141"/>
      <c r="D352" s="140"/>
      <c r="E352" s="140"/>
      <c r="F352" s="140"/>
      <c r="G352" s="140"/>
    </row>
    <row r="353" spans="1:7" ht="13.15" x14ac:dyDescent="0.4">
      <c r="A353" s="140"/>
      <c r="B353" s="141"/>
      <c r="C353" s="141"/>
      <c r="D353" s="140"/>
      <c r="E353" s="140"/>
      <c r="F353" s="140"/>
      <c r="G353" s="140"/>
    </row>
    <row r="354" spans="1:7" ht="13.15" x14ac:dyDescent="0.4">
      <c r="A354" s="140"/>
      <c r="B354" s="141"/>
      <c r="C354" s="141"/>
      <c r="D354" s="140"/>
      <c r="E354" s="140"/>
      <c r="F354" s="140"/>
      <c r="G354" s="140"/>
    </row>
    <row r="355" spans="1:7" ht="13.15" x14ac:dyDescent="0.4">
      <c r="A355" s="140"/>
      <c r="B355" s="141"/>
      <c r="C355" s="141"/>
      <c r="D355" s="140"/>
      <c r="E355" s="140"/>
      <c r="F355" s="140"/>
      <c r="G355" s="140"/>
    </row>
    <row r="356" spans="1:7" ht="13.15" x14ac:dyDescent="0.4">
      <c r="A356" s="140"/>
      <c r="B356" s="141"/>
      <c r="C356" s="141"/>
      <c r="D356" s="140"/>
      <c r="E356" s="140"/>
      <c r="F356" s="140"/>
      <c r="G356" s="140"/>
    </row>
    <row r="357" spans="1:7" ht="13.15" x14ac:dyDescent="0.4">
      <c r="A357" s="140"/>
      <c r="B357" s="141"/>
      <c r="C357" s="141"/>
      <c r="D357" s="140"/>
      <c r="E357" s="140"/>
      <c r="F357" s="140"/>
      <c r="G357" s="140"/>
    </row>
    <row r="358" spans="1:7" ht="13.15" x14ac:dyDescent="0.4">
      <c r="A358" s="140"/>
      <c r="B358" s="141"/>
      <c r="C358" s="141"/>
      <c r="D358" s="140"/>
      <c r="E358" s="140"/>
      <c r="F358" s="140"/>
      <c r="G358" s="140"/>
    </row>
    <row r="359" spans="1:7" ht="13.15" x14ac:dyDescent="0.4">
      <c r="A359" s="140"/>
      <c r="B359" s="141"/>
      <c r="C359" s="141"/>
      <c r="D359" s="140"/>
      <c r="E359" s="140"/>
      <c r="F359" s="140"/>
      <c r="G359" s="140"/>
    </row>
    <row r="360" spans="1:7" ht="13.15" x14ac:dyDescent="0.4">
      <c r="A360" s="140"/>
      <c r="B360" s="141"/>
      <c r="C360" s="141"/>
      <c r="D360" s="140"/>
      <c r="E360" s="140"/>
      <c r="F360" s="140"/>
      <c r="G360" s="140"/>
    </row>
    <row r="361" spans="1:7" ht="13.15" x14ac:dyDescent="0.4">
      <c r="A361" s="140"/>
      <c r="B361" s="141"/>
      <c r="C361" s="141"/>
      <c r="D361" s="140"/>
      <c r="E361" s="140"/>
      <c r="F361" s="140"/>
      <c r="G361" s="140"/>
    </row>
    <row r="362" spans="1:7" ht="13.15" x14ac:dyDescent="0.4">
      <c r="A362" s="140"/>
      <c r="B362" s="141"/>
      <c r="C362" s="141"/>
      <c r="D362" s="140"/>
      <c r="E362" s="140"/>
      <c r="F362" s="140"/>
      <c r="G362" s="140"/>
    </row>
    <row r="363" spans="1:7" ht="13.15" x14ac:dyDescent="0.4">
      <c r="A363" s="140"/>
      <c r="B363" s="141"/>
      <c r="C363" s="141"/>
      <c r="D363" s="140"/>
      <c r="E363" s="140"/>
      <c r="F363" s="140"/>
      <c r="G363" s="140"/>
    </row>
    <row r="364" spans="1:7" ht="13.15" x14ac:dyDescent="0.4">
      <c r="A364" s="140"/>
      <c r="B364" s="141"/>
      <c r="C364" s="141"/>
      <c r="D364" s="140"/>
      <c r="E364" s="140"/>
      <c r="F364" s="140"/>
      <c r="G364" s="140"/>
    </row>
    <row r="365" spans="1:7" ht="13.15" x14ac:dyDescent="0.4">
      <c r="A365" s="140"/>
      <c r="B365" s="141"/>
      <c r="C365" s="141"/>
      <c r="D365" s="140"/>
      <c r="E365" s="140"/>
      <c r="F365" s="140"/>
      <c r="G365" s="140"/>
    </row>
    <row r="366" spans="1:7" ht="13.15" x14ac:dyDescent="0.4">
      <c r="A366" s="140"/>
      <c r="B366" s="141"/>
      <c r="C366" s="141"/>
      <c r="D366" s="140"/>
      <c r="E366" s="140"/>
      <c r="F366" s="140"/>
      <c r="G366" s="140"/>
    </row>
    <row r="367" spans="1:7" ht="13.15" x14ac:dyDescent="0.4">
      <c r="A367" s="140"/>
      <c r="B367" s="141"/>
      <c r="C367" s="141"/>
      <c r="D367" s="140"/>
      <c r="E367" s="140"/>
      <c r="F367" s="140"/>
      <c r="G367" s="140"/>
    </row>
    <row r="368" spans="1:7" ht="13.15" x14ac:dyDescent="0.4">
      <c r="A368" s="140"/>
      <c r="B368" s="141"/>
      <c r="C368" s="141"/>
      <c r="D368" s="140"/>
      <c r="E368" s="140"/>
      <c r="F368" s="140"/>
      <c r="G368" s="140"/>
    </row>
    <row r="369" spans="1:7" ht="13.15" x14ac:dyDescent="0.4">
      <c r="A369" s="140"/>
      <c r="B369" s="141"/>
      <c r="C369" s="141"/>
      <c r="D369" s="140"/>
      <c r="E369" s="140"/>
      <c r="F369" s="140"/>
      <c r="G369" s="140"/>
    </row>
    <row r="370" spans="1:7" ht="13.15" x14ac:dyDescent="0.4">
      <c r="A370" s="140"/>
      <c r="B370" s="141"/>
      <c r="C370" s="141"/>
      <c r="D370" s="140"/>
      <c r="E370" s="140"/>
      <c r="F370" s="140"/>
      <c r="G370" s="140"/>
    </row>
    <row r="371" spans="1:7" ht="13.15" x14ac:dyDescent="0.4">
      <c r="A371" s="140"/>
      <c r="B371" s="141"/>
      <c r="C371" s="141"/>
      <c r="D371" s="140"/>
      <c r="E371" s="140"/>
      <c r="F371" s="140"/>
      <c r="G371" s="140"/>
    </row>
    <row r="372" spans="1:7" ht="13.15" x14ac:dyDescent="0.4">
      <c r="A372" s="140"/>
      <c r="B372" s="141"/>
      <c r="C372" s="141"/>
      <c r="D372" s="140"/>
      <c r="E372" s="140"/>
      <c r="F372" s="140"/>
      <c r="G372" s="140"/>
    </row>
    <row r="373" spans="1:7" ht="13.15" x14ac:dyDescent="0.4">
      <c r="A373" s="140"/>
      <c r="B373" s="141"/>
      <c r="C373" s="141"/>
      <c r="D373" s="140"/>
      <c r="E373" s="140"/>
      <c r="F373" s="140"/>
      <c r="G373" s="140"/>
    </row>
    <row r="374" spans="1:7" ht="13.15" x14ac:dyDescent="0.4">
      <c r="A374" s="140"/>
      <c r="B374" s="141"/>
      <c r="C374" s="141"/>
      <c r="D374" s="140"/>
      <c r="E374" s="140"/>
      <c r="F374" s="140"/>
      <c r="G374" s="140"/>
    </row>
    <row r="375" spans="1:7" ht="13.15" x14ac:dyDescent="0.4">
      <c r="A375" s="140"/>
      <c r="B375" s="141"/>
      <c r="C375" s="141"/>
      <c r="D375" s="140"/>
      <c r="E375" s="140"/>
      <c r="F375" s="140"/>
      <c r="G375" s="140"/>
    </row>
    <row r="376" spans="1:7" ht="13.15" x14ac:dyDescent="0.4">
      <c r="A376" s="140"/>
      <c r="B376" s="141"/>
      <c r="C376" s="141"/>
      <c r="D376" s="140"/>
      <c r="E376" s="140"/>
      <c r="F376" s="140"/>
      <c r="G376" s="140"/>
    </row>
    <row r="377" spans="1:7" ht="13.15" x14ac:dyDescent="0.4">
      <c r="A377" s="140"/>
      <c r="B377" s="141"/>
      <c r="C377" s="141"/>
      <c r="D377" s="140"/>
      <c r="E377" s="140"/>
      <c r="F377" s="140"/>
      <c r="G377" s="140"/>
    </row>
    <row r="378" spans="1:7" ht="13.15" x14ac:dyDescent="0.4">
      <c r="A378" s="140"/>
      <c r="B378" s="141"/>
      <c r="C378" s="141"/>
      <c r="D378" s="140"/>
      <c r="E378" s="140"/>
      <c r="F378" s="140"/>
      <c r="G378" s="140"/>
    </row>
    <row r="379" spans="1:7" ht="13.15" x14ac:dyDescent="0.4">
      <c r="A379" s="140"/>
      <c r="B379" s="141"/>
      <c r="C379" s="141"/>
      <c r="D379" s="140"/>
      <c r="E379" s="140"/>
      <c r="F379" s="140"/>
      <c r="G379" s="140"/>
    </row>
    <row r="380" spans="1:7" ht="13.15" x14ac:dyDescent="0.4">
      <c r="A380" s="140"/>
      <c r="B380" s="141"/>
      <c r="C380" s="141"/>
      <c r="D380" s="140"/>
      <c r="E380" s="140"/>
      <c r="F380" s="140"/>
      <c r="G380" s="140"/>
    </row>
    <row r="381" spans="1:7" ht="13.15" x14ac:dyDescent="0.4">
      <c r="A381" s="140"/>
      <c r="B381" s="141"/>
      <c r="C381" s="141"/>
      <c r="D381" s="140"/>
      <c r="E381" s="140"/>
      <c r="F381" s="140"/>
      <c r="G381" s="140"/>
    </row>
    <row r="382" spans="1:7" ht="13.15" x14ac:dyDescent="0.4">
      <c r="A382" s="140"/>
      <c r="B382" s="141"/>
      <c r="C382" s="141"/>
      <c r="D382" s="140"/>
      <c r="E382" s="140"/>
      <c r="F382" s="140"/>
      <c r="G382" s="140"/>
    </row>
    <row r="383" spans="1:7" ht="13.15" x14ac:dyDescent="0.4">
      <c r="A383" s="140"/>
      <c r="B383" s="141"/>
      <c r="C383" s="141"/>
      <c r="D383" s="140"/>
      <c r="E383" s="140"/>
      <c r="F383" s="140"/>
      <c r="G383" s="140"/>
    </row>
    <row r="384" spans="1:7" ht="13.15" x14ac:dyDescent="0.4">
      <c r="A384" s="140"/>
      <c r="B384" s="141"/>
      <c r="C384" s="141"/>
      <c r="D384" s="140"/>
      <c r="E384" s="140"/>
      <c r="F384" s="140"/>
      <c r="G384" s="140"/>
    </row>
    <row r="385" spans="1:7" ht="13.15" x14ac:dyDescent="0.4">
      <c r="A385" s="140"/>
      <c r="B385" s="141"/>
      <c r="C385" s="141"/>
      <c r="D385" s="140"/>
      <c r="E385" s="140"/>
      <c r="F385" s="140"/>
      <c r="G385" s="140"/>
    </row>
    <row r="386" spans="1:7" ht="13.15" x14ac:dyDescent="0.4">
      <c r="A386" s="140"/>
      <c r="B386" s="141"/>
      <c r="C386" s="141"/>
      <c r="D386" s="140"/>
      <c r="E386" s="140"/>
      <c r="F386" s="140"/>
      <c r="G386" s="140"/>
    </row>
    <row r="387" spans="1:7" ht="13.15" x14ac:dyDescent="0.4">
      <c r="A387" s="140"/>
      <c r="B387" s="141"/>
      <c r="C387" s="141"/>
      <c r="D387" s="140"/>
      <c r="E387" s="140"/>
      <c r="F387" s="140"/>
      <c r="G387" s="140"/>
    </row>
    <row r="388" spans="1:7" ht="13.15" x14ac:dyDescent="0.4">
      <c r="A388" s="140"/>
      <c r="B388" s="141"/>
      <c r="C388" s="141"/>
      <c r="D388" s="140"/>
      <c r="E388" s="140"/>
      <c r="F388" s="140"/>
      <c r="G388" s="140"/>
    </row>
    <row r="389" spans="1:7" ht="13.15" x14ac:dyDescent="0.4">
      <c r="A389" s="140"/>
      <c r="B389" s="141"/>
      <c r="C389" s="141"/>
      <c r="D389" s="140"/>
      <c r="E389" s="140"/>
      <c r="F389" s="140"/>
      <c r="G389" s="140"/>
    </row>
    <row r="390" spans="1:7" ht="13.15" x14ac:dyDescent="0.4">
      <c r="A390" s="140"/>
      <c r="B390" s="141"/>
      <c r="C390" s="141"/>
      <c r="D390" s="140"/>
      <c r="E390" s="140"/>
      <c r="F390" s="140"/>
      <c r="G390" s="140"/>
    </row>
    <row r="391" spans="1:7" ht="13.15" x14ac:dyDescent="0.4">
      <c r="A391" s="140"/>
      <c r="B391" s="141"/>
      <c r="C391" s="141"/>
      <c r="D391" s="140"/>
      <c r="E391" s="140"/>
      <c r="F391" s="140"/>
      <c r="G391" s="140"/>
    </row>
    <row r="392" spans="1:7" ht="13.15" x14ac:dyDescent="0.4">
      <c r="A392" s="140"/>
      <c r="B392" s="141"/>
      <c r="C392" s="141"/>
      <c r="D392" s="140"/>
      <c r="E392" s="140"/>
      <c r="F392" s="140"/>
      <c r="G392" s="140"/>
    </row>
    <row r="393" spans="1:7" ht="13.15" x14ac:dyDescent="0.4">
      <c r="A393" s="140"/>
      <c r="B393" s="141"/>
      <c r="C393" s="141"/>
      <c r="D393" s="140"/>
      <c r="E393" s="140"/>
      <c r="F393" s="140"/>
      <c r="G393" s="140"/>
    </row>
    <row r="394" spans="1:7" ht="13.15" x14ac:dyDescent="0.4">
      <c r="A394" s="140"/>
      <c r="B394" s="141"/>
      <c r="C394" s="141"/>
      <c r="D394" s="140"/>
      <c r="E394" s="140"/>
      <c r="F394" s="140"/>
      <c r="G394" s="140"/>
    </row>
    <row r="395" spans="1:7" ht="13.15" x14ac:dyDescent="0.4">
      <c r="A395" s="140"/>
      <c r="B395" s="141"/>
      <c r="C395" s="141"/>
      <c r="D395" s="140"/>
      <c r="E395" s="140"/>
      <c r="F395" s="140"/>
      <c r="G395" s="140"/>
    </row>
    <row r="396" spans="1:7" ht="13.15" x14ac:dyDescent="0.4">
      <c r="A396" s="140"/>
      <c r="B396" s="141"/>
      <c r="C396" s="141"/>
      <c r="D396" s="140"/>
      <c r="E396" s="140"/>
      <c r="F396" s="140"/>
      <c r="G396" s="140"/>
    </row>
    <row r="397" spans="1:7" ht="13.15" x14ac:dyDescent="0.4">
      <c r="A397" s="140"/>
      <c r="B397" s="141"/>
      <c r="C397" s="141"/>
      <c r="D397" s="140"/>
      <c r="E397" s="140"/>
      <c r="F397" s="140"/>
      <c r="G397" s="140"/>
    </row>
    <row r="398" spans="1:7" ht="13.15" x14ac:dyDescent="0.4">
      <c r="A398" s="140"/>
      <c r="B398" s="141"/>
      <c r="C398" s="141"/>
      <c r="D398" s="140"/>
      <c r="E398" s="140"/>
      <c r="F398" s="140"/>
      <c r="G398" s="140"/>
    </row>
    <row r="399" spans="1:7" ht="13.15" x14ac:dyDescent="0.4">
      <c r="A399" s="140"/>
      <c r="B399" s="141"/>
      <c r="C399" s="141"/>
      <c r="D399" s="140"/>
      <c r="E399" s="140"/>
      <c r="F399" s="140"/>
      <c r="G399" s="140"/>
    </row>
    <row r="400" spans="1:7" ht="13.15" x14ac:dyDescent="0.4">
      <c r="A400" s="140"/>
      <c r="B400" s="141"/>
      <c r="C400" s="141"/>
      <c r="D400" s="140"/>
      <c r="E400" s="140"/>
      <c r="F400" s="140"/>
      <c r="G400" s="140"/>
    </row>
    <row r="401" spans="1:7" ht="13.15" x14ac:dyDescent="0.4">
      <c r="A401" s="140"/>
      <c r="B401" s="141"/>
      <c r="C401" s="141"/>
      <c r="D401" s="140"/>
      <c r="E401" s="140"/>
      <c r="F401" s="140"/>
      <c r="G401" s="140"/>
    </row>
    <row r="402" spans="1:7" ht="13.15" x14ac:dyDescent="0.4">
      <c r="A402" s="140"/>
      <c r="B402" s="141"/>
      <c r="C402" s="141"/>
      <c r="D402" s="140"/>
      <c r="E402" s="140"/>
      <c r="F402" s="140"/>
      <c r="G402" s="140"/>
    </row>
    <row r="403" spans="1:7" ht="13.15" x14ac:dyDescent="0.4">
      <c r="A403" s="140"/>
      <c r="B403" s="141"/>
      <c r="C403" s="141"/>
      <c r="D403" s="140"/>
      <c r="E403" s="140"/>
      <c r="F403" s="140"/>
      <c r="G403" s="140"/>
    </row>
    <row r="404" spans="1:7" ht="13.15" x14ac:dyDescent="0.4">
      <c r="A404" s="140"/>
      <c r="B404" s="141"/>
      <c r="C404" s="141"/>
      <c r="D404" s="140"/>
      <c r="E404" s="140"/>
      <c r="F404" s="140"/>
      <c r="G404" s="140"/>
    </row>
    <row r="405" spans="1:7" ht="13.15" x14ac:dyDescent="0.4">
      <c r="A405" s="140"/>
      <c r="B405" s="141"/>
      <c r="C405" s="141"/>
      <c r="D405" s="140"/>
      <c r="E405" s="140"/>
      <c r="F405" s="140"/>
      <c r="G405" s="140"/>
    </row>
    <row r="406" spans="1:7" ht="13.15" x14ac:dyDescent="0.4">
      <c r="A406" s="140"/>
      <c r="B406" s="141"/>
      <c r="C406" s="141"/>
      <c r="D406" s="140"/>
      <c r="E406" s="140"/>
      <c r="F406" s="140"/>
      <c r="G406" s="140"/>
    </row>
    <row r="407" spans="1:7" ht="13.15" x14ac:dyDescent="0.4">
      <c r="A407" s="140"/>
      <c r="B407" s="141"/>
      <c r="C407" s="141"/>
      <c r="D407" s="140"/>
      <c r="E407" s="140"/>
      <c r="F407" s="140"/>
      <c r="G407" s="140"/>
    </row>
    <row r="408" spans="1:7" ht="13.15" x14ac:dyDescent="0.4">
      <c r="A408" s="140"/>
      <c r="B408" s="141"/>
      <c r="C408" s="141"/>
      <c r="D408" s="140"/>
      <c r="E408" s="140"/>
      <c r="F408" s="140"/>
      <c r="G408" s="140"/>
    </row>
    <row r="409" spans="1:7" ht="13.15" x14ac:dyDescent="0.4">
      <c r="A409" s="140"/>
      <c r="B409" s="141"/>
      <c r="C409" s="141"/>
      <c r="D409" s="140"/>
      <c r="E409" s="140"/>
      <c r="F409" s="140"/>
      <c r="G409" s="140"/>
    </row>
    <row r="410" spans="1:7" ht="13.15" x14ac:dyDescent="0.4">
      <c r="A410" s="140"/>
      <c r="B410" s="141"/>
      <c r="C410" s="141"/>
      <c r="D410" s="140"/>
      <c r="E410" s="140"/>
      <c r="F410" s="140"/>
      <c r="G410" s="140"/>
    </row>
    <row r="411" spans="1:7" ht="13.15" x14ac:dyDescent="0.4">
      <c r="A411" s="140"/>
      <c r="B411" s="141"/>
      <c r="C411" s="141"/>
      <c r="D411" s="140"/>
      <c r="E411" s="140"/>
      <c r="F411" s="140"/>
      <c r="G411" s="140"/>
    </row>
    <row r="412" spans="1:7" ht="13.15" x14ac:dyDescent="0.4">
      <c r="A412" s="140"/>
      <c r="B412" s="141"/>
      <c r="C412" s="141"/>
      <c r="D412" s="140"/>
      <c r="E412" s="140"/>
      <c r="F412" s="140"/>
      <c r="G412" s="140"/>
    </row>
    <row r="413" spans="1:7" ht="13.15" x14ac:dyDescent="0.4">
      <c r="A413" s="140"/>
      <c r="B413" s="141"/>
      <c r="C413" s="141"/>
      <c r="D413" s="140"/>
      <c r="E413" s="140"/>
      <c r="F413" s="140"/>
      <c r="G413" s="140"/>
    </row>
    <row r="414" spans="1:7" ht="13.15" x14ac:dyDescent="0.4">
      <c r="A414" s="140"/>
      <c r="B414" s="141"/>
      <c r="C414" s="141"/>
      <c r="D414" s="140"/>
      <c r="E414" s="140"/>
      <c r="F414" s="140"/>
      <c r="G414" s="140"/>
    </row>
    <row r="415" spans="1:7" ht="13.15" x14ac:dyDescent="0.4">
      <c r="A415" s="140"/>
      <c r="B415" s="141"/>
      <c r="C415" s="141"/>
      <c r="D415" s="140"/>
      <c r="E415" s="140"/>
      <c r="F415" s="140"/>
      <c r="G415" s="140"/>
    </row>
    <row r="416" spans="1:7" ht="13.15" x14ac:dyDescent="0.4">
      <c r="A416" s="140"/>
      <c r="B416" s="141"/>
      <c r="C416" s="141"/>
      <c r="D416" s="140"/>
      <c r="E416" s="140"/>
      <c r="F416" s="140"/>
      <c r="G416" s="140"/>
    </row>
    <row r="417" spans="1:7" ht="13.15" x14ac:dyDescent="0.4">
      <c r="A417" s="140"/>
      <c r="B417" s="141"/>
      <c r="C417" s="141"/>
      <c r="D417" s="140"/>
      <c r="E417" s="140"/>
      <c r="F417" s="140"/>
      <c r="G417" s="140"/>
    </row>
    <row r="418" spans="1:7" ht="13.15" x14ac:dyDescent="0.4">
      <c r="A418" s="140"/>
      <c r="B418" s="141"/>
      <c r="C418" s="141"/>
      <c r="D418" s="140"/>
      <c r="E418" s="140"/>
      <c r="F418" s="140"/>
      <c r="G418" s="140"/>
    </row>
    <row r="419" spans="1:7" ht="13.15" x14ac:dyDescent="0.4">
      <c r="A419" s="140"/>
      <c r="B419" s="141"/>
      <c r="C419" s="141"/>
      <c r="D419" s="140"/>
      <c r="E419" s="140"/>
      <c r="F419" s="140"/>
      <c r="G419" s="140"/>
    </row>
    <row r="420" spans="1:7" ht="13.15" x14ac:dyDescent="0.4">
      <c r="A420" s="140"/>
      <c r="B420" s="141"/>
      <c r="C420" s="141"/>
      <c r="D420" s="140"/>
      <c r="E420" s="140"/>
      <c r="F420" s="140"/>
      <c r="G420" s="140"/>
    </row>
    <row r="421" spans="1:7" ht="13.15" x14ac:dyDescent="0.4">
      <c r="A421" s="140"/>
      <c r="B421" s="141"/>
      <c r="C421" s="141"/>
      <c r="D421" s="140"/>
      <c r="E421" s="140"/>
      <c r="F421" s="140"/>
      <c r="G421" s="140"/>
    </row>
    <row r="422" spans="1:7" ht="13.15" x14ac:dyDescent="0.4">
      <c r="A422" s="140"/>
      <c r="B422" s="141"/>
      <c r="C422" s="141"/>
      <c r="D422" s="140"/>
      <c r="E422" s="140"/>
      <c r="F422" s="140"/>
      <c r="G422" s="140"/>
    </row>
    <row r="423" spans="1:7" ht="13.15" x14ac:dyDescent="0.4">
      <c r="A423" s="140"/>
      <c r="B423" s="141"/>
      <c r="C423" s="141"/>
      <c r="D423" s="140"/>
      <c r="E423" s="140"/>
      <c r="F423" s="140"/>
      <c r="G423" s="140"/>
    </row>
    <row r="424" spans="1:7" ht="13.15" x14ac:dyDescent="0.4">
      <c r="A424" s="140"/>
      <c r="B424" s="141"/>
      <c r="C424" s="141"/>
      <c r="D424" s="140"/>
      <c r="E424" s="140"/>
      <c r="F424" s="140"/>
      <c r="G424" s="140"/>
    </row>
    <row r="425" spans="1:7" ht="13.15" x14ac:dyDescent="0.4">
      <c r="A425" s="140"/>
      <c r="B425" s="141"/>
      <c r="C425" s="141"/>
      <c r="D425" s="140"/>
      <c r="E425" s="140"/>
      <c r="F425" s="140"/>
      <c r="G425" s="140"/>
    </row>
    <row r="426" spans="1:7" ht="13.15" x14ac:dyDescent="0.4">
      <c r="A426" s="140"/>
      <c r="B426" s="141"/>
      <c r="C426" s="141"/>
      <c r="D426" s="140"/>
      <c r="E426" s="140"/>
      <c r="F426" s="140"/>
      <c r="G426" s="140"/>
    </row>
    <row r="427" spans="1:7" ht="13.15" x14ac:dyDescent="0.4">
      <c r="A427" s="140"/>
      <c r="B427" s="141"/>
      <c r="C427" s="141"/>
      <c r="D427" s="140"/>
      <c r="E427" s="140"/>
      <c r="F427" s="140"/>
      <c r="G427" s="140"/>
    </row>
    <row r="428" spans="1:7" ht="13.15" x14ac:dyDescent="0.4">
      <c r="A428" s="140"/>
      <c r="B428" s="141"/>
      <c r="C428" s="141"/>
      <c r="D428" s="140"/>
      <c r="E428" s="140"/>
      <c r="F428" s="140"/>
      <c r="G428" s="140"/>
    </row>
    <row r="429" spans="1:7" ht="13.15" x14ac:dyDescent="0.4">
      <c r="A429" s="140"/>
      <c r="B429" s="141"/>
      <c r="C429" s="141"/>
      <c r="D429" s="140"/>
      <c r="E429" s="140"/>
      <c r="F429" s="140"/>
      <c r="G429" s="140"/>
    </row>
    <row r="430" spans="1:7" ht="13.15" x14ac:dyDescent="0.4">
      <c r="A430" s="140"/>
      <c r="B430" s="141"/>
      <c r="C430" s="141"/>
      <c r="D430" s="140"/>
      <c r="E430" s="140"/>
      <c r="F430" s="140"/>
      <c r="G430" s="140"/>
    </row>
    <row r="431" spans="1:7" ht="13.15" x14ac:dyDescent="0.4">
      <c r="A431" s="140"/>
      <c r="B431" s="141"/>
      <c r="C431" s="141"/>
      <c r="D431" s="140"/>
      <c r="E431" s="140"/>
      <c r="F431" s="140"/>
      <c r="G431" s="140"/>
    </row>
    <row r="432" spans="1:7" ht="13.15" x14ac:dyDescent="0.4">
      <c r="A432" s="140"/>
      <c r="B432" s="141"/>
      <c r="C432" s="141"/>
      <c r="D432" s="140"/>
      <c r="E432" s="140"/>
      <c r="F432" s="140"/>
      <c r="G432" s="140"/>
    </row>
    <row r="433" spans="1:7" ht="13.15" x14ac:dyDescent="0.4">
      <c r="A433" s="140"/>
      <c r="B433" s="141"/>
      <c r="C433" s="141"/>
      <c r="D433" s="140"/>
      <c r="E433" s="140"/>
      <c r="F433" s="140"/>
      <c r="G433" s="140"/>
    </row>
    <row r="434" spans="1:7" ht="13.15" x14ac:dyDescent="0.4">
      <c r="A434" s="140"/>
      <c r="B434" s="141"/>
      <c r="C434" s="141"/>
      <c r="D434" s="140"/>
      <c r="E434" s="140"/>
      <c r="F434" s="140"/>
      <c r="G434" s="140"/>
    </row>
    <row r="435" spans="1:7" ht="13.15" x14ac:dyDescent="0.4">
      <c r="A435" s="140"/>
      <c r="B435" s="141"/>
      <c r="C435" s="141"/>
      <c r="D435" s="140"/>
      <c r="E435" s="140"/>
      <c r="F435" s="140"/>
      <c r="G435" s="140"/>
    </row>
    <row r="436" spans="1:7" ht="13.15" x14ac:dyDescent="0.4">
      <c r="A436" s="140"/>
      <c r="B436" s="141"/>
      <c r="C436" s="141"/>
      <c r="D436" s="140"/>
      <c r="E436" s="140"/>
      <c r="F436" s="140"/>
      <c r="G436" s="140"/>
    </row>
    <row r="437" spans="1:7" ht="13.15" x14ac:dyDescent="0.4">
      <c r="A437" s="140"/>
      <c r="B437" s="141"/>
      <c r="C437" s="141"/>
      <c r="D437" s="140"/>
      <c r="E437" s="140"/>
      <c r="F437" s="140"/>
      <c r="G437" s="140"/>
    </row>
    <row r="438" spans="1:7" ht="13.15" x14ac:dyDescent="0.4">
      <c r="A438" s="140"/>
      <c r="B438" s="141"/>
      <c r="C438" s="141"/>
      <c r="D438" s="140"/>
      <c r="E438" s="140"/>
      <c r="F438" s="140"/>
      <c r="G438" s="140"/>
    </row>
    <row r="439" spans="1:7" ht="13.15" x14ac:dyDescent="0.4">
      <c r="A439" s="140"/>
      <c r="B439" s="141"/>
      <c r="C439" s="141"/>
      <c r="D439" s="140"/>
      <c r="E439" s="140"/>
      <c r="F439" s="140"/>
      <c r="G439" s="140"/>
    </row>
    <row r="440" spans="1:7" ht="13.15" x14ac:dyDescent="0.4">
      <c r="A440" s="140"/>
      <c r="B440" s="141"/>
      <c r="C440" s="141"/>
      <c r="D440" s="140"/>
      <c r="E440" s="140"/>
      <c r="F440" s="140"/>
      <c r="G440" s="140"/>
    </row>
    <row r="441" spans="1:7" ht="13.15" x14ac:dyDescent="0.4">
      <c r="A441" s="140"/>
      <c r="B441" s="141"/>
      <c r="C441" s="141"/>
      <c r="D441" s="140"/>
      <c r="E441" s="140"/>
      <c r="F441" s="140"/>
      <c r="G441" s="140"/>
    </row>
    <row r="442" spans="1:7" ht="13.15" x14ac:dyDescent="0.4">
      <c r="A442" s="140"/>
      <c r="B442" s="141"/>
      <c r="C442" s="141"/>
      <c r="D442" s="140"/>
      <c r="E442" s="140"/>
      <c r="F442" s="140"/>
      <c r="G442" s="140"/>
    </row>
    <row r="443" spans="1:7" ht="13.15" x14ac:dyDescent="0.4">
      <c r="A443" s="140"/>
      <c r="B443" s="141"/>
      <c r="C443" s="141"/>
      <c r="D443" s="140"/>
      <c r="E443" s="140"/>
      <c r="F443" s="140"/>
      <c r="G443" s="140"/>
    </row>
    <row r="444" spans="1:7" ht="13.15" x14ac:dyDescent="0.4">
      <c r="A444" s="140"/>
      <c r="B444" s="141"/>
      <c r="C444" s="141"/>
      <c r="D444" s="140"/>
      <c r="E444" s="140"/>
      <c r="F444" s="140"/>
      <c r="G444" s="140"/>
    </row>
    <row r="445" spans="1:7" ht="13.15" x14ac:dyDescent="0.4">
      <c r="A445" s="140"/>
      <c r="B445" s="141"/>
      <c r="C445" s="141"/>
      <c r="D445" s="140"/>
      <c r="E445" s="140"/>
      <c r="F445" s="140"/>
      <c r="G445" s="140"/>
    </row>
    <row r="446" spans="1:7" ht="13.15" x14ac:dyDescent="0.4">
      <c r="A446" s="140"/>
      <c r="B446" s="141"/>
      <c r="C446" s="141"/>
      <c r="D446" s="140"/>
      <c r="E446" s="140"/>
      <c r="F446" s="140"/>
      <c r="G446" s="140"/>
    </row>
    <row r="447" spans="1:7" ht="13.15" x14ac:dyDescent="0.4">
      <c r="A447" s="140"/>
      <c r="B447" s="141"/>
      <c r="C447" s="141"/>
      <c r="D447" s="140"/>
      <c r="E447" s="140"/>
      <c r="F447" s="140"/>
      <c r="G447" s="140"/>
    </row>
    <row r="448" spans="1:7" ht="13.15" x14ac:dyDescent="0.4">
      <c r="A448" s="140"/>
      <c r="B448" s="141"/>
      <c r="C448" s="141"/>
      <c r="D448" s="140"/>
      <c r="E448" s="140"/>
      <c r="F448" s="140"/>
      <c r="G448" s="140"/>
    </row>
    <row r="449" spans="1:7" ht="13.15" x14ac:dyDescent="0.4">
      <c r="A449" s="140"/>
      <c r="B449" s="141"/>
      <c r="C449" s="141"/>
      <c r="D449" s="140"/>
      <c r="E449" s="140"/>
      <c r="F449" s="140"/>
      <c r="G449" s="140"/>
    </row>
    <row r="450" spans="1:7" ht="13.15" x14ac:dyDescent="0.4">
      <c r="A450" s="140"/>
      <c r="B450" s="141"/>
      <c r="C450" s="141"/>
      <c r="D450" s="140"/>
      <c r="E450" s="140"/>
      <c r="F450" s="140"/>
      <c r="G450" s="140"/>
    </row>
    <row r="451" spans="1:7" ht="13.15" x14ac:dyDescent="0.4">
      <c r="A451" s="140"/>
      <c r="B451" s="141"/>
      <c r="C451" s="141"/>
      <c r="D451" s="140"/>
      <c r="E451" s="140"/>
      <c r="F451" s="140"/>
      <c r="G451" s="140"/>
    </row>
    <row r="452" spans="1:7" ht="13.15" x14ac:dyDescent="0.4">
      <c r="A452" s="140"/>
      <c r="B452" s="141"/>
      <c r="C452" s="141"/>
      <c r="D452" s="140"/>
      <c r="E452" s="140"/>
      <c r="F452" s="140"/>
      <c r="G452" s="140"/>
    </row>
    <row r="453" spans="1:7" ht="13.15" x14ac:dyDescent="0.4">
      <c r="A453" s="140"/>
      <c r="B453" s="141"/>
      <c r="C453" s="141"/>
      <c r="D453" s="140"/>
      <c r="E453" s="140"/>
      <c r="F453" s="140"/>
      <c r="G453" s="140"/>
    </row>
    <row r="454" spans="1:7" ht="13.15" x14ac:dyDescent="0.4">
      <c r="A454" s="140"/>
      <c r="B454" s="141"/>
      <c r="C454" s="141"/>
      <c r="D454" s="140"/>
      <c r="E454" s="140"/>
      <c r="F454" s="140"/>
      <c r="G454" s="140"/>
    </row>
    <row r="455" spans="1:7" ht="13.15" x14ac:dyDescent="0.4">
      <c r="A455" s="140"/>
      <c r="B455" s="141"/>
      <c r="C455" s="141"/>
      <c r="D455" s="140"/>
      <c r="E455" s="140"/>
      <c r="F455" s="140"/>
      <c r="G455" s="140"/>
    </row>
    <row r="456" spans="1:7" ht="13.15" x14ac:dyDescent="0.4">
      <c r="A456" s="140"/>
      <c r="B456" s="141"/>
      <c r="C456" s="141"/>
      <c r="D456" s="140"/>
      <c r="E456" s="140"/>
      <c r="F456" s="140"/>
      <c r="G456" s="140"/>
    </row>
    <row r="457" spans="1:7" ht="13.15" x14ac:dyDescent="0.4">
      <c r="A457" s="140"/>
      <c r="B457" s="141"/>
      <c r="C457" s="141"/>
      <c r="D457" s="140"/>
      <c r="E457" s="140"/>
      <c r="F457" s="140"/>
      <c r="G457" s="140"/>
    </row>
    <row r="458" spans="1:7" ht="13.15" x14ac:dyDescent="0.4">
      <c r="A458" s="140"/>
      <c r="B458" s="141"/>
      <c r="C458" s="141"/>
      <c r="D458" s="140"/>
      <c r="E458" s="140"/>
      <c r="F458" s="140"/>
      <c r="G458" s="140"/>
    </row>
    <row r="459" spans="1:7" ht="13.15" x14ac:dyDescent="0.4">
      <c r="A459" s="140"/>
      <c r="B459" s="141"/>
      <c r="C459" s="141"/>
      <c r="D459" s="140"/>
      <c r="E459" s="140"/>
      <c r="F459" s="140"/>
      <c r="G459" s="140"/>
    </row>
    <row r="460" spans="1:7" ht="13.15" x14ac:dyDescent="0.4">
      <c r="A460" s="140"/>
      <c r="B460" s="141"/>
      <c r="C460" s="141"/>
      <c r="D460" s="140"/>
      <c r="E460" s="140"/>
      <c r="F460" s="140"/>
      <c r="G460" s="140"/>
    </row>
    <row r="461" spans="1:7" ht="13.15" x14ac:dyDescent="0.4">
      <c r="A461" s="140"/>
      <c r="B461" s="141"/>
      <c r="C461" s="141"/>
      <c r="D461" s="140"/>
      <c r="E461" s="140"/>
      <c r="F461" s="140"/>
      <c r="G461" s="140"/>
    </row>
    <row r="462" spans="1:7" ht="13.15" x14ac:dyDescent="0.4">
      <c r="A462" s="140"/>
      <c r="B462" s="141"/>
      <c r="C462" s="141"/>
      <c r="D462" s="140"/>
      <c r="E462" s="140"/>
      <c r="F462" s="140"/>
      <c r="G462" s="140"/>
    </row>
    <row r="463" spans="1:7" ht="13.15" x14ac:dyDescent="0.4">
      <c r="A463" s="140"/>
      <c r="B463" s="141"/>
      <c r="C463" s="141"/>
      <c r="D463" s="140"/>
      <c r="E463" s="140"/>
      <c r="F463" s="140"/>
      <c r="G463" s="140"/>
    </row>
    <row r="464" spans="1:7" ht="13.15" x14ac:dyDescent="0.4">
      <c r="A464" s="140"/>
      <c r="B464" s="141"/>
      <c r="C464" s="141"/>
      <c r="D464" s="140"/>
      <c r="E464" s="140"/>
      <c r="F464" s="140"/>
      <c r="G464" s="140"/>
    </row>
    <row r="465" spans="1:7" ht="13.15" x14ac:dyDescent="0.4">
      <c r="A465" s="140"/>
      <c r="B465" s="141"/>
      <c r="C465" s="141"/>
      <c r="D465" s="140"/>
      <c r="E465" s="140"/>
      <c r="F465" s="140"/>
      <c r="G465" s="140"/>
    </row>
    <row r="466" spans="1:7" ht="13.15" x14ac:dyDescent="0.4">
      <c r="A466" s="140"/>
      <c r="B466" s="141"/>
      <c r="C466" s="141"/>
      <c r="D466" s="140"/>
      <c r="E466" s="140"/>
      <c r="F466" s="140"/>
      <c r="G466" s="140"/>
    </row>
    <row r="467" spans="1:7" ht="13.15" x14ac:dyDescent="0.4">
      <c r="A467" s="140"/>
      <c r="B467" s="141"/>
      <c r="C467" s="141"/>
      <c r="D467" s="140"/>
      <c r="E467" s="140"/>
      <c r="F467" s="140"/>
      <c r="G467" s="140"/>
    </row>
    <row r="468" spans="1:7" ht="13.15" x14ac:dyDescent="0.4">
      <c r="A468" s="140"/>
      <c r="B468" s="141"/>
      <c r="C468" s="141"/>
      <c r="D468" s="140"/>
      <c r="E468" s="140"/>
      <c r="F468" s="140"/>
      <c r="G468" s="140"/>
    </row>
    <row r="469" spans="1:7" ht="13.15" x14ac:dyDescent="0.4">
      <c r="A469" s="140"/>
      <c r="B469" s="141"/>
      <c r="C469" s="141"/>
      <c r="D469" s="140"/>
      <c r="E469" s="140"/>
      <c r="F469" s="140"/>
      <c r="G469" s="140"/>
    </row>
    <row r="470" spans="1:7" ht="13.15" x14ac:dyDescent="0.4">
      <c r="A470" s="140"/>
      <c r="B470" s="141"/>
      <c r="C470" s="141"/>
      <c r="D470" s="140"/>
      <c r="E470" s="140"/>
      <c r="F470" s="140"/>
      <c r="G470" s="140"/>
    </row>
    <row r="471" spans="1:7" ht="13.15" x14ac:dyDescent="0.4">
      <c r="A471" s="140"/>
      <c r="B471" s="141"/>
      <c r="C471" s="141"/>
      <c r="D471" s="140"/>
      <c r="E471" s="140"/>
      <c r="F471" s="140"/>
      <c r="G471" s="140"/>
    </row>
    <row r="472" spans="1:7" ht="13.15" x14ac:dyDescent="0.4">
      <c r="A472" s="140"/>
      <c r="B472" s="141"/>
      <c r="C472" s="141"/>
      <c r="D472" s="140"/>
      <c r="E472" s="140"/>
      <c r="F472" s="140"/>
      <c r="G472" s="140"/>
    </row>
    <row r="473" spans="1:7" ht="13.15" x14ac:dyDescent="0.4">
      <c r="A473" s="140"/>
      <c r="B473" s="141"/>
      <c r="C473" s="141"/>
      <c r="D473" s="140"/>
      <c r="E473" s="140"/>
      <c r="F473" s="140"/>
      <c r="G473" s="140"/>
    </row>
    <row r="474" spans="1:7" ht="13.15" x14ac:dyDescent="0.4">
      <c r="A474" s="140"/>
      <c r="B474" s="141"/>
      <c r="C474" s="141"/>
      <c r="D474" s="140"/>
      <c r="E474" s="140"/>
      <c r="F474" s="140"/>
      <c r="G474" s="140"/>
    </row>
    <row r="475" spans="1:7" ht="13.15" x14ac:dyDescent="0.4">
      <c r="A475" s="140"/>
      <c r="B475" s="141"/>
      <c r="C475" s="141"/>
      <c r="D475" s="140"/>
      <c r="E475" s="140"/>
      <c r="F475" s="140"/>
      <c r="G475" s="140"/>
    </row>
    <row r="476" spans="1:7" ht="13.15" x14ac:dyDescent="0.4">
      <c r="A476" s="140"/>
      <c r="B476" s="141"/>
      <c r="C476" s="141"/>
      <c r="D476" s="140"/>
      <c r="E476" s="140"/>
      <c r="F476" s="140"/>
      <c r="G476" s="140"/>
    </row>
    <row r="477" spans="1:7" ht="13.15" x14ac:dyDescent="0.4">
      <c r="A477" s="140"/>
      <c r="B477" s="141"/>
      <c r="C477" s="141"/>
      <c r="D477" s="140"/>
      <c r="E477" s="140"/>
      <c r="F477" s="140"/>
      <c r="G477" s="140"/>
    </row>
    <row r="478" spans="1:7" ht="13.15" x14ac:dyDescent="0.4">
      <c r="A478" s="140"/>
      <c r="B478" s="141"/>
      <c r="C478" s="141"/>
      <c r="D478" s="140"/>
      <c r="E478" s="140"/>
      <c r="F478" s="140"/>
      <c r="G478" s="140"/>
    </row>
    <row r="479" spans="1:7" ht="13.15" x14ac:dyDescent="0.4">
      <c r="A479" s="140"/>
      <c r="B479" s="141"/>
      <c r="C479" s="141"/>
      <c r="D479" s="140"/>
      <c r="E479" s="140"/>
      <c r="F479" s="140"/>
      <c r="G479" s="140"/>
    </row>
    <row r="480" spans="1:7" ht="13.15" x14ac:dyDescent="0.4">
      <c r="A480" s="140"/>
      <c r="B480" s="141"/>
      <c r="C480" s="141"/>
      <c r="D480" s="140"/>
      <c r="E480" s="140"/>
      <c r="F480" s="140"/>
      <c r="G480" s="140"/>
    </row>
    <row r="481" spans="1:7" ht="13.15" x14ac:dyDescent="0.4">
      <c r="A481" s="140"/>
      <c r="B481" s="141"/>
      <c r="C481" s="141"/>
      <c r="D481" s="140"/>
      <c r="E481" s="140"/>
      <c r="F481" s="140"/>
      <c r="G481" s="140"/>
    </row>
    <row r="482" spans="1:7" ht="13.15" x14ac:dyDescent="0.4">
      <c r="A482" s="140"/>
      <c r="B482" s="141"/>
      <c r="C482" s="141"/>
      <c r="D482" s="140"/>
      <c r="E482" s="140"/>
      <c r="F482" s="140"/>
      <c r="G482" s="140"/>
    </row>
    <row r="483" spans="1:7" ht="13.15" x14ac:dyDescent="0.4">
      <c r="A483" s="140"/>
      <c r="B483" s="141"/>
      <c r="C483" s="141"/>
      <c r="D483" s="140"/>
      <c r="E483" s="140"/>
      <c r="F483" s="140"/>
      <c r="G483" s="140"/>
    </row>
    <row r="484" spans="1:7" ht="13.15" x14ac:dyDescent="0.4">
      <c r="A484" s="140"/>
      <c r="B484" s="141"/>
      <c r="C484" s="141"/>
      <c r="D484" s="140"/>
      <c r="E484" s="140"/>
      <c r="F484" s="140"/>
      <c r="G484" s="140"/>
    </row>
    <row r="485" spans="1:7" ht="13.15" x14ac:dyDescent="0.4">
      <c r="A485" s="140"/>
      <c r="B485" s="141"/>
      <c r="C485" s="141"/>
      <c r="D485" s="140"/>
      <c r="E485" s="140"/>
      <c r="F485" s="140"/>
      <c r="G485" s="140"/>
    </row>
    <row r="486" spans="1:7" ht="13.15" x14ac:dyDescent="0.4">
      <c r="A486" s="140"/>
      <c r="B486" s="141"/>
      <c r="C486" s="141"/>
      <c r="D486" s="140"/>
      <c r="E486" s="140"/>
      <c r="F486" s="140"/>
      <c r="G486" s="140"/>
    </row>
    <row r="487" spans="1:7" ht="13.15" x14ac:dyDescent="0.4">
      <c r="A487" s="140"/>
      <c r="B487" s="141"/>
      <c r="C487" s="141"/>
      <c r="D487" s="140"/>
      <c r="E487" s="140"/>
      <c r="F487" s="140"/>
      <c r="G487" s="140"/>
    </row>
    <row r="488" spans="1:7" ht="13.15" x14ac:dyDescent="0.4">
      <c r="A488" s="140"/>
      <c r="B488" s="141"/>
      <c r="C488" s="141"/>
      <c r="D488" s="140"/>
      <c r="E488" s="140"/>
      <c r="F488" s="140"/>
      <c r="G488" s="140"/>
    </row>
    <row r="489" spans="1:7" ht="13.15" x14ac:dyDescent="0.4">
      <c r="A489" s="140"/>
      <c r="B489" s="141"/>
      <c r="C489" s="141"/>
      <c r="D489" s="140"/>
      <c r="E489" s="140"/>
      <c r="F489" s="140"/>
      <c r="G489" s="140"/>
    </row>
    <row r="490" spans="1:7" ht="13.15" x14ac:dyDescent="0.4">
      <c r="A490" s="140"/>
      <c r="B490" s="141"/>
      <c r="C490" s="141"/>
      <c r="D490" s="140"/>
      <c r="E490" s="140"/>
      <c r="F490" s="140"/>
      <c r="G490" s="140"/>
    </row>
    <row r="491" spans="1:7" ht="13.15" x14ac:dyDescent="0.4">
      <c r="A491" s="140"/>
      <c r="B491" s="141"/>
      <c r="C491" s="141"/>
      <c r="D491" s="140"/>
      <c r="E491" s="140"/>
      <c r="F491" s="140"/>
      <c r="G491" s="140"/>
    </row>
    <row r="492" spans="1:7" ht="13.15" x14ac:dyDescent="0.4">
      <c r="A492" s="140"/>
      <c r="B492" s="141"/>
      <c r="C492" s="141"/>
      <c r="D492" s="140"/>
      <c r="E492" s="140"/>
      <c r="F492" s="140"/>
      <c r="G492" s="140"/>
    </row>
    <row r="493" spans="1:7" ht="13.15" x14ac:dyDescent="0.4">
      <c r="A493" s="140"/>
      <c r="B493" s="141"/>
      <c r="C493" s="141"/>
      <c r="D493" s="140"/>
      <c r="E493" s="140"/>
      <c r="F493" s="140"/>
      <c r="G493" s="140"/>
    </row>
    <row r="494" spans="1:7" ht="13.15" x14ac:dyDescent="0.4">
      <c r="A494" s="140"/>
      <c r="B494" s="141"/>
      <c r="C494" s="141"/>
      <c r="D494" s="140"/>
      <c r="E494" s="140"/>
      <c r="F494" s="140"/>
      <c r="G494" s="140"/>
    </row>
    <row r="495" spans="1:7" ht="13.15" x14ac:dyDescent="0.4">
      <c r="A495" s="140"/>
      <c r="B495" s="141"/>
      <c r="C495" s="141"/>
      <c r="D495" s="140"/>
      <c r="E495" s="140"/>
      <c r="F495" s="140"/>
      <c r="G495" s="140"/>
    </row>
    <row r="496" spans="1:7" ht="13.15" x14ac:dyDescent="0.4">
      <c r="A496" s="140"/>
      <c r="B496" s="141"/>
      <c r="C496" s="141"/>
      <c r="D496" s="140"/>
      <c r="E496" s="140"/>
      <c r="F496" s="140"/>
      <c r="G496" s="140"/>
    </row>
    <row r="497" spans="1:7" ht="13.15" x14ac:dyDescent="0.4">
      <c r="A497" s="140"/>
      <c r="B497" s="141"/>
      <c r="C497" s="141"/>
      <c r="D497" s="140"/>
      <c r="E497" s="140"/>
      <c r="F497" s="140"/>
      <c r="G497" s="140"/>
    </row>
    <row r="498" spans="1:7" ht="13.15" x14ac:dyDescent="0.4">
      <c r="A498" s="140"/>
      <c r="B498" s="141"/>
      <c r="C498" s="141"/>
      <c r="D498" s="140"/>
      <c r="E498" s="140"/>
      <c r="F498" s="140"/>
      <c r="G498" s="140"/>
    </row>
    <row r="499" spans="1:7" ht="13.15" x14ac:dyDescent="0.4">
      <c r="A499" s="140"/>
      <c r="B499" s="141"/>
      <c r="C499" s="141"/>
      <c r="D499" s="140"/>
      <c r="E499" s="140"/>
      <c r="F499" s="140"/>
      <c r="G499" s="140"/>
    </row>
    <row r="500" spans="1:7" ht="13.15" x14ac:dyDescent="0.4">
      <c r="A500" s="140"/>
      <c r="B500" s="141"/>
      <c r="C500" s="141"/>
      <c r="D500" s="140"/>
      <c r="E500" s="140"/>
      <c r="F500" s="140"/>
      <c r="G500" s="140"/>
    </row>
    <row r="501" spans="1:7" ht="13.15" x14ac:dyDescent="0.4">
      <c r="A501" s="140"/>
      <c r="B501" s="141"/>
      <c r="C501" s="141"/>
      <c r="D501" s="140"/>
      <c r="E501" s="140"/>
      <c r="F501" s="140"/>
      <c r="G501" s="140"/>
    </row>
    <row r="502" spans="1:7" ht="13.15" x14ac:dyDescent="0.4">
      <c r="A502" s="140"/>
      <c r="B502" s="141"/>
      <c r="C502" s="141"/>
      <c r="D502" s="140"/>
      <c r="E502" s="140"/>
      <c r="F502" s="140"/>
      <c r="G502" s="140"/>
    </row>
    <row r="503" spans="1:7" ht="13.15" x14ac:dyDescent="0.4">
      <c r="A503" s="140"/>
      <c r="B503" s="141"/>
      <c r="C503" s="141"/>
      <c r="D503" s="140"/>
      <c r="E503" s="140"/>
      <c r="F503" s="140"/>
      <c r="G503" s="140"/>
    </row>
    <row r="504" spans="1:7" ht="13.15" x14ac:dyDescent="0.4">
      <c r="A504" s="140"/>
      <c r="B504" s="141"/>
      <c r="C504" s="141"/>
      <c r="D504" s="140"/>
      <c r="E504" s="140"/>
      <c r="F504" s="140"/>
      <c r="G504" s="140"/>
    </row>
    <row r="505" spans="1:7" ht="13.15" x14ac:dyDescent="0.4">
      <c r="A505" s="140"/>
      <c r="B505" s="141"/>
      <c r="C505" s="141"/>
      <c r="D505" s="140"/>
      <c r="E505" s="140"/>
      <c r="F505" s="140"/>
      <c r="G505" s="140"/>
    </row>
    <row r="506" spans="1:7" ht="13.15" x14ac:dyDescent="0.4">
      <c r="A506" s="140"/>
      <c r="B506" s="141"/>
      <c r="C506" s="141"/>
      <c r="D506" s="140"/>
      <c r="E506" s="140"/>
      <c r="F506" s="140"/>
      <c r="G506" s="140"/>
    </row>
    <row r="507" spans="1:7" ht="13.15" x14ac:dyDescent="0.4">
      <c r="A507" s="140"/>
      <c r="B507" s="141"/>
      <c r="C507" s="141"/>
      <c r="D507" s="140"/>
      <c r="E507" s="140"/>
      <c r="F507" s="140"/>
      <c r="G507" s="140"/>
    </row>
    <row r="508" spans="1:7" ht="13.15" x14ac:dyDescent="0.4">
      <c r="A508" s="140"/>
      <c r="B508" s="141"/>
      <c r="C508" s="141"/>
      <c r="D508" s="140"/>
      <c r="E508" s="140"/>
      <c r="F508" s="140"/>
      <c r="G508" s="140"/>
    </row>
    <row r="509" spans="1:7" ht="13.15" x14ac:dyDescent="0.4">
      <c r="A509" s="140"/>
      <c r="B509" s="141"/>
      <c r="C509" s="141"/>
      <c r="D509" s="140"/>
      <c r="E509" s="140"/>
      <c r="F509" s="140"/>
      <c r="G509" s="140"/>
    </row>
    <row r="510" spans="1:7" ht="13.15" x14ac:dyDescent="0.4">
      <c r="A510" s="140"/>
      <c r="B510" s="141"/>
      <c r="C510" s="141"/>
      <c r="D510" s="140"/>
      <c r="E510" s="140"/>
      <c r="F510" s="140"/>
      <c r="G510" s="140"/>
    </row>
    <row r="511" spans="1:7" ht="13.15" x14ac:dyDescent="0.4">
      <c r="A511" s="140"/>
      <c r="B511" s="141"/>
      <c r="C511" s="141"/>
      <c r="D511" s="140"/>
      <c r="E511" s="140"/>
      <c r="F511" s="140"/>
      <c r="G511" s="140"/>
    </row>
    <row r="512" spans="1:7" ht="13.15" x14ac:dyDescent="0.4">
      <c r="A512" s="140"/>
      <c r="B512" s="141"/>
      <c r="C512" s="141"/>
      <c r="D512" s="140"/>
      <c r="E512" s="140"/>
      <c r="F512" s="140"/>
      <c r="G512" s="140"/>
    </row>
    <row r="513" spans="1:7" ht="13.15" x14ac:dyDescent="0.4">
      <c r="A513" s="140"/>
      <c r="B513" s="141"/>
      <c r="C513" s="141"/>
      <c r="D513" s="140"/>
      <c r="E513" s="140"/>
      <c r="F513" s="140"/>
      <c r="G513" s="140"/>
    </row>
    <row r="514" spans="1:7" ht="13.15" x14ac:dyDescent="0.4">
      <c r="A514" s="140"/>
      <c r="B514" s="141"/>
      <c r="C514" s="141"/>
      <c r="D514" s="140"/>
      <c r="E514" s="140"/>
      <c r="F514" s="140"/>
      <c r="G514" s="140"/>
    </row>
    <row r="515" spans="1:7" ht="13.15" x14ac:dyDescent="0.4">
      <c r="A515" s="140"/>
      <c r="B515" s="141"/>
      <c r="C515" s="141"/>
      <c r="D515" s="140"/>
      <c r="E515" s="140"/>
      <c r="F515" s="140"/>
      <c r="G515" s="140"/>
    </row>
    <row r="516" spans="1:7" ht="13.15" x14ac:dyDescent="0.4">
      <c r="A516" s="140"/>
      <c r="B516" s="141"/>
      <c r="C516" s="141"/>
      <c r="D516" s="140"/>
      <c r="E516" s="140"/>
      <c r="F516" s="140"/>
      <c r="G516" s="140"/>
    </row>
    <row r="517" spans="1:7" ht="13.15" x14ac:dyDescent="0.4">
      <c r="A517" s="140"/>
      <c r="B517" s="141"/>
      <c r="C517" s="141"/>
      <c r="D517" s="140"/>
      <c r="E517" s="140"/>
      <c r="F517" s="140"/>
      <c r="G517" s="140"/>
    </row>
    <row r="518" spans="1:7" ht="13.15" x14ac:dyDescent="0.4">
      <c r="A518" s="140"/>
      <c r="B518" s="141"/>
      <c r="C518" s="141"/>
      <c r="D518" s="140"/>
      <c r="E518" s="140"/>
      <c r="F518" s="140"/>
      <c r="G518" s="140"/>
    </row>
    <row r="519" spans="1:7" ht="13.15" x14ac:dyDescent="0.4">
      <c r="A519" s="140"/>
      <c r="B519" s="141"/>
      <c r="C519" s="141"/>
      <c r="D519" s="140"/>
      <c r="E519" s="140"/>
      <c r="F519" s="140"/>
      <c r="G519" s="140"/>
    </row>
    <row r="520" spans="1:7" ht="13.15" x14ac:dyDescent="0.4">
      <c r="A520" s="140"/>
      <c r="B520" s="141"/>
      <c r="C520" s="141"/>
      <c r="D520" s="140"/>
      <c r="E520" s="140"/>
      <c r="F520" s="140"/>
      <c r="G520" s="140"/>
    </row>
    <row r="521" spans="1:7" ht="13.15" x14ac:dyDescent="0.4">
      <c r="A521" s="140"/>
      <c r="B521" s="141"/>
      <c r="C521" s="141"/>
      <c r="D521" s="140"/>
      <c r="E521" s="140"/>
      <c r="F521" s="140"/>
      <c r="G521" s="140"/>
    </row>
    <row r="522" spans="1:7" ht="13.15" x14ac:dyDescent="0.4">
      <c r="A522" s="140"/>
      <c r="B522" s="141"/>
      <c r="C522" s="141"/>
      <c r="D522" s="140"/>
      <c r="E522" s="140"/>
      <c r="F522" s="140"/>
      <c r="G522" s="140"/>
    </row>
    <row r="523" spans="1:7" ht="13.15" x14ac:dyDescent="0.4">
      <c r="A523" s="140"/>
      <c r="B523" s="141"/>
      <c r="C523" s="141"/>
      <c r="D523" s="140"/>
      <c r="E523" s="140"/>
      <c r="F523" s="140"/>
      <c r="G523" s="140"/>
    </row>
    <row r="524" spans="1:7" ht="13.15" x14ac:dyDescent="0.4">
      <c r="A524" s="140"/>
      <c r="B524" s="141"/>
      <c r="C524" s="141"/>
      <c r="D524" s="140"/>
      <c r="E524" s="140"/>
      <c r="F524" s="140"/>
      <c r="G524" s="140"/>
    </row>
    <row r="525" spans="1:7" ht="13.15" x14ac:dyDescent="0.4">
      <c r="A525" s="140"/>
      <c r="B525" s="141"/>
      <c r="C525" s="141"/>
      <c r="D525" s="140"/>
      <c r="E525" s="140"/>
      <c r="F525" s="140"/>
      <c r="G525" s="140"/>
    </row>
    <row r="526" spans="1:7" ht="13.15" x14ac:dyDescent="0.4">
      <c r="A526" s="140"/>
      <c r="B526" s="141"/>
      <c r="C526" s="141"/>
      <c r="D526" s="140"/>
      <c r="E526" s="140"/>
      <c r="F526" s="140"/>
      <c r="G526" s="140"/>
    </row>
    <row r="527" spans="1:7" ht="13.15" x14ac:dyDescent="0.4">
      <c r="A527" s="140"/>
      <c r="B527" s="141"/>
      <c r="C527" s="141"/>
      <c r="D527" s="140"/>
      <c r="E527" s="140"/>
      <c r="F527" s="140"/>
      <c r="G527" s="140"/>
    </row>
    <row r="528" spans="1:7" ht="13.15" x14ac:dyDescent="0.4">
      <c r="A528" s="140"/>
      <c r="B528" s="141"/>
      <c r="C528" s="141"/>
      <c r="D528" s="140"/>
      <c r="E528" s="140"/>
      <c r="F528" s="140"/>
      <c r="G528" s="140"/>
    </row>
    <row r="529" spans="1:7" ht="13.15" x14ac:dyDescent="0.4">
      <c r="A529" s="140"/>
      <c r="B529" s="141"/>
      <c r="C529" s="141"/>
      <c r="D529" s="140"/>
      <c r="E529" s="140"/>
      <c r="F529" s="140"/>
      <c r="G529" s="140"/>
    </row>
    <row r="530" spans="1:7" ht="13.15" x14ac:dyDescent="0.4">
      <c r="A530" s="140"/>
      <c r="B530" s="141"/>
      <c r="C530" s="141"/>
      <c r="D530" s="140"/>
      <c r="E530" s="140"/>
      <c r="F530" s="140"/>
      <c r="G530" s="140"/>
    </row>
    <row r="531" spans="1:7" ht="13.15" x14ac:dyDescent="0.4">
      <c r="A531" s="140"/>
      <c r="B531" s="141"/>
      <c r="C531" s="141"/>
      <c r="D531" s="140"/>
      <c r="E531" s="140"/>
      <c r="F531" s="140"/>
      <c r="G531" s="140"/>
    </row>
    <row r="532" spans="1:7" ht="13.15" x14ac:dyDescent="0.4">
      <c r="A532" s="140"/>
      <c r="B532" s="141"/>
      <c r="C532" s="141"/>
      <c r="D532" s="140"/>
      <c r="E532" s="140"/>
      <c r="F532" s="140"/>
      <c r="G532" s="140"/>
    </row>
    <row r="533" spans="1:7" ht="13.15" x14ac:dyDescent="0.4">
      <c r="A533" s="140"/>
      <c r="B533" s="141"/>
      <c r="C533" s="141"/>
      <c r="D533" s="140"/>
      <c r="E533" s="140"/>
      <c r="F533" s="140"/>
      <c r="G533" s="140"/>
    </row>
    <row r="534" spans="1:7" ht="13.15" x14ac:dyDescent="0.4">
      <c r="A534" s="140"/>
      <c r="B534" s="141"/>
      <c r="C534" s="141"/>
      <c r="D534" s="140"/>
      <c r="E534" s="140"/>
      <c r="F534" s="140"/>
      <c r="G534" s="140"/>
    </row>
    <row r="535" spans="1:7" ht="13.15" x14ac:dyDescent="0.4">
      <c r="A535" s="140"/>
      <c r="B535" s="141"/>
      <c r="C535" s="141"/>
      <c r="D535" s="140"/>
      <c r="E535" s="140"/>
      <c r="F535" s="140"/>
      <c r="G535" s="140"/>
    </row>
    <row r="536" spans="1:7" ht="13.15" x14ac:dyDescent="0.4">
      <c r="A536" s="140"/>
      <c r="B536" s="141"/>
      <c r="C536" s="141"/>
      <c r="D536" s="140"/>
      <c r="E536" s="140"/>
      <c r="F536" s="140"/>
      <c r="G536" s="140"/>
    </row>
    <row r="537" spans="1:7" ht="13.15" x14ac:dyDescent="0.4">
      <c r="A537" s="140"/>
      <c r="B537" s="141"/>
      <c r="C537" s="141"/>
      <c r="D537" s="140"/>
      <c r="E537" s="140"/>
      <c r="F537" s="140"/>
      <c r="G537" s="140"/>
    </row>
    <row r="538" spans="1:7" ht="13.15" x14ac:dyDescent="0.4">
      <c r="A538" s="140"/>
      <c r="B538" s="141"/>
      <c r="C538" s="141"/>
      <c r="D538" s="140"/>
      <c r="E538" s="140"/>
      <c r="F538" s="140"/>
      <c r="G538" s="140"/>
    </row>
    <row r="539" spans="1:7" ht="13.15" x14ac:dyDescent="0.4">
      <c r="A539" s="140"/>
      <c r="B539" s="141"/>
      <c r="C539" s="141"/>
      <c r="D539" s="140"/>
      <c r="E539" s="140"/>
      <c r="F539" s="140"/>
      <c r="G539" s="140"/>
    </row>
    <row r="540" spans="1:7" ht="13.15" x14ac:dyDescent="0.4">
      <c r="A540" s="140"/>
      <c r="B540" s="141"/>
      <c r="C540" s="141"/>
      <c r="D540" s="140"/>
      <c r="E540" s="140"/>
      <c r="F540" s="140"/>
      <c r="G540" s="140"/>
    </row>
    <row r="541" spans="1:7" ht="13.15" x14ac:dyDescent="0.4">
      <c r="A541" s="140"/>
      <c r="B541" s="141"/>
      <c r="C541" s="141"/>
      <c r="D541" s="140"/>
      <c r="E541" s="140"/>
      <c r="F541" s="140"/>
      <c r="G541" s="140"/>
    </row>
    <row r="542" spans="1:7" ht="13.15" x14ac:dyDescent="0.4">
      <c r="A542" s="140"/>
      <c r="B542" s="141"/>
      <c r="C542" s="141"/>
      <c r="D542" s="140"/>
      <c r="E542" s="140"/>
      <c r="F542" s="140"/>
      <c r="G542" s="140"/>
    </row>
    <row r="543" spans="1:7" ht="13.15" x14ac:dyDescent="0.4">
      <c r="A543" s="140"/>
      <c r="B543" s="141"/>
      <c r="C543" s="141"/>
      <c r="D543" s="140"/>
      <c r="E543" s="140"/>
      <c r="F543" s="140"/>
      <c r="G543" s="140"/>
    </row>
    <row r="544" spans="1:7" ht="13.15" x14ac:dyDescent="0.4">
      <c r="A544" s="140"/>
      <c r="B544" s="141"/>
      <c r="C544" s="141"/>
      <c r="D544" s="140"/>
      <c r="E544" s="140"/>
      <c r="F544" s="140"/>
      <c r="G544" s="140"/>
    </row>
    <row r="545" spans="1:7" ht="13.15" x14ac:dyDescent="0.4">
      <c r="A545" s="140"/>
      <c r="B545" s="141"/>
      <c r="C545" s="141"/>
      <c r="D545" s="140"/>
      <c r="E545" s="140"/>
      <c r="F545" s="140"/>
      <c r="G545" s="140"/>
    </row>
    <row r="546" spans="1:7" ht="13.15" x14ac:dyDescent="0.4">
      <c r="A546" s="140"/>
      <c r="B546" s="141"/>
      <c r="C546" s="141"/>
      <c r="D546" s="140"/>
      <c r="E546" s="140"/>
      <c r="F546" s="140"/>
      <c r="G546" s="140"/>
    </row>
    <row r="547" spans="1:7" ht="13.15" x14ac:dyDescent="0.4">
      <c r="A547" s="140"/>
      <c r="B547" s="141"/>
      <c r="C547" s="141"/>
      <c r="D547" s="140"/>
      <c r="E547" s="140"/>
      <c r="F547" s="140"/>
      <c r="G547" s="140"/>
    </row>
    <row r="548" spans="1:7" ht="13.15" x14ac:dyDescent="0.4">
      <c r="A548" s="140"/>
      <c r="B548" s="141"/>
      <c r="C548" s="141"/>
      <c r="D548" s="140"/>
      <c r="E548" s="140"/>
      <c r="F548" s="140"/>
      <c r="G548" s="140"/>
    </row>
    <row r="549" spans="1:7" ht="13.15" x14ac:dyDescent="0.4">
      <c r="A549" s="140"/>
      <c r="B549" s="141"/>
      <c r="C549" s="141"/>
      <c r="D549" s="140"/>
      <c r="E549" s="140"/>
      <c r="F549" s="140"/>
      <c r="G549" s="140"/>
    </row>
    <row r="550" spans="1:7" ht="13.15" x14ac:dyDescent="0.4">
      <c r="A550" s="140"/>
      <c r="B550" s="141"/>
      <c r="C550" s="141"/>
      <c r="D550" s="140"/>
      <c r="E550" s="140"/>
      <c r="F550" s="140"/>
      <c r="G550" s="140"/>
    </row>
    <row r="551" spans="1:7" ht="13.15" x14ac:dyDescent="0.4">
      <c r="A551" s="140"/>
      <c r="B551" s="141"/>
      <c r="C551" s="141"/>
      <c r="D551" s="140"/>
      <c r="E551" s="140"/>
      <c r="F551" s="140"/>
      <c r="G551" s="140"/>
    </row>
    <row r="552" spans="1:7" ht="13.15" x14ac:dyDescent="0.4">
      <c r="A552" s="140"/>
      <c r="B552" s="141"/>
      <c r="C552" s="141"/>
      <c r="D552" s="140"/>
      <c r="E552" s="140"/>
      <c r="F552" s="140"/>
      <c r="G552" s="140"/>
    </row>
    <row r="553" spans="1:7" ht="13.15" x14ac:dyDescent="0.4">
      <c r="A553" s="140"/>
      <c r="B553" s="141"/>
      <c r="C553" s="141"/>
      <c r="D553" s="140"/>
      <c r="E553" s="140"/>
      <c r="F553" s="140"/>
      <c r="G553" s="140"/>
    </row>
    <row r="554" spans="1:7" ht="13.15" x14ac:dyDescent="0.4">
      <c r="A554" s="140"/>
      <c r="B554" s="141"/>
      <c r="C554" s="141"/>
      <c r="D554" s="140"/>
      <c r="E554" s="140"/>
      <c r="F554" s="140"/>
      <c r="G554" s="140"/>
    </row>
    <row r="555" spans="1:7" ht="13.15" x14ac:dyDescent="0.4">
      <c r="A555" s="140"/>
      <c r="B555" s="141"/>
      <c r="C555" s="141"/>
      <c r="D555" s="140"/>
      <c r="E555" s="140"/>
      <c r="F555" s="140"/>
      <c r="G555" s="140"/>
    </row>
    <row r="556" spans="1:7" ht="13.15" x14ac:dyDescent="0.4">
      <c r="A556" s="140"/>
      <c r="B556" s="141"/>
      <c r="C556" s="141"/>
      <c r="D556" s="140"/>
      <c r="E556" s="140"/>
      <c r="F556" s="140"/>
      <c r="G556" s="140"/>
    </row>
    <row r="557" spans="1:7" ht="13.15" x14ac:dyDescent="0.4">
      <c r="A557" s="140"/>
      <c r="B557" s="141"/>
      <c r="C557" s="141"/>
      <c r="D557" s="140"/>
      <c r="E557" s="140"/>
      <c r="F557" s="140"/>
      <c r="G557" s="140"/>
    </row>
    <row r="558" spans="1:7" ht="13.15" x14ac:dyDescent="0.4">
      <c r="A558" s="140"/>
      <c r="B558" s="141"/>
      <c r="C558" s="141"/>
      <c r="D558" s="140"/>
      <c r="E558" s="140"/>
      <c r="F558" s="140"/>
      <c r="G558" s="140"/>
    </row>
    <row r="559" spans="1:7" ht="13.15" x14ac:dyDescent="0.4">
      <c r="A559" s="140"/>
      <c r="B559" s="141"/>
      <c r="C559" s="141"/>
      <c r="D559" s="140"/>
      <c r="E559" s="140"/>
      <c r="F559" s="140"/>
      <c r="G559" s="140"/>
    </row>
    <row r="560" spans="1:7" ht="13.15" x14ac:dyDescent="0.4">
      <c r="A560" s="140"/>
      <c r="B560" s="141"/>
      <c r="C560" s="141"/>
      <c r="D560" s="140"/>
      <c r="E560" s="140"/>
      <c r="F560" s="140"/>
      <c r="G560" s="140"/>
    </row>
    <row r="561" spans="1:7" ht="13.15" x14ac:dyDescent="0.4">
      <c r="A561" s="140"/>
      <c r="B561" s="141"/>
      <c r="C561" s="141"/>
      <c r="D561" s="140"/>
      <c r="E561" s="140"/>
      <c r="F561" s="140"/>
      <c r="G561" s="140"/>
    </row>
    <row r="562" spans="1:7" ht="13.15" x14ac:dyDescent="0.4">
      <c r="A562" s="140"/>
      <c r="B562" s="141"/>
      <c r="C562" s="141"/>
      <c r="D562" s="140"/>
      <c r="E562" s="140"/>
      <c r="F562" s="140"/>
      <c r="G562" s="140"/>
    </row>
    <row r="563" spans="1:7" ht="13.15" x14ac:dyDescent="0.4">
      <c r="A563" s="140"/>
      <c r="B563" s="141"/>
      <c r="C563" s="141"/>
      <c r="D563" s="140"/>
      <c r="E563" s="140"/>
      <c r="F563" s="140"/>
      <c r="G563" s="140"/>
    </row>
    <row r="564" spans="1:7" ht="13.15" x14ac:dyDescent="0.4">
      <c r="A564" s="140"/>
      <c r="B564" s="141"/>
      <c r="C564" s="141"/>
      <c r="D564" s="140"/>
      <c r="E564" s="140"/>
      <c r="F564" s="140"/>
      <c r="G564" s="140"/>
    </row>
    <row r="565" spans="1:7" ht="13.15" x14ac:dyDescent="0.4">
      <c r="A565" s="140"/>
      <c r="B565" s="141"/>
      <c r="C565" s="141"/>
      <c r="D565" s="140"/>
      <c r="E565" s="140"/>
      <c r="F565" s="140"/>
      <c r="G565" s="140"/>
    </row>
    <row r="566" spans="1:7" ht="13.15" x14ac:dyDescent="0.4">
      <c r="A566" s="140"/>
      <c r="B566" s="141"/>
      <c r="C566" s="141"/>
      <c r="D566" s="140"/>
      <c r="E566" s="140"/>
      <c r="F566" s="140"/>
      <c r="G566" s="140"/>
    </row>
    <row r="567" spans="1:7" ht="13.15" x14ac:dyDescent="0.4">
      <c r="A567" s="140"/>
      <c r="B567" s="141"/>
      <c r="C567" s="141"/>
      <c r="D567" s="140"/>
      <c r="E567" s="140"/>
      <c r="F567" s="140"/>
      <c r="G567" s="140"/>
    </row>
    <row r="568" spans="1:7" ht="13.15" x14ac:dyDescent="0.4">
      <c r="A568" s="140"/>
      <c r="B568" s="141"/>
      <c r="C568" s="141"/>
      <c r="D568" s="140"/>
      <c r="E568" s="140"/>
      <c r="F568" s="140"/>
      <c r="G568" s="140"/>
    </row>
    <row r="569" spans="1:7" ht="13.15" x14ac:dyDescent="0.4">
      <c r="A569" s="140"/>
      <c r="B569" s="141"/>
      <c r="C569" s="141"/>
      <c r="D569" s="140"/>
      <c r="E569" s="140"/>
      <c r="F569" s="140"/>
      <c r="G569" s="140"/>
    </row>
    <row r="570" spans="1:7" ht="13.15" x14ac:dyDescent="0.4">
      <c r="A570" s="140"/>
      <c r="B570" s="141"/>
      <c r="C570" s="141"/>
      <c r="D570" s="140"/>
      <c r="E570" s="140"/>
      <c r="F570" s="140"/>
      <c r="G570" s="140"/>
    </row>
    <row r="571" spans="1:7" ht="13.15" x14ac:dyDescent="0.4">
      <c r="A571" s="140"/>
      <c r="B571" s="141"/>
      <c r="C571" s="141"/>
      <c r="D571" s="140"/>
      <c r="E571" s="140"/>
      <c r="F571" s="140"/>
      <c r="G571" s="140"/>
    </row>
    <row r="572" spans="1:7" ht="13.15" x14ac:dyDescent="0.4">
      <c r="A572" s="140"/>
      <c r="B572" s="141"/>
      <c r="C572" s="141"/>
      <c r="D572" s="140"/>
      <c r="E572" s="140"/>
      <c r="F572" s="140"/>
      <c r="G572" s="140"/>
    </row>
    <row r="573" spans="1:7" ht="13.15" x14ac:dyDescent="0.4">
      <c r="A573" s="140"/>
      <c r="B573" s="141"/>
      <c r="C573" s="141"/>
      <c r="D573" s="140"/>
      <c r="E573" s="140"/>
      <c r="F573" s="140"/>
      <c r="G573" s="140"/>
    </row>
    <row r="574" spans="1:7" ht="13.15" x14ac:dyDescent="0.4">
      <c r="A574" s="140"/>
      <c r="B574" s="141"/>
      <c r="C574" s="141"/>
      <c r="D574" s="140"/>
      <c r="E574" s="140"/>
      <c r="F574" s="140"/>
      <c r="G574" s="140"/>
    </row>
    <row r="575" spans="1:7" ht="13.15" x14ac:dyDescent="0.4">
      <c r="A575" s="140"/>
      <c r="B575" s="141"/>
      <c r="C575" s="141"/>
      <c r="D575" s="140"/>
      <c r="E575" s="140"/>
      <c r="F575" s="140"/>
      <c r="G575" s="140"/>
    </row>
    <row r="576" spans="1:7" ht="13.15" x14ac:dyDescent="0.4">
      <c r="A576" s="140"/>
      <c r="B576" s="141"/>
      <c r="C576" s="141"/>
      <c r="D576" s="140"/>
      <c r="E576" s="140"/>
      <c r="F576" s="140"/>
      <c r="G576" s="140"/>
    </row>
    <row r="577" spans="1:7" ht="13.15" x14ac:dyDescent="0.4">
      <c r="A577" s="140"/>
      <c r="B577" s="141"/>
      <c r="C577" s="141"/>
      <c r="D577" s="140"/>
      <c r="E577" s="140"/>
      <c r="F577" s="140"/>
      <c r="G577" s="140"/>
    </row>
    <row r="578" spans="1:7" ht="13.15" x14ac:dyDescent="0.4">
      <c r="A578" s="140"/>
      <c r="B578" s="141"/>
      <c r="C578" s="141"/>
      <c r="D578" s="140"/>
      <c r="E578" s="140"/>
      <c r="F578" s="140"/>
      <c r="G578" s="140"/>
    </row>
    <row r="579" spans="1:7" ht="13.15" x14ac:dyDescent="0.4">
      <c r="A579" s="140"/>
      <c r="B579" s="141"/>
      <c r="C579" s="141"/>
      <c r="D579" s="140"/>
      <c r="E579" s="140"/>
      <c r="F579" s="140"/>
      <c r="G579" s="140"/>
    </row>
    <row r="580" spans="1:7" ht="13.15" x14ac:dyDescent="0.4">
      <c r="A580" s="140"/>
      <c r="B580" s="141"/>
      <c r="C580" s="141"/>
      <c r="D580" s="140"/>
      <c r="E580" s="140"/>
      <c r="F580" s="140"/>
      <c r="G580" s="140"/>
    </row>
    <row r="581" spans="1:7" ht="13.15" x14ac:dyDescent="0.4">
      <c r="A581" s="140"/>
      <c r="B581" s="141"/>
      <c r="C581" s="141"/>
      <c r="D581" s="140"/>
      <c r="E581" s="140"/>
      <c r="F581" s="140"/>
      <c r="G581" s="140"/>
    </row>
    <row r="582" spans="1:7" ht="13.15" x14ac:dyDescent="0.4">
      <c r="A582" s="140"/>
      <c r="B582" s="141"/>
      <c r="C582" s="141"/>
      <c r="D582" s="140"/>
      <c r="E582" s="140"/>
      <c r="F582" s="140"/>
      <c r="G582" s="140"/>
    </row>
    <row r="583" spans="1:7" ht="13.15" x14ac:dyDescent="0.4">
      <c r="A583" s="140"/>
      <c r="B583" s="141"/>
      <c r="C583" s="141"/>
      <c r="D583" s="140"/>
      <c r="E583" s="140"/>
      <c r="F583" s="140"/>
      <c r="G583" s="140"/>
    </row>
    <row r="584" spans="1:7" ht="13.15" x14ac:dyDescent="0.4">
      <c r="A584" s="140"/>
      <c r="B584" s="141"/>
      <c r="C584" s="141"/>
      <c r="D584" s="140"/>
      <c r="E584" s="140"/>
      <c r="F584" s="140"/>
      <c r="G584" s="140"/>
    </row>
    <row r="585" spans="1:7" ht="13.15" x14ac:dyDescent="0.4">
      <c r="A585" s="140"/>
      <c r="B585" s="141"/>
      <c r="C585" s="141"/>
      <c r="D585" s="140"/>
      <c r="E585" s="140"/>
      <c r="F585" s="140"/>
      <c r="G585" s="140"/>
    </row>
    <row r="586" spans="1:7" ht="13.15" x14ac:dyDescent="0.4">
      <c r="A586" s="140"/>
      <c r="B586" s="141"/>
      <c r="C586" s="141"/>
      <c r="D586" s="140"/>
      <c r="E586" s="140"/>
      <c r="F586" s="140"/>
      <c r="G586" s="140"/>
    </row>
    <row r="587" spans="1:7" ht="13.15" x14ac:dyDescent="0.4">
      <c r="A587" s="140"/>
      <c r="B587" s="141"/>
      <c r="C587" s="141"/>
      <c r="D587" s="140"/>
      <c r="E587" s="140"/>
      <c r="F587" s="140"/>
      <c r="G587" s="140"/>
    </row>
    <row r="588" spans="1:7" ht="13.15" x14ac:dyDescent="0.4">
      <c r="A588" s="140"/>
      <c r="B588" s="141"/>
      <c r="C588" s="141"/>
      <c r="D588" s="140"/>
      <c r="E588" s="140"/>
      <c r="F588" s="140"/>
      <c r="G588" s="140"/>
    </row>
    <row r="589" spans="1:7" ht="13.15" x14ac:dyDescent="0.4">
      <c r="A589" s="140"/>
      <c r="B589" s="141"/>
      <c r="C589" s="141"/>
      <c r="D589" s="140"/>
      <c r="E589" s="140"/>
      <c r="F589" s="140"/>
      <c r="G589" s="140"/>
    </row>
    <row r="590" spans="1:7" ht="13.15" x14ac:dyDescent="0.4">
      <c r="A590" s="140"/>
      <c r="B590" s="141"/>
      <c r="C590" s="141"/>
      <c r="D590" s="140"/>
      <c r="E590" s="140"/>
      <c r="F590" s="140"/>
      <c r="G590" s="140"/>
    </row>
    <row r="591" spans="1:7" ht="13.15" x14ac:dyDescent="0.4">
      <c r="A591" s="140"/>
      <c r="B591" s="141"/>
      <c r="C591" s="141"/>
      <c r="D591" s="140"/>
      <c r="E591" s="140"/>
      <c r="F591" s="140"/>
      <c r="G591" s="140"/>
    </row>
    <row r="592" spans="1:7" ht="13.15" x14ac:dyDescent="0.4">
      <c r="A592" s="140"/>
      <c r="B592" s="141"/>
      <c r="C592" s="141"/>
      <c r="D592" s="140"/>
      <c r="E592" s="140"/>
      <c r="F592" s="140"/>
      <c r="G592" s="140"/>
    </row>
    <row r="593" spans="1:7" ht="13.15" x14ac:dyDescent="0.4">
      <c r="A593" s="140"/>
      <c r="B593" s="141"/>
      <c r="C593" s="141"/>
      <c r="D593" s="140"/>
      <c r="E593" s="140"/>
      <c r="F593" s="140"/>
      <c r="G593" s="140"/>
    </row>
    <row r="594" spans="1:7" ht="13.15" x14ac:dyDescent="0.4">
      <c r="A594" s="140"/>
      <c r="B594" s="141"/>
      <c r="C594" s="141"/>
      <c r="D594" s="140"/>
      <c r="E594" s="140"/>
      <c r="F594" s="140"/>
      <c r="G594" s="140"/>
    </row>
    <row r="595" spans="1:7" ht="13.15" x14ac:dyDescent="0.4">
      <c r="A595" s="140"/>
      <c r="B595" s="141"/>
      <c r="C595" s="141"/>
      <c r="D595" s="140"/>
      <c r="E595" s="140"/>
      <c r="F595" s="140"/>
      <c r="G595" s="140"/>
    </row>
    <row r="596" spans="1:7" ht="13.15" x14ac:dyDescent="0.4">
      <c r="A596" s="140"/>
      <c r="B596" s="141"/>
      <c r="C596" s="141"/>
      <c r="D596" s="140"/>
      <c r="E596" s="140"/>
      <c r="F596" s="140"/>
      <c r="G596" s="140"/>
    </row>
    <row r="597" spans="1:7" ht="13.15" x14ac:dyDescent="0.4">
      <c r="A597" s="140"/>
      <c r="B597" s="141"/>
      <c r="C597" s="141"/>
      <c r="D597" s="140"/>
      <c r="E597" s="140"/>
      <c r="F597" s="140"/>
      <c r="G597" s="140"/>
    </row>
    <row r="598" spans="1:7" ht="13.15" x14ac:dyDescent="0.4">
      <c r="A598" s="140"/>
      <c r="B598" s="141"/>
      <c r="C598" s="141"/>
      <c r="D598" s="140"/>
      <c r="E598" s="140"/>
      <c r="F598" s="140"/>
      <c r="G598" s="140"/>
    </row>
    <row r="599" spans="1:7" ht="13.15" x14ac:dyDescent="0.4">
      <c r="A599" s="140"/>
      <c r="B599" s="141"/>
      <c r="C599" s="141"/>
      <c r="D599" s="140"/>
      <c r="E599" s="140"/>
      <c r="F599" s="140"/>
      <c r="G599" s="140"/>
    </row>
    <row r="600" spans="1:7" ht="13.15" x14ac:dyDescent="0.4">
      <c r="A600" s="140"/>
      <c r="B600" s="141"/>
      <c r="C600" s="141"/>
      <c r="D600" s="140"/>
      <c r="E600" s="140"/>
      <c r="F600" s="140"/>
      <c r="G600" s="140"/>
    </row>
    <row r="601" spans="1:7" ht="13.15" x14ac:dyDescent="0.4">
      <c r="A601" s="140"/>
      <c r="B601" s="141"/>
      <c r="C601" s="141"/>
      <c r="D601" s="140"/>
      <c r="E601" s="140"/>
      <c r="F601" s="140"/>
      <c r="G601" s="140"/>
    </row>
    <row r="602" spans="1:7" ht="13.15" x14ac:dyDescent="0.4">
      <c r="A602" s="140"/>
      <c r="B602" s="141"/>
      <c r="C602" s="141"/>
      <c r="D602" s="140"/>
      <c r="E602" s="140"/>
      <c r="F602" s="140"/>
      <c r="G602" s="140"/>
    </row>
    <row r="603" spans="1:7" ht="13.15" x14ac:dyDescent="0.4">
      <c r="A603" s="140"/>
      <c r="B603" s="141"/>
      <c r="C603" s="141"/>
      <c r="D603" s="140"/>
      <c r="E603" s="140"/>
      <c r="F603" s="140"/>
      <c r="G603" s="140"/>
    </row>
    <row r="604" spans="1:7" ht="13.15" x14ac:dyDescent="0.4">
      <c r="A604" s="140"/>
      <c r="B604" s="141"/>
      <c r="C604" s="141"/>
      <c r="D604" s="140"/>
      <c r="E604" s="140"/>
      <c r="F604" s="140"/>
      <c r="G604" s="140"/>
    </row>
    <row r="605" spans="1:7" ht="13.15" x14ac:dyDescent="0.4">
      <c r="A605" s="140"/>
      <c r="B605" s="141"/>
      <c r="C605" s="141"/>
      <c r="D605" s="140"/>
      <c r="E605" s="140"/>
      <c r="F605" s="140"/>
      <c r="G605" s="140"/>
    </row>
    <row r="606" spans="1:7" ht="13.15" x14ac:dyDescent="0.4">
      <c r="A606" s="140"/>
      <c r="B606" s="141"/>
      <c r="C606" s="141"/>
      <c r="D606" s="140"/>
      <c r="E606" s="140"/>
      <c r="F606" s="140"/>
      <c r="G606" s="140"/>
    </row>
    <row r="607" spans="1:7" ht="13.15" x14ac:dyDescent="0.4">
      <c r="A607" s="140"/>
      <c r="B607" s="141"/>
      <c r="C607" s="141"/>
      <c r="D607" s="140"/>
      <c r="E607" s="140"/>
      <c r="F607" s="140"/>
      <c r="G607" s="140"/>
    </row>
    <row r="608" spans="1:7" ht="13.15" x14ac:dyDescent="0.4">
      <c r="A608" s="140"/>
      <c r="B608" s="141"/>
      <c r="C608" s="141"/>
      <c r="D608" s="140"/>
      <c r="E608" s="140"/>
      <c r="F608" s="140"/>
      <c r="G608" s="140"/>
    </row>
    <row r="609" spans="1:7" ht="13.15" x14ac:dyDescent="0.4">
      <c r="A609" s="140"/>
      <c r="B609" s="141"/>
      <c r="C609" s="141"/>
      <c r="D609" s="140"/>
      <c r="E609" s="140"/>
      <c r="F609" s="140"/>
      <c r="G609" s="140"/>
    </row>
    <row r="610" spans="1:7" ht="13.15" x14ac:dyDescent="0.4">
      <c r="A610" s="140"/>
      <c r="B610" s="141"/>
      <c r="C610" s="141"/>
      <c r="D610" s="140"/>
      <c r="E610" s="140"/>
      <c r="F610" s="140"/>
      <c r="G610" s="140"/>
    </row>
    <row r="611" spans="1:7" ht="13.15" x14ac:dyDescent="0.4">
      <c r="A611" s="140"/>
      <c r="B611" s="141"/>
      <c r="C611" s="141"/>
      <c r="D611" s="140"/>
      <c r="E611" s="140"/>
      <c r="F611" s="140"/>
      <c r="G611" s="140"/>
    </row>
    <row r="612" spans="1:7" ht="13.15" x14ac:dyDescent="0.4">
      <c r="A612" s="140"/>
      <c r="B612" s="141"/>
      <c r="C612" s="141"/>
      <c r="D612" s="140"/>
      <c r="E612" s="140"/>
      <c r="F612" s="140"/>
      <c r="G612" s="140"/>
    </row>
    <row r="613" spans="1:7" ht="13.15" x14ac:dyDescent="0.4">
      <c r="A613" s="140"/>
      <c r="B613" s="141"/>
      <c r="C613" s="141"/>
      <c r="D613" s="140"/>
      <c r="E613" s="140"/>
      <c r="F613" s="140"/>
      <c r="G613" s="140"/>
    </row>
    <row r="614" spans="1:7" ht="13.15" x14ac:dyDescent="0.4">
      <c r="A614" s="140"/>
      <c r="B614" s="141"/>
      <c r="C614" s="141"/>
      <c r="D614" s="140"/>
      <c r="E614" s="140"/>
      <c r="F614" s="140"/>
      <c r="G614" s="140"/>
    </row>
    <row r="615" spans="1:7" ht="13.15" x14ac:dyDescent="0.4">
      <c r="A615" s="140"/>
      <c r="B615" s="141"/>
      <c r="C615" s="141"/>
      <c r="D615" s="140"/>
      <c r="E615" s="140"/>
      <c r="F615" s="140"/>
      <c r="G615" s="140"/>
    </row>
    <row r="616" spans="1:7" ht="13.15" x14ac:dyDescent="0.4">
      <c r="A616" s="140"/>
      <c r="B616" s="141"/>
      <c r="C616" s="141"/>
      <c r="D616" s="140"/>
      <c r="E616" s="140"/>
      <c r="F616" s="140"/>
      <c r="G616" s="140"/>
    </row>
    <row r="617" spans="1:7" ht="13.15" x14ac:dyDescent="0.4">
      <c r="A617" s="140"/>
      <c r="B617" s="141"/>
      <c r="C617" s="141"/>
      <c r="D617" s="140"/>
      <c r="E617" s="140"/>
      <c r="F617" s="140"/>
      <c r="G617" s="140"/>
    </row>
    <row r="618" spans="1:7" ht="13.15" x14ac:dyDescent="0.4">
      <c r="A618" s="140"/>
      <c r="B618" s="141"/>
      <c r="C618" s="141"/>
      <c r="D618" s="140"/>
      <c r="E618" s="140"/>
      <c r="F618" s="140"/>
      <c r="G618" s="140"/>
    </row>
    <row r="619" spans="1:7" ht="13.15" x14ac:dyDescent="0.4">
      <c r="A619" s="140"/>
      <c r="B619" s="141"/>
      <c r="C619" s="141"/>
      <c r="D619" s="140"/>
      <c r="E619" s="140"/>
      <c r="F619" s="140"/>
      <c r="G619" s="140"/>
    </row>
    <row r="620" spans="1:7" ht="13.15" x14ac:dyDescent="0.4">
      <c r="A620" s="140"/>
      <c r="B620" s="141"/>
      <c r="C620" s="141"/>
      <c r="D620" s="140"/>
      <c r="E620" s="140"/>
      <c r="F620" s="140"/>
      <c r="G620" s="140"/>
    </row>
    <row r="621" spans="1:7" ht="13.15" x14ac:dyDescent="0.4">
      <c r="A621" s="140"/>
      <c r="B621" s="141"/>
      <c r="C621" s="141"/>
      <c r="D621" s="140"/>
      <c r="E621" s="140"/>
      <c r="F621" s="140"/>
      <c r="G621" s="140"/>
    </row>
    <row r="622" spans="1:7" ht="13.15" x14ac:dyDescent="0.4">
      <c r="A622" s="140"/>
      <c r="B622" s="141"/>
      <c r="C622" s="141"/>
      <c r="D622" s="140"/>
      <c r="E622" s="140"/>
      <c r="F622" s="140"/>
      <c r="G622" s="140"/>
    </row>
    <row r="623" spans="1:7" ht="13.15" x14ac:dyDescent="0.4">
      <c r="A623" s="140"/>
      <c r="B623" s="141"/>
      <c r="C623" s="141"/>
      <c r="D623" s="140"/>
      <c r="E623" s="140"/>
      <c r="F623" s="140"/>
      <c r="G623" s="140"/>
    </row>
    <row r="624" spans="1:7" ht="13.15" x14ac:dyDescent="0.4">
      <c r="A624" s="140"/>
      <c r="B624" s="141"/>
      <c r="C624" s="141"/>
      <c r="D624" s="140"/>
      <c r="E624" s="140"/>
      <c r="F624" s="140"/>
      <c r="G624" s="140"/>
    </row>
    <row r="625" spans="1:7" ht="13.15" x14ac:dyDescent="0.4">
      <c r="A625" s="140"/>
      <c r="B625" s="141"/>
      <c r="C625" s="141"/>
      <c r="D625" s="140"/>
      <c r="E625" s="140"/>
      <c r="F625" s="140"/>
      <c r="G625" s="140"/>
    </row>
    <row r="626" spans="1:7" ht="13.15" x14ac:dyDescent="0.4">
      <c r="A626" s="140"/>
      <c r="B626" s="141"/>
      <c r="C626" s="141"/>
      <c r="D626" s="140"/>
      <c r="E626" s="140"/>
      <c r="F626" s="140"/>
      <c r="G626" s="140"/>
    </row>
    <row r="627" spans="1:7" ht="13.15" x14ac:dyDescent="0.4">
      <c r="A627" s="140"/>
      <c r="B627" s="141"/>
      <c r="C627" s="141"/>
      <c r="D627" s="140"/>
      <c r="E627" s="140"/>
      <c r="F627" s="140"/>
      <c r="G627" s="140"/>
    </row>
    <row r="628" spans="1:7" ht="13.15" x14ac:dyDescent="0.4">
      <c r="A628" s="140"/>
      <c r="B628" s="141"/>
      <c r="C628" s="141"/>
      <c r="D628" s="140"/>
      <c r="E628" s="140"/>
      <c r="F628" s="140"/>
      <c r="G628" s="140"/>
    </row>
    <row r="629" spans="1:7" ht="13.15" x14ac:dyDescent="0.4">
      <c r="A629" s="140"/>
      <c r="B629" s="141"/>
      <c r="C629" s="141"/>
      <c r="D629" s="140"/>
      <c r="E629" s="140"/>
      <c r="F629" s="140"/>
      <c r="G629" s="140"/>
    </row>
    <row r="630" spans="1:7" ht="13.15" x14ac:dyDescent="0.4">
      <c r="A630" s="140"/>
      <c r="B630" s="141"/>
      <c r="C630" s="141"/>
      <c r="D630" s="140"/>
      <c r="E630" s="140"/>
      <c r="F630" s="140"/>
      <c r="G630" s="140"/>
    </row>
    <row r="631" spans="1:7" ht="13.15" x14ac:dyDescent="0.4">
      <c r="A631" s="140"/>
      <c r="B631" s="141"/>
      <c r="C631" s="141"/>
      <c r="D631" s="140"/>
      <c r="E631" s="140"/>
      <c r="F631" s="140"/>
      <c r="G631" s="140"/>
    </row>
    <row r="632" spans="1:7" ht="13.15" x14ac:dyDescent="0.4">
      <c r="A632" s="140"/>
      <c r="B632" s="141"/>
      <c r="C632" s="141"/>
      <c r="D632" s="140"/>
      <c r="E632" s="140"/>
      <c r="F632" s="140"/>
      <c r="G632" s="140"/>
    </row>
    <row r="633" spans="1:7" ht="13.15" x14ac:dyDescent="0.4">
      <c r="A633" s="140"/>
      <c r="B633" s="141"/>
      <c r="C633" s="141"/>
      <c r="D633" s="140"/>
      <c r="E633" s="140"/>
      <c r="F633" s="140"/>
      <c r="G633" s="140"/>
    </row>
    <row r="634" spans="1:7" ht="13.15" x14ac:dyDescent="0.4">
      <c r="A634" s="140"/>
      <c r="B634" s="141"/>
      <c r="C634" s="141"/>
      <c r="D634" s="140"/>
      <c r="E634" s="140"/>
      <c r="F634" s="140"/>
      <c r="G634" s="140"/>
    </row>
    <row r="635" spans="1:7" ht="13.15" x14ac:dyDescent="0.4">
      <c r="A635" s="140"/>
      <c r="B635" s="141"/>
      <c r="C635" s="141"/>
      <c r="D635" s="140"/>
      <c r="E635" s="140"/>
      <c r="F635" s="140"/>
      <c r="G635" s="140"/>
    </row>
    <row r="636" spans="1:7" ht="13.15" x14ac:dyDescent="0.4">
      <c r="A636" s="140"/>
      <c r="B636" s="141"/>
      <c r="C636" s="141"/>
      <c r="D636" s="140"/>
      <c r="E636" s="140"/>
      <c r="F636" s="140"/>
      <c r="G636" s="140"/>
    </row>
    <row r="637" spans="1:7" ht="13.15" x14ac:dyDescent="0.4">
      <c r="A637" s="140"/>
      <c r="B637" s="141"/>
      <c r="C637" s="141"/>
      <c r="D637" s="140"/>
      <c r="E637" s="140"/>
      <c r="F637" s="140"/>
      <c r="G637" s="140"/>
    </row>
    <row r="638" spans="1:7" ht="13.15" x14ac:dyDescent="0.4">
      <c r="A638" s="140"/>
      <c r="B638" s="141"/>
      <c r="C638" s="141"/>
      <c r="D638" s="140"/>
      <c r="E638" s="140"/>
      <c r="F638" s="140"/>
      <c r="G638" s="140"/>
    </row>
    <row r="639" spans="1:7" ht="13.15" x14ac:dyDescent="0.4">
      <c r="A639" s="140"/>
      <c r="B639" s="141"/>
      <c r="C639" s="141"/>
      <c r="D639" s="140"/>
      <c r="E639" s="140"/>
      <c r="F639" s="140"/>
      <c r="G639" s="140"/>
    </row>
    <row r="640" spans="1:7" ht="13.15" x14ac:dyDescent="0.4">
      <c r="A640" s="140"/>
      <c r="B640" s="141"/>
      <c r="C640" s="141"/>
      <c r="D640" s="140"/>
      <c r="E640" s="140"/>
      <c r="F640" s="140"/>
      <c r="G640" s="140"/>
    </row>
    <row r="641" spans="1:7" ht="13.15" x14ac:dyDescent="0.4">
      <c r="A641" s="140"/>
      <c r="B641" s="141"/>
      <c r="C641" s="141"/>
      <c r="D641" s="140"/>
      <c r="E641" s="140"/>
      <c r="F641" s="140"/>
      <c r="G641" s="140"/>
    </row>
    <row r="642" spans="1:7" ht="13.15" x14ac:dyDescent="0.4">
      <c r="A642" s="140"/>
      <c r="B642" s="141"/>
      <c r="C642" s="141"/>
      <c r="D642" s="140"/>
      <c r="E642" s="140"/>
      <c r="F642" s="140"/>
      <c r="G642" s="140"/>
    </row>
    <row r="643" spans="1:7" ht="13.15" x14ac:dyDescent="0.4">
      <c r="A643" s="140"/>
      <c r="B643" s="141"/>
      <c r="C643" s="141"/>
      <c r="D643" s="140"/>
      <c r="E643" s="140"/>
      <c r="F643" s="140"/>
      <c r="G643" s="140"/>
    </row>
    <row r="644" spans="1:7" ht="13.15" x14ac:dyDescent="0.4">
      <c r="A644" s="140"/>
      <c r="B644" s="141"/>
      <c r="C644" s="141"/>
      <c r="D644" s="140"/>
      <c r="E644" s="140"/>
      <c r="F644" s="140"/>
      <c r="G644" s="140"/>
    </row>
    <row r="645" spans="1:7" ht="13.15" x14ac:dyDescent="0.4">
      <c r="A645" s="140"/>
      <c r="B645" s="141"/>
      <c r="C645" s="141"/>
      <c r="D645" s="140"/>
      <c r="E645" s="140"/>
      <c r="F645" s="140"/>
      <c r="G645" s="140"/>
    </row>
    <row r="646" spans="1:7" ht="13.15" x14ac:dyDescent="0.4">
      <c r="A646" s="140"/>
      <c r="B646" s="141"/>
      <c r="C646" s="141"/>
      <c r="D646" s="140"/>
      <c r="E646" s="140"/>
      <c r="F646" s="140"/>
      <c r="G646" s="140"/>
    </row>
    <row r="647" spans="1:7" ht="13.15" x14ac:dyDescent="0.4">
      <c r="A647" s="140"/>
      <c r="B647" s="141"/>
      <c r="C647" s="141"/>
      <c r="D647" s="140"/>
      <c r="E647" s="140"/>
      <c r="F647" s="140"/>
      <c r="G647" s="140"/>
    </row>
    <row r="648" spans="1:7" ht="13.15" x14ac:dyDescent="0.4">
      <c r="A648" s="140"/>
      <c r="B648" s="141"/>
      <c r="C648" s="141"/>
      <c r="D648" s="140"/>
      <c r="E648" s="140"/>
      <c r="F648" s="140"/>
      <c r="G648" s="140"/>
    </row>
    <row r="649" spans="1:7" ht="13.15" x14ac:dyDescent="0.4">
      <c r="A649" s="140"/>
      <c r="B649" s="141"/>
      <c r="C649" s="141"/>
      <c r="D649" s="140"/>
      <c r="E649" s="140"/>
      <c r="F649" s="140"/>
      <c r="G649" s="140"/>
    </row>
    <row r="650" spans="1:7" ht="13.15" x14ac:dyDescent="0.4">
      <c r="A650" s="140"/>
      <c r="B650" s="141"/>
      <c r="C650" s="141"/>
      <c r="D650" s="140"/>
      <c r="E650" s="140"/>
      <c r="F650" s="140"/>
      <c r="G650" s="140"/>
    </row>
    <row r="651" spans="1:7" ht="13.15" x14ac:dyDescent="0.4">
      <c r="A651" s="140"/>
      <c r="B651" s="141"/>
      <c r="C651" s="141"/>
      <c r="D651" s="140"/>
      <c r="E651" s="140"/>
      <c r="F651" s="140"/>
      <c r="G651" s="140"/>
    </row>
    <row r="652" spans="1:7" ht="13.15" x14ac:dyDescent="0.4">
      <c r="A652" s="140"/>
      <c r="B652" s="141"/>
      <c r="C652" s="141"/>
      <c r="D652" s="140"/>
      <c r="E652" s="140"/>
      <c r="F652" s="140"/>
      <c r="G652" s="140"/>
    </row>
    <row r="653" spans="1:7" ht="13.15" x14ac:dyDescent="0.4">
      <c r="A653" s="140"/>
      <c r="B653" s="141"/>
      <c r="C653" s="141"/>
      <c r="D653" s="140"/>
      <c r="E653" s="140"/>
      <c r="F653" s="140"/>
      <c r="G653" s="140"/>
    </row>
    <row r="654" spans="1:7" ht="13.15" x14ac:dyDescent="0.4">
      <c r="A654" s="140"/>
      <c r="B654" s="141"/>
      <c r="C654" s="141"/>
      <c r="D654" s="140"/>
      <c r="E654" s="140"/>
      <c r="F654" s="140"/>
      <c r="G654" s="140"/>
    </row>
    <row r="655" spans="1:7" ht="13.15" x14ac:dyDescent="0.4">
      <c r="A655" s="140"/>
      <c r="B655" s="141"/>
      <c r="C655" s="141"/>
      <c r="D655" s="140"/>
      <c r="E655" s="140"/>
      <c r="F655" s="140"/>
      <c r="G655" s="140"/>
    </row>
    <row r="656" spans="1:7" ht="13.15" x14ac:dyDescent="0.4">
      <c r="A656" s="140"/>
      <c r="B656" s="141"/>
      <c r="C656" s="141"/>
      <c r="D656" s="140"/>
      <c r="E656" s="140"/>
      <c r="F656" s="140"/>
      <c r="G656" s="140"/>
    </row>
    <row r="657" spans="1:7" ht="13.15" x14ac:dyDescent="0.4">
      <c r="A657" s="140"/>
      <c r="B657" s="141"/>
      <c r="C657" s="141"/>
      <c r="D657" s="140"/>
      <c r="E657" s="140"/>
      <c r="F657" s="140"/>
      <c r="G657" s="140"/>
    </row>
    <row r="658" spans="1:7" ht="13.15" x14ac:dyDescent="0.4">
      <c r="A658" s="140"/>
      <c r="B658" s="141"/>
      <c r="C658" s="141"/>
      <c r="D658" s="140"/>
      <c r="E658" s="140"/>
      <c r="F658" s="140"/>
      <c r="G658" s="140"/>
    </row>
    <row r="659" spans="1:7" ht="13.15" x14ac:dyDescent="0.4">
      <c r="A659" s="140"/>
      <c r="B659" s="141"/>
      <c r="C659" s="141"/>
      <c r="D659" s="140"/>
      <c r="E659" s="140"/>
      <c r="F659" s="140"/>
      <c r="G659" s="140"/>
    </row>
    <row r="660" spans="1:7" ht="13.15" x14ac:dyDescent="0.4">
      <c r="A660" s="140"/>
      <c r="B660" s="141"/>
      <c r="C660" s="141"/>
      <c r="D660" s="140"/>
      <c r="E660" s="140"/>
      <c r="F660" s="140"/>
      <c r="G660" s="140"/>
    </row>
    <row r="661" spans="1:7" ht="13.15" x14ac:dyDescent="0.4">
      <c r="A661" s="140"/>
      <c r="B661" s="141"/>
      <c r="C661" s="141"/>
      <c r="D661" s="140"/>
      <c r="E661" s="140"/>
      <c r="F661" s="140"/>
      <c r="G661" s="140"/>
    </row>
    <row r="662" spans="1:7" ht="13.15" x14ac:dyDescent="0.4">
      <c r="A662" s="140"/>
      <c r="B662" s="141"/>
      <c r="C662" s="141"/>
      <c r="D662" s="140"/>
      <c r="E662" s="140"/>
      <c r="F662" s="140"/>
      <c r="G662" s="140"/>
    </row>
    <row r="663" spans="1:7" ht="13.15" x14ac:dyDescent="0.4">
      <c r="A663" s="140"/>
      <c r="B663" s="141"/>
      <c r="C663" s="141"/>
      <c r="D663" s="140"/>
      <c r="E663" s="140"/>
      <c r="F663" s="140"/>
      <c r="G663" s="140"/>
    </row>
    <row r="664" spans="1:7" ht="13.15" x14ac:dyDescent="0.4">
      <c r="A664" s="140"/>
      <c r="B664" s="141"/>
      <c r="C664" s="141"/>
      <c r="D664" s="140"/>
      <c r="E664" s="140"/>
      <c r="F664" s="140"/>
      <c r="G664" s="140"/>
    </row>
    <row r="665" spans="1:7" ht="13.15" x14ac:dyDescent="0.4">
      <c r="A665" s="140"/>
      <c r="B665" s="141"/>
      <c r="C665" s="141"/>
      <c r="D665" s="140"/>
      <c r="E665" s="140"/>
      <c r="F665" s="140"/>
      <c r="G665" s="140"/>
    </row>
    <row r="666" spans="1:7" ht="13.15" x14ac:dyDescent="0.4">
      <c r="A666" s="140"/>
      <c r="B666" s="141"/>
      <c r="C666" s="141"/>
      <c r="D666" s="140"/>
      <c r="E666" s="140"/>
      <c r="F666" s="140"/>
      <c r="G666" s="140"/>
    </row>
    <row r="667" spans="1:7" ht="13.15" x14ac:dyDescent="0.4">
      <c r="A667" s="140"/>
      <c r="B667" s="141"/>
      <c r="C667" s="141"/>
      <c r="D667" s="140"/>
      <c r="E667" s="140"/>
      <c r="F667" s="140"/>
      <c r="G667" s="140"/>
    </row>
    <row r="668" spans="1:7" ht="13.15" x14ac:dyDescent="0.4">
      <c r="A668" s="140"/>
      <c r="B668" s="141"/>
      <c r="C668" s="141"/>
      <c r="D668" s="140"/>
      <c r="E668" s="140"/>
      <c r="F668" s="140"/>
      <c r="G668" s="140"/>
    </row>
    <row r="669" spans="1:7" ht="13.15" x14ac:dyDescent="0.4">
      <c r="A669" s="140"/>
      <c r="B669" s="141"/>
      <c r="C669" s="141"/>
      <c r="D669" s="140"/>
      <c r="E669" s="140"/>
      <c r="F669" s="140"/>
      <c r="G669" s="140"/>
    </row>
    <row r="670" spans="1:7" ht="13.15" x14ac:dyDescent="0.4">
      <c r="A670" s="140"/>
      <c r="B670" s="141"/>
      <c r="C670" s="141"/>
      <c r="D670" s="140"/>
      <c r="E670" s="140"/>
      <c r="F670" s="140"/>
      <c r="G670" s="140"/>
    </row>
    <row r="671" spans="1:7" ht="13.15" x14ac:dyDescent="0.4">
      <c r="A671" s="140"/>
      <c r="B671" s="141"/>
      <c r="C671" s="141"/>
      <c r="D671" s="140"/>
      <c r="E671" s="140"/>
      <c r="F671" s="140"/>
      <c r="G671" s="140"/>
    </row>
    <row r="672" spans="1:7" ht="13.15" x14ac:dyDescent="0.4">
      <c r="A672" s="140"/>
      <c r="B672" s="141"/>
      <c r="C672" s="141"/>
      <c r="D672" s="140"/>
      <c r="E672" s="140"/>
      <c r="F672" s="140"/>
      <c r="G672" s="140"/>
    </row>
    <row r="673" spans="1:7" ht="13.15" x14ac:dyDescent="0.4">
      <c r="A673" s="140"/>
      <c r="B673" s="141"/>
      <c r="C673" s="141"/>
      <c r="D673" s="140"/>
      <c r="E673" s="140"/>
      <c r="F673" s="140"/>
      <c r="G673" s="140"/>
    </row>
    <row r="674" spans="1:7" ht="13.15" x14ac:dyDescent="0.4">
      <c r="A674" s="140"/>
      <c r="B674" s="141"/>
      <c r="C674" s="141"/>
      <c r="D674" s="140"/>
      <c r="E674" s="140"/>
      <c r="F674" s="140"/>
      <c r="G674" s="140"/>
    </row>
    <row r="675" spans="1:7" ht="13.15" x14ac:dyDescent="0.4">
      <c r="A675" s="140"/>
      <c r="B675" s="141"/>
      <c r="C675" s="141"/>
      <c r="D675" s="140"/>
      <c r="E675" s="140"/>
      <c r="F675" s="140"/>
      <c r="G675" s="140"/>
    </row>
    <row r="676" spans="1:7" ht="13.15" x14ac:dyDescent="0.4">
      <c r="A676" s="140"/>
      <c r="B676" s="141"/>
      <c r="C676" s="141"/>
      <c r="D676" s="140"/>
      <c r="E676" s="140"/>
      <c r="F676" s="140"/>
      <c r="G676" s="140"/>
    </row>
    <row r="677" spans="1:7" ht="13.15" x14ac:dyDescent="0.4">
      <c r="A677" s="140"/>
      <c r="B677" s="141"/>
      <c r="C677" s="141"/>
      <c r="D677" s="140"/>
      <c r="E677" s="140"/>
      <c r="F677" s="140"/>
      <c r="G677" s="140"/>
    </row>
    <row r="678" spans="1:7" ht="13.15" x14ac:dyDescent="0.4">
      <c r="A678" s="140"/>
      <c r="B678" s="141"/>
      <c r="C678" s="141"/>
      <c r="D678" s="140"/>
      <c r="E678" s="140"/>
      <c r="F678" s="140"/>
      <c r="G678" s="140"/>
    </row>
    <row r="679" spans="1:7" ht="13.15" x14ac:dyDescent="0.4">
      <c r="A679" s="140"/>
      <c r="B679" s="141"/>
      <c r="C679" s="141"/>
      <c r="D679" s="140"/>
      <c r="E679" s="140"/>
      <c r="F679" s="140"/>
      <c r="G679" s="140"/>
    </row>
    <row r="680" spans="1:7" ht="13.15" x14ac:dyDescent="0.4">
      <c r="A680" s="140"/>
      <c r="B680" s="141"/>
      <c r="C680" s="141"/>
      <c r="D680" s="140"/>
      <c r="E680" s="140"/>
      <c r="F680" s="140"/>
      <c r="G680" s="140"/>
    </row>
    <row r="681" spans="1:7" ht="13.15" x14ac:dyDescent="0.4">
      <c r="A681" s="140"/>
      <c r="B681" s="141"/>
      <c r="C681" s="141"/>
      <c r="D681" s="140"/>
      <c r="E681" s="140"/>
      <c r="F681" s="140"/>
      <c r="G681" s="140"/>
    </row>
    <row r="682" spans="1:7" ht="13.15" x14ac:dyDescent="0.4">
      <c r="A682" s="140"/>
      <c r="B682" s="141"/>
      <c r="C682" s="141"/>
      <c r="D682" s="140"/>
      <c r="E682" s="140"/>
      <c r="F682" s="140"/>
      <c r="G682" s="140"/>
    </row>
    <row r="683" spans="1:7" ht="13.15" x14ac:dyDescent="0.4">
      <c r="A683" s="140"/>
      <c r="B683" s="141"/>
      <c r="C683" s="141"/>
      <c r="D683" s="140"/>
      <c r="E683" s="140"/>
      <c r="F683" s="140"/>
      <c r="G683" s="140"/>
    </row>
    <row r="684" spans="1:7" ht="13.15" x14ac:dyDescent="0.4">
      <c r="A684" s="140"/>
      <c r="B684" s="141"/>
      <c r="C684" s="141"/>
      <c r="D684" s="140"/>
      <c r="E684" s="140"/>
      <c r="F684" s="140"/>
      <c r="G684" s="140"/>
    </row>
    <row r="685" spans="1:7" ht="13.15" x14ac:dyDescent="0.4">
      <c r="A685" s="140"/>
      <c r="B685" s="141"/>
      <c r="C685" s="141"/>
      <c r="D685" s="140"/>
      <c r="E685" s="140"/>
      <c r="F685" s="140"/>
      <c r="G685" s="140"/>
    </row>
    <row r="686" spans="1:7" ht="13.15" x14ac:dyDescent="0.4">
      <c r="A686" s="140"/>
      <c r="B686" s="141"/>
      <c r="C686" s="141"/>
      <c r="D686" s="140"/>
      <c r="E686" s="140"/>
      <c r="F686" s="140"/>
      <c r="G686" s="140"/>
    </row>
    <row r="687" spans="1:7" ht="13.15" x14ac:dyDescent="0.4">
      <c r="A687" s="140"/>
      <c r="B687" s="141"/>
      <c r="C687" s="141"/>
      <c r="D687" s="140"/>
      <c r="E687" s="140"/>
      <c r="F687" s="140"/>
      <c r="G687" s="140"/>
    </row>
    <row r="688" spans="1:7" ht="13.15" x14ac:dyDescent="0.4">
      <c r="A688" s="140"/>
      <c r="B688" s="141"/>
      <c r="C688" s="141"/>
      <c r="D688" s="140"/>
      <c r="E688" s="140"/>
      <c r="F688" s="140"/>
      <c r="G688" s="140"/>
    </row>
    <row r="689" spans="1:7" ht="13.15" x14ac:dyDescent="0.4">
      <c r="A689" s="140"/>
      <c r="B689" s="141"/>
      <c r="C689" s="141"/>
      <c r="D689" s="140"/>
      <c r="E689" s="140"/>
      <c r="F689" s="140"/>
      <c r="G689" s="140"/>
    </row>
    <row r="690" spans="1:7" ht="13.15" x14ac:dyDescent="0.4">
      <c r="A690" s="140"/>
      <c r="B690" s="141"/>
      <c r="C690" s="141"/>
      <c r="D690" s="140"/>
      <c r="E690" s="140"/>
      <c r="F690" s="140"/>
      <c r="G690" s="140"/>
    </row>
    <row r="691" spans="1:7" ht="13.15" x14ac:dyDescent="0.4">
      <c r="A691" s="140"/>
      <c r="B691" s="141"/>
      <c r="C691" s="141"/>
      <c r="D691" s="140"/>
      <c r="E691" s="140"/>
      <c r="F691" s="140"/>
      <c r="G691" s="140"/>
    </row>
    <row r="692" spans="1:7" ht="13.15" x14ac:dyDescent="0.4">
      <c r="A692" s="140"/>
      <c r="B692" s="141"/>
      <c r="C692" s="141"/>
      <c r="D692" s="140"/>
      <c r="E692" s="140"/>
      <c r="F692" s="140"/>
      <c r="G692" s="140"/>
    </row>
    <row r="693" spans="1:7" ht="13.15" x14ac:dyDescent="0.4">
      <c r="A693" s="140"/>
      <c r="B693" s="141"/>
      <c r="C693" s="141"/>
      <c r="D693" s="140"/>
      <c r="E693" s="140"/>
      <c r="F693" s="140"/>
      <c r="G693" s="140"/>
    </row>
    <row r="694" spans="1:7" ht="13.15" x14ac:dyDescent="0.4">
      <c r="A694" s="140"/>
      <c r="B694" s="141"/>
      <c r="C694" s="141"/>
      <c r="D694" s="140"/>
      <c r="E694" s="140"/>
      <c r="F694" s="140"/>
      <c r="G694" s="140"/>
    </row>
    <row r="695" spans="1:7" ht="13.15" x14ac:dyDescent="0.4">
      <c r="A695" s="140"/>
      <c r="B695" s="141"/>
      <c r="C695" s="141"/>
      <c r="D695" s="140"/>
      <c r="E695" s="140"/>
      <c r="F695" s="140"/>
      <c r="G695" s="140"/>
    </row>
    <row r="696" spans="1:7" ht="13.15" x14ac:dyDescent="0.4">
      <c r="A696" s="140"/>
      <c r="B696" s="141"/>
      <c r="C696" s="141"/>
      <c r="D696" s="140"/>
      <c r="E696" s="140"/>
      <c r="F696" s="140"/>
      <c r="G696" s="140"/>
    </row>
    <row r="697" spans="1:7" ht="13.15" x14ac:dyDescent="0.4">
      <c r="A697" s="140"/>
      <c r="B697" s="141"/>
      <c r="C697" s="141"/>
      <c r="D697" s="140"/>
      <c r="E697" s="140"/>
      <c r="F697" s="140"/>
      <c r="G697" s="140"/>
    </row>
    <row r="698" spans="1:7" ht="13.15" x14ac:dyDescent="0.4">
      <c r="A698" s="140"/>
      <c r="B698" s="141"/>
      <c r="C698" s="141"/>
      <c r="D698" s="140"/>
      <c r="E698" s="140"/>
      <c r="F698" s="140"/>
      <c r="G698" s="140"/>
    </row>
    <row r="699" spans="1:7" ht="13.15" x14ac:dyDescent="0.4">
      <c r="A699" s="140"/>
      <c r="B699" s="141"/>
      <c r="C699" s="141"/>
      <c r="D699" s="140"/>
      <c r="E699" s="140"/>
      <c r="F699" s="140"/>
      <c r="G699" s="140"/>
    </row>
    <row r="700" spans="1:7" ht="13.15" x14ac:dyDescent="0.4">
      <c r="A700" s="140"/>
      <c r="B700" s="141"/>
      <c r="C700" s="141"/>
      <c r="D700" s="140"/>
      <c r="E700" s="140"/>
      <c r="F700" s="140"/>
      <c r="G700" s="140"/>
    </row>
    <row r="701" spans="1:7" ht="13.15" x14ac:dyDescent="0.4">
      <c r="A701" s="140"/>
      <c r="B701" s="141"/>
      <c r="C701" s="141"/>
      <c r="D701" s="140"/>
      <c r="E701" s="140"/>
      <c r="F701" s="140"/>
      <c r="G701" s="140"/>
    </row>
    <row r="702" spans="1:7" ht="13.15" x14ac:dyDescent="0.4">
      <c r="A702" s="140"/>
      <c r="B702" s="141"/>
      <c r="C702" s="141"/>
      <c r="D702" s="140"/>
      <c r="E702" s="140"/>
      <c r="F702" s="140"/>
      <c r="G702" s="140"/>
    </row>
    <row r="703" spans="1:7" ht="13.15" x14ac:dyDescent="0.4">
      <c r="A703" s="140"/>
      <c r="B703" s="141"/>
      <c r="C703" s="141"/>
      <c r="D703" s="140"/>
      <c r="E703" s="140"/>
      <c r="F703" s="140"/>
      <c r="G703" s="140"/>
    </row>
    <row r="704" spans="1:7" ht="13.15" x14ac:dyDescent="0.4">
      <c r="A704" s="140"/>
      <c r="B704" s="141"/>
      <c r="C704" s="141"/>
      <c r="D704" s="140"/>
      <c r="E704" s="140"/>
      <c r="F704" s="140"/>
      <c r="G704" s="140"/>
    </row>
    <row r="705" spans="1:7" ht="13.15" x14ac:dyDescent="0.4">
      <c r="A705" s="140"/>
      <c r="B705" s="141"/>
      <c r="C705" s="141"/>
      <c r="D705" s="140"/>
      <c r="E705" s="140"/>
      <c r="F705" s="140"/>
      <c r="G705" s="140"/>
    </row>
    <row r="706" spans="1:7" ht="13.15" x14ac:dyDescent="0.4">
      <c r="A706" s="140"/>
      <c r="B706" s="141"/>
      <c r="C706" s="141"/>
      <c r="D706" s="140"/>
      <c r="E706" s="140"/>
      <c r="F706" s="140"/>
      <c r="G706" s="140"/>
    </row>
    <row r="707" spans="1:7" ht="13.15" x14ac:dyDescent="0.4">
      <c r="A707" s="140"/>
      <c r="B707" s="141"/>
      <c r="C707" s="141"/>
      <c r="D707" s="140"/>
      <c r="E707" s="140"/>
      <c r="F707" s="140"/>
      <c r="G707" s="140"/>
    </row>
    <row r="708" spans="1:7" ht="13.15" x14ac:dyDescent="0.4">
      <c r="A708" s="140"/>
      <c r="B708" s="141"/>
      <c r="C708" s="141"/>
      <c r="D708" s="140"/>
      <c r="E708" s="140"/>
      <c r="F708" s="140"/>
      <c r="G708" s="140"/>
    </row>
    <row r="709" spans="1:7" ht="13.15" x14ac:dyDescent="0.4">
      <c r="A709" s="140"/>
      <c r="B709" s="141"/>
      <c r="C709" s="141"/>
      <c r="D709" s="140"/>
      <c r="E709" s="140"/>
      <c r="F709" s="140"/>
      <c r="G709" s="140"/>
    </row>
    <row r="710" spans="1:7" ht="13.15" x14ac:dyDescent="0.4">
      <c r="A710" s="140"/>
      <c r="B710" s="141"/>
      <c r="C710" s="141"/>
      <c r="D710" s="140"/>
      <c r="E710" s="140"/>
      <c r="F710" s="140"/>
      <c r="G710" s="140"/>
    </row>
    <row r="711" spans="1:7" ht="13.15" x14ac:dyDescent="0.4">
      <c r="A711" s="140"/>
      <c r="B711" s="141"/>
      <c r="C711" s="141"/>
      <c r="D711" s="140"/>
      <c r="E711" s="140"/>
      <c r="F711" s="140"/>
      <c r="G711" s="140"/>
    </row>
    <row r="712" spans="1:7" ht="13.15" x14ac:dyDescent="0.4">
      <c r="A712" s="140"/>
      <c r="B712" s="141"/>
      <c r="C712" s="141"/>
      <c r="D712" s="140"/>
      <c r="E712" s="140"/>
      <c r="F712" s="140"/>
      <c r="G712" s="140"/>
    </row>
    <row r="713" spans="1:7" ht="13.15" x14ac:dyDescent="0.4">
      <c r="A713" s="140"/>
      <c r="B713" s="141"/>
      <c r="C713" s="141"/>
      <c r="D713" s="140"/>
      <c r="E713" s="140"/>
      <c r="F713" s="140"/>
      <c r="G713" s="140"/>
    </row>
    <row r="714" spans="1:7" ht="13.15" x14ac:dyDescent="0.4">
      <c r="A714" s="140"/>
      <c r="B714" s="141"/>
      <c r="C714" s="141"/>
      <c r="D714" s="140"/>
      <c r="E714" s="140"/>
      <c r="F714" s="140"/>
      <c r="G714" s="140"/>
    </row>
    <row r="715" spans="1:7" ht="13.15" x14ac:dyDescent="0.4">
      <c r="A715" s="140"/>
      <c r="B715" s="141"/>
      <c r="C715" s="141"/>
      <c r="D715" s="140"/>
      <c r="E715" s="140"/>
      <c r="F715" s="140"/>
      <c r="G715" s="140"/>
    </row>
    <row r="716" spans="1:7" ht="13.15" x14ac:dyDescent="0.4">
      <c r="A716" s="140"/>
      <c r="B716" s="141"/>
      <c r="C716" s="141"/>
      <c r="D716" s="140"/>
      <c r="E716" s="140"/>
      <c r="F716" s="140"/>
      <c r="G716" s="140"/>
    </row>
    <row r="717" spans="1:7" ht="13.15" x14ac:dyDescent="0.4">
      <c r="A717" s="140"/>
      <c r="B717" s="141"/>
      <c r="C717" s="141"/>
      <c r="D717" s="140"/>
      <c r="E717" s="140"/>
      <c r="F717" s="140"/>
      <c r="G717" s="140"/>
    </row>
    <row r="718" spans="1:7" ht="13.15" x14ac:dyDescent="0.4">
      <c r="A718" s="140"/>
      <c r="B718" s="141"/>
      <c r="C718" s="141"/>
      <c r="D718" s="140"/>
      <c r="E718" s="140"/>
      <c r="F718" s="140"/>
      <c r="G718" s="140"/>
    </row>
    <row r="719" spans="1:7" ht="13.15" x14ac:dyDescent="0.4">
      <c r="A719" s="140"/>
      <c r="B719" s="141"/>
      <c r="C719" s="141"/>
      <c r="D719" s="140"/>
      <c r="E719" s="140"/>
      <c r="F719" s="140"/>
      <c r="G719" s="140"/>
    </row>
    <row r="720" spans="1:7" ht="13.15" x14ac:dyDescent="0.4">
      <c r="A720" s="140"/>
      <c r="B720" s="141"/>
      <c r="C720" s="141"/>
      <c r="D720" s="140"/>
      <c r="E720" s="140"/>
      <c r="F720" s="140"/>
      <c r="G720" s="140"/>
    </row>
    <row r="721" spans="1:7" ht="13.15" x14ac:dyDescent="0.4">
      <c r="A721" s="140"/>
      <c r="B721" s="141"/>
      <c r="C721" s="141"/>
      <c r="D721" s="140"/>
      <c r="E721" s="140"/>
      <c r="F721" s="140"/>
      <c r="G721" s="140"/>
    </row>
    <row r="722" spans="1:7" ht="13.15" x14ac:dyDescent="0.4">
      <c r="A722" s="140"/>
      <c r="B722" s="141"/>
      <c r="C722" s="141"/>
      <c r="D722" s="140"/>
      <c r="E722" s="140"/>
      <c r="F722" s="140"/>
      <c r="G722" s="140"/>
    </row>
    <row r="723" spans="1:7" ht="13.15" x14ac:dyDescent="0.4">
      <c r="A723" s="140"/>
      <c r="B723" s="141"/>
      <c r="C723" s="141"/>
      <c r="D723" s="140"/>
      <c r="E723" s="140"/>
      <c r="F723" s="140"/>
      <c r="G723" s="140"/>
    </row>
    <row r="724" spans="1:7" ht="13.15" x14ac:dyDescent="0.4">
      <c r="A724" s="140"/>
      <c r="B724" s="141"/>
      <c r="C724" s="141"/>
      <c r="D724" s="140"/>
      <c r="E724" s="140"/>
      <c r="F724" s="140"/>
      <c r="G724" s="140"/>
    </row>
    <row r="725" spans="1:7" ht="13.15" x14ac:dyDescent="0.4">
      <c r="A725" s="140"/>
      <c r="B725" s="141"/>
      <c r="C725" s="141"/>
      <c r="D725" s="140"/>
      <c r="E725" s="140"/>
      <c r="F725" s="140"/>
      <c r="G725" s="140"/>
    </row>
    <row r="726" spans="1:7" ht="13.15" x14ac:dyDescent="0.4">
      <c r="A726" s="140"/>
      <c r="B726" s="141"/>
      <c r="C726" s="141"/>
      <c r="D726" s="140"/>
      <c r="E726" s="140"/>
      <c r="F726" s="140"/>
      <c r="G726" s="140"/>
    </row>
    <row r="727" spans="1:7" ht="13.15" x14ac:dyDescent="0.4">
      <c r="A727" s="140"/>
      <c r="B727" s="141"/>
      <c r="C727" s="141"/>
      <c r="D727" s="140"/>
      <c r="E727" s="140"/>
      <c r="F727" s="140"/>
      <c r="G727" s="140"/>
    </row>
    <row r="728" spans="1:7" ht="13.15" x14ac:dyDescent="0.4">
      <c r="A728" s="140"/>
      <c r="B728" s="141"/>
      <c r="C728" s="141"/>
      <c r="D728" s="140"/>
      <c r="E728" s="140"/>
      <c r="F728" s="140"/>
      <c r="G728" s="140"/>
    </row>
    <row r="729" spans="1:7" ht="13.15" x14ac:dyDescent="0.4">
      <c r="A729" s="140"/>
      <c r="B729" s="141"/>
      <c r="C729" s="141"/>
      <c r="D729" s="140"/>
      <c r="E729" s="140"/>
      <c r="F729" s="140"/>
      <c r="G729" s="140"/>
    </row>
    <row r="730" spans="1:7" ht="13.15" x14ac:dyDescent="0.4">
      <c r="A730" s="140"/>
      <c r="B730" s="141"/>
      <c r="C730" s="141"/>
      <c r="D730" s="140"/>
      <c r="E730" s="140"/>
      <c r="F730" s="140"/>
      <c r="G730" s="140"/>
    </row>
    <row r="731" spans="1:7" ht="13.15" x14ac:dyDescent="0.4">
      <c r="A731" s="140"/>
      <c r="B731" s="141"/>
      <c r="C731" s="141"/>
      <c r="D731" s="140"/>
      <c r="E731" s="140"/>
      <c r="F731" s="140"/>
      <c r="G731" s="140"/>
    </row>
    <row r="732" spans="1:7" ht="13.15" x14ac:dyDescent="0.4">
      <c r="A732" s="140"/>
      <c r="B732" s="141"/>
      <c r="C732" s="141"/>
      <c r="D732" s="140"/>
      <c r="E732" s="140"/>
      <c r="F732" s="140"/>
      <c r="G732" s="140"/>
    </row>
    <row r="733" spans="1:7" ht="13.15" x14ac:dyDescent="0.4">
      <c r="A733" s="140"/>
      <c r="B733" s="141"/>
      <c r="C733" s="141"/>
      <c r="D733" s="140"/>
      <c r="E733" s="140"/>
      <c r="F733" s="140"/>
      <c r="G733" s="140"/>
    </row>
    <row r="734" spans="1:7" ht="13.15" x14ac:dyDescent="0.4">
      <c r="A734" s="140"/>
      <c r="B734" s="141"/>
      <c r="C734" s="141"/>
      <c r="D734" s="140"/>
      <c r="E734" s="140"/>
      <c r="F734" s="140"/>
      <c r="G734" s="140"/>
    </row>
    <row r="735" spans="1:7" ht="13.15" x14ac:dyDescent="0.4">
      <c r="A735" s="140"/>
      <c r="B735" s="141"/>
      <c r="C735" s="141"/>
      <c r="D735" s="140"/>
      <c r="E735" s="140"/>
      <c r="F735" s="140"/>
      <c r="G735" s="140"/>
    </row>
    <row r="736" spans="1:7" ht="13.15" x14ac:dyDescent="0.4">
      <c r="A736" s="140"/>
      <c r="B736" s="141"/>
      <c r="C736" s="141"/>
      <c r="D736" s="140"/>
      <c r="E736" s="140"/>
      <c r="F736" s="140"/>
      <c r="G736" s="140"/>
    </row>
    <row r="737" spans="1:7" ht="13.15" x14ac:dyDescent="0.4">
      <c r="A737" s="140"/>
      <c r="B737" s="141"/>
      <c r="C737" s="141"/>
      <c r="D737" s="140"/>
      <c r="E737" s="140"/>
      <c r="F737" s="140"/>
      <c r="G737" s="140"/>
    </row>
    <row r="738" spans="1:7" ht="13.15" x14ac:dyDescent="0.4">
      <c r="A738" s="140"/>
      <c r="B738" s="141"/>
      <c r="C738" s="141"/>
      <c r="D738" s="140"/>
      <c r="E738" s="140"/>
      <c r="F738" s="140"/>
      <c r="G738" s="140"/>
    </row>
    <row r="739" spans="1:7" ht="13.15" x14ac:dyDescent="0.4">
      <c r="A739" s="140"/>
      <c r="B739" s="141"/>
      <c r="C739" s="141"/>
      <c r="D739" s="140"/>
      <c r="E739" s="140"/>
      <c r="F739" s="140"/>
      <c r="G739" s="140"/>
    </row>
    <row r="740" spans="1:7" ht="13.15" x14ac:dyDescent="0.4">
      <c r="A740" s="140"/>
      <c r="B740" s="141"/>
      <c r="C740" s="141"/>
      <c r="D740" s="140"/>
      <c r="E740" s="140"/>
      <c r="F740" s="140"/>
      <c r="G740" s="140"/>
    </row>
    <row r="741" spans="1:7" ht="13.15" x14ac:dyDescent="0.4">
      <c r="A741" s="140"/>
      <c r="B741" s="141"/>
      <c r="C741" s="141"/>
      <c r="D741" s="140"/>
      <c r="E741" s="140"/>
      <c r="F741" s="140"/>
      <c r="G741" s="140"/>
    </row>
    <row r="742" spans="1:7" ht="13.15" x14ac:dyDescent="0.4">
      <c r="A742" s="140"/>
      <c r="B742" s="141"/>
      <c r="C742" s="141"/>
      <c r="D742" s="140"/>
      <c r="E742" s="140"/>
      <c r="F742" s="140"/>
      <c r="G742" s="140"/>
    </row>
    <row r="743" spans="1:7" ht="13.15" x14ac:dyDescent="0.4">
      <c r="A743" s="140"/>
      <c r="B743" s="141"/>
      <c r="C743" s="141"/>
      <c r="D743" s="140"/>
      <c r="E743" s="140"/>
      <c r="F743" s="140"/>
      <c r="G743" s="140"/>
    </row>
    <row r="744" spans="1:7" ht="13.15" x14ac:dyDescent="0.4">
      <c r="A744" s="140"/>
      <c r="B744" s="141"/>
      <c r="C744" s="141"/>
      <c r="D744" s="140"/>
      <c r="E744" s="140"/>
      <c r="F744" s="140"/>
      <c r="G744" s="140"/>
    </row>
    <row r="745" spans="1:7" ht="13.15" x14ac:dyDescent="0.4">
      <c r="A745" s="140"/>
      <c r="B745" s="141"/>
      <c r="C745" s="141"/>
      <c r="D745" s="140"/>
      <c r="E745" s="140"/>
      <c r="F745" s="140"/>
      <c r="G745" s="140"/>
    </row>
    <row r="746" spans="1:7" ht="13.15" x14ac:dyDescent="0.4">
      <c r="A746" s="140"/>
      <c r="B746" s="141"/>
      <c r="C746" s="141"/>
      <c r="D746" s="140"/>
      <c r="E746" s="140"/>
      <c r="F746" s="140"/>
      <c r="G746" s="140"/>
    </row>
    <row r="747" spans="1:7" ht="13.15" x14ac:dyDescent="0.4">
      <c r="A747" s="140"/>
      <c r="B747" s="141"/>
      <c r="C747" s="141"/>
      <c r="D747" s="140"/>
      <c r="E747" s="140"/>
      <c r="F747" s="140"/>
      <c r="G747" s="140"/>
    </row>
    <row r="748" spans="1:7" ht="13.15" x14ac:dyDescent="0.4">
      <c r="A748" s="140"/>
      <c r="B748" s="141"/>
      <c r="C748" s="141"/>
      <c r="D748" s="140"/>
      <c r="E748" s="140"/>
      <c r="F748" s="140"/>
      <c r="G748" s="140"/>
    </row>
    <row r="749" spans="1:7" ht="13.15" x14ac:dyDescent="0.4">
      <c r="A749" s="140"/>
      <c r="B749" s="141"/>
      <c r="C749" s="141"/>
      <c r="D749" s="140"/>
      <c r="E749" s="140"/>
      <c r="F749" s="140"/>
      <c r="G749" s="140"/>
    </row>
    <row r="750" spans="1:7" ht="13.15" x14ac:dyDescent="0.4">
      <c r="A750" s="140"/>
      <c r="B750" s="141"/>
      <c r="C750" s="141"/>
      <c r="D750" s="140"/>
      <c r="E750" s="140"/>
      <c r="F750" s="140"/>
      <c r="G750" s="140"/>
    </row>
    <row r="751" spans="1:7" ht="13.15" x14ac:dyDescent="0.4">
      <c r="A751" s="140"/>
      <c r="B751" s="141"/>
      <c r="C751" s="141"/>
      <c r="D751" s="140"/>
      <c r="E751" s="140"/>
      <c r="F751" s="140"/>
      <c r="G751" s="140"/>
    </row>
    <row r="752" spans="1:7" ht="13.15" x14ac:dyDescent="0.4">
      <c r="A752" s="140"/>
      <c r="B752" s="141"/>
      <c r="C752" s="141"/>
      <c r="D752" s="140"/>
      <c r="E752" s="140"/>
      <c r="F752" s="140"/>
      <c r="G752" s="140"/>
    </row>
    <row r="753" spans="1:7" ht="13.15" x14ac:dyDescent="0.4">
      <c r="A753" s="140"/>
      <c r="B753" s="141"/>
      <c r="C753" s="141"/>
      <c r="D753" s="140"/>
      <c r="E753" s="140"/>
      <c r="F753" s="140"/>
      <c r="G753" s="140"/>
    </row>
    <row r="754" spans="1:7" ht="13.15" x14ac:dyDescent="0.4">
      <c r="A754" s="140"/>
      <c r="B754" s="141"/>
      <c r="C754" s="141"/>
      <c r="D754" s="140"/>
      <c r="E754" s="140"/>
      <c r="F754" s="140"/>
      <c r="G754" s="140"/>
    </row>
    <row r="755" spans="1:7" ht="13.15" x14ac:dyDescent="0.4">
      <c r="A755" s="140"/>
      <c r="B755" s="141"/>
      <c r="C755" s="141"/>
      <c r="D755" s="140"/>
      <c r="E755" s="140"/>
      <c r="F755" s="140"/>
      <c r="G755" s="140"/>
    </row>
    <row r="756" spans="1:7" ht="13.15" x14ac:dyDescent="0.4">
      <c r="A756" s="140"/>
      <c r="B756" s="141"/>
      <c r="C756" s="141"/>
      <c r="D756" s="140"/>
      <c r="E756" s="140"/>
      <c r="F756" s="140"/>
      <c r="G756" s="140"/>
    </row>
    <row r="757" spans="1:7" ht="13.15" x14ac:dyDescent="0.4">
      <c r="A757" s="140"/>
      <c r="B757" s="141"/>
      <c r="C757" s="141"/>
      <c r="D757" s="140"/>
      <c r="E757" s="140"/>
      <c r="F757" s="140"/>
      <c r="G757" s="140"/>
    </row>
    <row r="758" spans="1:7" ht="13.15" x14ac:dyDescent="0.4">
      <c r="A758" s="140"/>
      <c r="B758" s="141"/>
      <c r="C758" s="141"/>
      <c r="D758" s="140"/>
      <c r="E758" s="140"/>
      <c r="F758" s="140"/>
      <c r="G758" s="140"/>
    </row>
    <row r="759" spans="1:7" ht="13.15" x14ac:dyDescent="0.4">
      <c r="A759" s="140"/>
      <c r="B759" s="141"/>
      <c r="C759" s="141"/>
      <c r="D759" s="140"/>
      <c r="E759" s="140"/>
      <c r="F759" s="140"/>
      <c r="G759" s="140"/>
    </row>
    <row r="760" spans="1:7" ht="13.15" x14ac:dyDescent="0.4">
      <c r="A760" s="140"/>
      <c r="B760" s="141"/>
      <c r="C760" s="141"/>
      <c r="D760" s="140"/>
      <c r="E760" s="140"/>
      <c r="F760" s="140"/>
      <c r="G760" s="140"/>
    </row>
    <row r="761" spans="1:7" ht="13.15" x14ac:dyDescent="0.4">
      <c r="A761" s="140"/>
      <c r="B761" s="141"/>
      <c r="C761" s="141"/>
      <c r="D761" s="140"/>
      <c r="E761" s="140"/>
      <c r="F761" s="140"/>
      <c r="G761" s="140"/>
    </row>
    <row r="762" spans="1:7" ht="13.15" x14ac:dyDescent="0.4">
      <c r="A762" s="140"/>
      <c r="B762" s="141"/>
      <c r="C762" s="141"/>
      <c r="D762" s="140"/>
      <c r="E762" s="140"/>
      <c r="F762" s="140"/>
      <c r="G762" s="140"/>
    </row>
    <row r="763" spans="1:7" ht="13.15" x14ac:dyDescent="0.4">
      <c r="A763" s="140"/>
      <c r="B763" s="141"/>
      <c r="C763" s="141"/>
      <c r="D763" s="140"/>
      <c r="E763" s="140"/>
      <c r="F763" s="140"/>
      <c r="G763" s="140"/>
    </row>
    <row r="764" spans="1:7" ht="13.15" x14ac:dyDescent="0.4">
      <c r="A764" s="140"/>
      <c r="B764" s="141"/>
      <c r="C764" s="141"/>
      <c r="D764" s="140"/>
      <c r="E764" s="140"/>
      <c r="F764" s="140"/>
      <c r="G764" s="140"/>
    </row>
    <row r="765" spans="1:7" ht="13.15" x14ac:dyDescent="0.4">
      <c r="A765" s="140"/>
      <c r="B765" s="141"/>
      <c r="C765" s="141"/>
      <c r="D765" s="140"/>
      <c r="E765" s="140"/>
      <c r="F765" s="140"/>
      <c r="G765" s="140"/>
    </row>
    <row r="766" spans="1:7" ht="13.15" x14ac:dyDescent="0.4">
      <c r="A766" s="140"/>
      <c r="B766" s="141"/>
      <c r="C766" s="141"/>
      <c r="D766" s="140"/>
      <c r="E766" s="140"/>
      <c r="F766" s="140"/>
      <c r="G766" s="140"/>
    </row>
    <row r="767" spans="1:7" ht="13.15" x14ac:dyDescent="0.4">
      <c r="A767" s="140"/>
      <c r="B767" s="141"/>
      <c r="C767" s="141"/>
      <c r="D767" s="140"/>
      <c r="E767" s="140"/>
      <c r="F767" s="140"/>
      <c r="G767" s="140"/>
    </row>
    <row r="768" spans="1:7" ht="13.15" x14ac:dyDescent="0.4">
      <c r="A768" s="140"/>
      <c r="B768" s="141"/>
      <c r="C768" s="141"/>
      <c r="D768" s="140"/>
      <c r="E768" s="140"/>
      <c r="F768" s="140"/>
      <c r="G768" s="140"/>
    </row>
    <row r="769" spans="1:7" ht="13.15" x14ac:dyDescent="0.4">
      <c r="A769" s="140"/>
      <c r="B769" s="141"/>
      <c r="C769" s="141"/>
      <c r="D769" s="140"/>
      <c r="E769" s="140"/>
      <c r="F769" s="140"/>
      <c r="G769" s="140"/>
    </row>
    <row r="770" spans="1:7" ht="13.15" x14ac:dyDescent="0.4">
      <c r="A770" s="140"/>
      <c r="B770" s="141"/>
      <c r="C770" s="141"/>
      <c r="D770" s="140"/>
      <c r="E770" s="140"/>
      <c r="F770" s="140"/>
      <c r="G770" s="140"/>
    </row>
    <row r="771" spans="1:7" ht="13.15" x14ac:dyDescent="0.4">
      <c r="A771" s="140"/>
      <c r="B771" s="141"/>
      <c r="C771" s="141"/>
      <c r="D771" s="140"/>
      <c r="E771" s="140"/>
      <c r="F771" s="140"/>
      <c r="G771" s="140"/>
    </row>
    <row r="772" spans="1:7" ht="13.15" x14ac:dyDescent="0.4">
      <c r="A772" s="140"/>
      <c r="B772" s="141"/>
      <c r="C772" s="141"/>
      <c r="D772" s="140"/>
      <c r="E772" s="140"/>
      <c r="F772" s="140"/>
      <c r="G772" s="140"/>
    </row>
    <row r="773" spans="1:7" ht="13.15" x14ac:dyDescent="0.4">
      <c r="A773" s="140"/>
      <c r="B773" s="141"/>
      <c r="C773" s="141"/>
      <c r="D773" s="140"/>
      <c r="E773" s="140"/>
      <c r="F773" s="140"/>
      <c r="G773" s="140"/>
    </row>
    <row r="774" spans="1:7" ht="13.15" x14ac:dyDescent="0.4">
      <c r="A774" s="140"/>
      <c r="B774" s="141"/>
      <c r="C774" s="141"/>
      <c r="D774" s="140"/>
      <c r="E774" s="140"/>
      <c r="F774" s="140"/>
      <c r="G774" s="140"/>
    </row>
    <row r="775" spans="1:7" ht="13.15" x14ac:dyDescent="0.4">
      <c r="A775" s="140"/>
      <c r="B775" s="141"/>
      <c r="C775" s="141"/>
      <c r="D775" s="140"/>
      <c r="E775" s="140"/>
      <c r="F775" s="140"/>
      <c r="G775" s="140"/>
    </row>
    <row r="776" spans="1:7" ht="13.15" x14ac:dyDescent="0.4">
      <c r="A776" s="140"/>
      <c r="B776" s="141"/>
      <c r="C776" s="141"/>
      <c r="D776" s="140"/>
      <c r="E776" s="140"/>
      <c r="F776" s="140"/>
      <c r="G776" s="140"/>
    </row>
    <row r="777" spans="1:7" ht="13.15" x14ac:dyDescent="0.4">
      <c r="A777" s="140"/>
      <c r="B777" s="141"/>
      <c r="C777" s="141"/>
      <c r="D777" s="140"/>
      <c r="E777" s="140"/>
      <c r="F777" s="140"/>
      <c r="G777" s="140"/>
    </row>
    <row r="778" spans="1:7" ht="13.15" x14ac:dyDescent="0.4">
      <c r="A778" s="140"/>
      <c r="B778" s="141"/>
      <c r="C778" s="141"/>
      <c r="D778" s="140"/>
      <c r="E778" s="140"/>
      <c r="F778" s="140"/>
      <c r="G778" s="140"/>
    </row>
    <row r="779" spans="1:7" ht="13.15" x14ac:dyDescent="0.4">
      <c r="A779" s="140"/>
      <c r="B779" s="141"/>
      <c r="C779" s="141"/>
      <c r="D779" s="140"/>
      <c r="E779" s="140"/>
      <c r="F779" s="140"/>
      <c r="G779" s="140"/>
    </row>
    <row r="780" spans="1:7" ht="13.15" x14ac:dyDescent="0.4">
      <c r="A780" s="140"/>
      <c r="B780" s="141"/>
      <c r="C780" s="141"/>
      <c r="D780" s="140"/>
      <c r="E780" s="140"/>
      <c r="F780" s="140"/>
      <c r="G780" s="140"/>
    </row>
    <row r="781" spans="1:7" ht="13.15" x14ac:dyDescent="0.4">
      <c r="A781" s="140"/>
      <c r="B781" s="141"/>
      <c r="C781" s="141"/>
      <c r="D781" s="140"/>
      <c r="E781" s="140"/>
      <c r="F781" s="140"/>
      <c r="G781" s="140"/>
    </row>
    <row r="782" spans="1:7" ht="13.15" x14ac:dyDescent="0.4">
      <c r="A782" s="140"/>
      <c r="B782" s="141"/>
      <c r="C782" s="141"/>
      <c r="D782" s="140"/>
      <c r="E782" s="140"/>
      <c r="F782" s="140"/>
      <c r="G782" s="140"/>
    </row>
    <row r="783" spans="1:7" ht="13.15" x14ac:dyDescent="0.4">
      <c r="A783" s="140"/>
      <c r="B783" s="141"/>
      <c r="C783" s="141"/>
      <c r="D783" s="140"/>
      <c r="E783" s="140"/>
      <c r="F783" s="140"/>
      <c r="G783" s="140"/>
    </row>
    <row r="784" spans="1:7" ht="13.15" x14ac:dyDescent="0.4">
      <c r="A784" s="140"/>
      <c r="B784" s="141"/>
      <c r="C784" s="141"/>
      <c r="D784" s="140"/>
      <c r="E784" s="140"/>
      <c r="F784" s="140"/>
      <c r="G784" s="140"/>
    </row>
    <row r="785" spans="1:7" ht="13.15" x14ac:dyDescent="0.4">
      <c r="A785" s="140"/>
      <c r="B785" s="141"/>
      <c r="C785" s="141"/>
      <c r="D785" s="140"/>
      <c r="E785" s="140"/>
      <c r="F785" s="140"/>
      <c r="G785" s="140"/>
    </row>
    <row r="786" spans="1:7" ht="13.15" x14ac:dyDescent="0.4">
      <c r="A786" s="140"/>
      <c r="B786" s="141"/>
      <c r="C786" s="141"/>
      <c r="D786" s="140"/>
      <c r="E786" s="140"/>
      <c r="F786" s="140"/>
      <c r="G786" s="140"/>
    </row>
    <row r="787" spans="1:7" ht="13.15" x14ac:dyDescent="0.4">
      <c r="A787" s="140"/>
      <c r="B787" s="141"/>
      <c r="C787" s="141"/>
      <c r="D787" s="140"/>
      <c r="E787" s="140"/>
      <c r="F787" s="140"/>
      <c r="G787" s="140"/>
    </row>
    <row r="788" spans="1:7" ht="13.15" x14ac:dyDescent="0.4">
      <c r="A788" s="140"/>
      <c r="B788" s="141"/>
      <c r="C788" s="141"/>
      <c r="D788" s="140"/>
      <c r="E788" s="140"/>
      <c r="F788" s="140"/>
      <c r="G788" s="140"/>
    </row>
    <row r="789" spans="1:7" ht="13.15" x14ac:dyDescent="0.4">
      <c r="A789" s="140"/>
      <c r="B789" s="141"/>
      <c r="C789" s="141"/>
      <c r="D789" s="140"/>
      <c r="E789" s="140"/>
      <c r="F789" s="140"/>
      <c r="G789" s="140"/>
    </row>
    <row r="790" spans="1:7" ht="13.15" x14ac:dyDescent="0.4">
      <c r="A790" s="140"/>
      <c r="B790" s="141"/>
      <c r="C790" s="141"/>
      <c r="D790" s="140"/>
      <c r="E790" s="140"/>
      <c r="F790" s="140"/>
      <c r="G790" s="140"/>
    </row>
    <row r="791" spans="1:7" ht="13.15" x14ac:dyDescent="0.4">
      <c r="A791" s="140"/>
      <c r="B791" s="141"/>
      <c r="C791" s="141"/>
      <c r="D791" s="140"/>
      <c r="E791" s="140"/>
      <c r="F791" s="140"/>
      <c r="G791" s="140"/>
    </row>
    <row r="792" spans="1:7" ht="13.15" x14ac:dyDescent="0.4">
      <c r="A792" s="140"/>
      <c r="B792" s="141"/>
      <c r="C792" s="141"/>
      <c r="D792" s="140"/>
      <c r="E792" s="140"/>
      <c r="F792" s="140"/>
      <c r="G792" s="140"/>
    </row>
    <row r="793" spans="1:7" ht="13.15" x14ac:dyDescent="0.4">
      <c r="A793" s="140"/>
      <c r="B793" s="141"/>
      <c r="C793" s="141"/>
      <c r="D793" s="140"/>
      <c r="E793" s="140"/>
      <c r="F793" s="140"/>
      <c r="G793" s="140"/>
    </row>
    <row r="794" spans="1:7" ht="13.15" x14ac:dyDescent="0.4">
      <c r="A794" s="140"/>
      <c r="B794" s="141"/>
      <c r="C794" s="141"/>
      <c r="D794" s="140"/>
      <c r="E794" s="140"/>
      <c r="F794" s="140"/>
      <c r="G794" s="140"/>
    </row>
    <row r="795" spans="1:7" ht="13.15" x14ac:dyDescent="0.4">
      <c r="A795" s="140"/>
      <c r="B795" s="141"/>
      <c r="C795" s="141"/>
      <c r="D795" s="140"/>
      <c r="E795" s="140"/>
      <c r="F795" s="140"/>
      <c r="G795" s="140"/>
    </row>
    <row r="796" spans="1:7" ht="13.15" x14ac:dyDescent="0.4">
      <c r="A796" s="140"/>
      <c r="B796" s="141"/>
      <c r="C796" s="141"/>
      <c r="D796" s="140"/>
      <c r="E796" s="140"/>
      <c r="F796" s="140"/>
      <c r="G796" s="140"/>
    </row>
    <row r="797" spans="1:7" ht="13.15" x14ac:dyDescent="0.4">
      <c r="A797" s="140"/>
      <c r="B797" s="141"/>
      <c r="C797" s="141"/>
      <c r="D797" s="140"/>
      <c r="E797" s="140"/>
      <c r="F797" s="140"/>
      <c r="G797" s="140"/>
    </row>
    <row r="798" spans="1:7" ht="13.15" x14ac:dyDescent="0.4">
      <c r="A798" s="140"/>
      <c r="B798" s="141"/>
      <c r="C798" s="141"/>
      <c r="D798" s="140"/>
      <c r="E798" s="140"/>
      <c r="F798" s="140"/>
      <c r="G798" s="140"/>
    </row>
    <row r="799" spans="1:7" ht="13.15" x14ac:dyDescent="0.4">
      <c r="A799" s="140"/>
      <c r="B799" s="141"/>
      <c r="C799" s="141"/>
      <c r="D799" s="140"/>
      <c r="E799" s="140"/>
      <c r="F799" s="140"/>
      <c r="G799" s="140"/>
    </row>
    <row r="800" spans="1:7" ht="13.15" x14ac:dyDescent="0.4">
      <c r="A800" s="140"/>
      <c r="B800" s="141"/>
      <c r="C800" s="141"/>
      <c r="D800" s="140"/>
      <c r="E800" s="140"/>
      <c r="F800" s="140"/>
      <c r="G800" s="140"/>
    </row>
    <row r="801" spans="1:7" ht="13.15" x14ac:dyDescent="0.4">
      <c r="A801" s="140"/>
      <c r="B801" s="141"/>
      <c r="C801" s="141"/>
      <c r="D801" s="140"/>
      <c r="E801" s="140"/>
      <c r="F801" s="140"/>
      <c r="G801" s="140"/>
    </row>
    <row r="802" spans="1:7" ht="13.15" x14ac:dyDescent="0.4">
      <c r="A802" s="140"/>
      <c r="B802" s="141"/>
      <c r="C802" s="141"/>
      <c r="D802" s="140"/>
      <c r="E802" s="140"/>
      <c r="F802" s="140"/>
      <c r="G802" s="140"/>
    </row>
    <row r="803" spans="1:7" ht="13.15" x14ac:dyDescent="0.4">
      <c r="A803" s="140"/>
      <c r="B803" s="141"/>
      <c r="C803" s="141"/>
      <c r="D803" s="140"/>
      <c r="E803" s="140"/>
      <c r="F803" s="140"/>
      <c r="G803" s="140"/>
    </row>
    <row r="804" spans="1:7" ht="13.15" x14ac:dyDescent="0.4">
      <c r="A804" s="140"/>
      <c r="B804" s="141"/>
      <c r="C804" s="141"/>
      <c r="D804" s="140"/>
      <c r="E804" s="140"/>
      <c r="F804" s="140"/>
      <c r="G804" s="140"/>
    </row>
    <row r="805" spans="1:7" ht="13.15" x14ac:dyDescent="0.4">
      <c r="A805" s="140"/>
      <c r="B805" s="141"/>
      <c r="C805" s="141"/>
      <c r="D805" s="140"/>
      <c r="E805" s="140"/>
      <c r="F805" s="140"/>
      <c r="G805" s="140"/>
    </row>
    <row r="806" spans="1:7" ht="13.15" x14ac:dyDescent="0.4">
      <c r="A806" s="140"/>
      <c r="B806" s="141"/>
      <c r="C806" s="141"/>
      <c r="D806" s="140"/>
      <c r="E806" s="140"/>
      <c r="F806" s="140"/>
      <c r="G806" s="140"/>
    </row>
    <row r="807" spans="1:7" ht="13.15" x14ac:dyDescent="0.4">
      <c r="A807" s="140"/>
      <c r="B807" s="141"/>
      <c r="C807" s="141"/>
      <c r="D807" s="140"/>
      <c r="E807" s="140"/>
      <c r="F807" s="140"/>
      <c r="G807" s="140"/>
    </row>
    <row r="808" spans="1:7" ht="13.15" x14ac:dyDescent="0.4">
      <c r="A808" s="140"/>
      <c r="B808" s="141"/>
      <c r="C808" s="141"/>
      <c r="D808" s="140"/>
      <c r="E808" s="140"/>
      <c r="F808" s="140"/>
      <c r="G808" s="140"/>
    </row>
    <row r="809" spans="1:7" ht="13.15" x14ac:dyDescent="0.4">
      <c r="A809" s="140"/>
      <c r="B809" s="141"/>
      <c r="C809" s="141"/>
      <c r="D809" s="140"/>
      <c r="E809" s="140"/>
      <c r="F809" s="140"/>
      <c r="G809" s="140"/>
    </row>
    <row r="810" spans="1:7" ht="13.15" x14ac:dyDescent="0.4">
      <c r="A810" s="140"/>
      <c r="B810" s="141"/>
      <c r="C810" s="141"/>
      <c r="D810" s="140"/>
      <c r="E810" s="140"/>
      <c r="F810" s="140"/>
      <c r="G810" s="140"/>
    </row>
    <row r="811" spans="1:7" ht="13.15" x14ac:dyDescent="0.4">
      <c r="A811" s="140"/>
      <c r="B811" s="141"/>
      <c r="C811" s="141"/>
      <c r="D811" s="140"/>
      <c r="E811" s="140"/>
      <c r="F811" s="140"/>
      <c r="G811" s="140"/>
    </row>
    <row r="812" spans="1:7" ht="13.15" x14ac:dyDescent="0.4">
      <c r="A812" s="140"/>
      <c r="B812" s="141"/>
      <c r="C812" s="141"/>
      <c r="D812" s="140"/>
      <c r="E812" s="140"/>
      <c r="F812" s="140"/>
      <c r="G812" s="140"/>
    </row>
    <row r="813" spans="1:7" ht="13.15" x14ac:dyDescent="0.4">
      <c r="A813" s="140"/>
      <c r="B813" s="141"/>
      <c r="C813" s="141"/>
      <c r="D813" s="140"/>
      <c r="E813" s="140"/>
      <c r="F813" s="140"/>
      <c r="G813" s="140"/>
    </row>
    <row r="814" spans="1:7" ht="13.15" x14ac:dyDescent="0.4">
      <c r="A814" s="140"/>
      <c r="B814" s="141"/>
      <c r="C814" s="141"/>
      <c r="D814" s="140"/>
      <c r="E814" s="140"/>
      <c r="F814" s="140"/>
      <c r="G814" s="140"/>
    </row>
    <row r="815" spans="1:7" ht="13.15" x14ac:dyDescent="0.4">
      <c r="A815" s="140"/>
      <c r="B815" s="141"/>
      <c r="C815" s="141"/>
      <c r="D815" s="140"/>
      <c r="E815" s="140"/>
      <c r="F815" s="140"/>
      <c r="G815" s="140"/>
    </row>
    <row r="816" spans="1:7" ht="13.15" x14ac:dyDescent="0.4">
      <c r="A816" s="140"/>
      <c r="B816" s="141"/>
      <c r="C816" s="141"/>
      <c r="D816" s="140"/>
      <c r="E816" s="140"/>
      <c r="F816" s="140"/>
      <c r="G816" s="140"/>
    </row>
    <row r="817" spans="1:7" ht="13.15" x14ac:dyDescent="0.4">
      <c r="A817" s="140"/>
      <c r="B817" s="141"/>
      <c r="C817" s="141"/>
      <c r="D817" s="140"/>
      <c r="E817" s="140"/>
      <c r="F817" s="140"/>
      <c r="G817" s="140"/>
    </row>
    <row r="818" spans="1:7" ht="13.15" x14ac:dyDescent="0.4">
      <c r="A818" s="140"/>
      <c r="B818" s="141"/>
      <c r="C818" s="141"/>
      <c r="D818" s="140"/>
      <c r="E818" s="140"/>
      <c r="F818" s="140"/>
      <c r="G818" s="140"/>
    </row>
    <row r="819" spans="1:7" ht="13.15" x14ac:dyDescent="0.4">
      <c r="A819" s="140"/>
      <c r="B819" s="141"/>
      <c r="C819" s="141"/>
      <c r="D819" s="140"/>
      <c r="E819" s="140"/>
      <c r="F819" s="140"/>
      <c r="G819" s="140"/>
    </row>
    <row r="820" spans="1:7" ht="13.15" x14ac:dyDescent="0.4">
      <c r="A820" s="140"/>
      <c r="B820" s="141"/>
      <c r="C820" s="141"/>
      <c r="D820" s="140"/>
      <c r="E820" s="140"/>
      <c r="F820" s="140"/>
      <c r="G820" s="140"/>
    </row>
    <row r="821" spans="1:7" ht="13.15" x14ac:dyDescent="0.4">
      <c r="A821" s="140"/>
      <c r="B821" s="141"/>
      <c r="C821" s="141"/>
      <c r="D821" s="140"/>
      <c r="E821" s="140"/>
      <c r="F821" s="140"/>
      <c r="G821" s="140"/>
    </row>
    <row r="822" spans="1:7" ht="13.15" x14ac:dyDescent="0.4">
      <c r="A822" s="140"/>
      <c r="B822" s="141"/>
      <c r="C822" s="141"/>
      <c r="D822" s="140"/>
      <c r="E822" s="140"/>
      <c r="F822" s="140"/>
      <c r="G822" s="140"/>
    </row>
    <row r="823" spans="1:7" ht="13.15" x14ac:dyDescent="0.4">
      <c r="A823" s="140"/>
      <c r="B823" s="141"/>
      <c r="C823" s="141"/>
      <c r="D823" s="140"/>
      <c r="E823" s="140"/>
      <c r="F823" s="140"/>
      <c r="G823" s="140"/>
    </row>
    <row r="824" spans="1:7" ht="13.15" x14ac:dyDescent="0.4">
      <c r="A824" s="140"/>
      <c r="B824" s="141"/>
      <c r="C824" s="141"/>
      <c r="D824" s="140"/>
      <c r="E824" s="140"/>
      <c r="F824" s="140"/>
      <c r="G824" s="140"/>
    </row>
    <row r="825" spans="1:7" ht="13.15" x14ac:dyDescent="0.4">
      <c r="A825" s="140"/>
      <c r="B825" s="141"/>
      <c r="C825" s="141"/>
      <c r="D825" s="140"/>
      <c r="E825" s="140"/>
      <c r="F825" s="140"/>
      <c r="G825" s="140"/>
    </row>
    <row r="826" spans="1:7" ht="13.15" x14ac:dyDescent="0.4">
      <c r="A826" s="140"/>
      <c r="B826" s="141"/>
      <c r="C826" s="141"/>
      <c r="D826" s="140"/>
      <c r="E826" s="140"/>
      <c r="F826" s="140"/>
      <c r="G826" s="140"/>
    </row>
    <row r="827" spans="1:7" ht="13.15" x14ac:dyDescent="0.4">
      <c r="A827" s="140"/>
      <c r="B827" s="141"/>
      <c r="C827" s="141"/>
      <c r="D827" s="140"/>
      <c r="E827" s="140"/>
      <c r="F827" s="140"/>
      <c r="G827" s="140"/>
    </row>
    <row r="828" spans="1:7" ht="13.15" x14ac:dyDescent="0.4">
      <c r="A828" s="140"/>
      <c r="B828" s="141"/>
      <c r="C828" s="141"/>
      <c r="D828" s="140"/>
      <c r="E828" s="140"/>
      <c r="F828" s="140"/>
      <c r="G828" s="140"/>
    </row>
    <row r="829" spans="1:7" ht="13.15" x14ac:dyDescent="0.4">
      <c r="A829" s="140"/>
      <c r="B829" s="141"/>
      <c r="C829" s="141"/>
      <c r="D829" s="140"/>
      <c r="E829" s="140"/>
      <c r="F829" s="140"/>
      <c r="G829" s="140"/>
    </row>
    <row r="830" spans="1:7" ht="13.15" x14ac:dyDescent="0.4">
      <c r="A830" s="140"/>
      <c r="B830" s="141"/>
      <c r="C830" s="141"/>
      <c r="D830" s="140"/>
      <c r="E830" s="140"/>
      <c r="F830" s="140"/>
      <c r="G830" s="140"/>
    </row>
    <row r="831" spans="1:7" ht="13.15" x14ac:dyDescent="0.4">
      <c r="A831" s="140"/>
      <c r="B831" s="141"/>
      <c r="C831" s="141"/>
      <c r="D831" s="140"/>
      <c r="E831" s="140"/>
      <c r="F831" s="140"/>
      <c r="G831" s="140"/>
    </row>
    <row r="832" spans="1:7" ht="13.15" x14ac:dyDescent="0.4">
      <c r="A832" s="140"/>
      <c r="B832" s="141"/>
      <c r="C832" s="141"/>
      <c r="D832" s="140"/>
      <c r="E832" s="140"/>
      <c r="F832" s="140"/>
      <c r="G832" s="140"/>
    </row>
    <row r="833" spans="1:7" ht="13.15" x14ac:dyDescent="0.4">
      <c r="A833" s="140"/>
      <c r="B833" s="141"/>
      <c r="C833" s="141"/>
      <c r="D833" s="140"/>
      <c r="E833" s="140"/>
      <c r="F833" s="140"/>
      <c r="G833" s="140"/>
    </row>
    <row r="834" spans="1:7" ht="13.15" x14ac:dyDescent="0.4">
      <c r="A834" s="140"/>
      <c r="B834" s="141"/>
      <c r="C834" s="141"/>
      <c r="D834" s="140"/>
      <c r="E834" s="140"/>
      <c r="F834" s="140"/>
      <c r="G834" s="140"/>
    </row>
    <row r="835" spans="1:7" ht="13.15" x14ac:dyDescent="0.4">
      <c r="A835" s="140"/>
      <c r="B835" s="141"/>
      <c r="C835" s="141"/>
      <c r="D835" s="140"/>
      <c r="E835" s="140"/>
      <c r="F835" s="140"/>
      <c r="G835" s="140"/>
    </row>
    <row r="836" spans="1:7" ht="13.15" x14ac:dyDescent="0.4">
      <c r="A836" s="140"/>
      <c r="B836" s="141"/>
      <c r="C836" s="141"/>
      <c r="D836" s="140"/>
      <c r="E836" s="140"/>
      <c r="F836" s="140"/>
      <c r="G836" s="140"/>
    </row>
    <row r="837" spans="1:7" ht="13.15" x14ac:dyDescent="0.4">
      <c r="A837" s="140"/>
      <c r="B837" s="141"/>
      <c r="C837" s="141"/>
      <c r="D837" s="140"/>
      <c r="E837" s="140"/>
      <c r="F837" s="140"/>
      <c r="G837" s="140"/>
    </row>
    <row r="838" spans="1:7" ht="13.15" x14ac:dyDescent="0.4">
      <c r="A838" s="140"/>
      <c r="B838" s="141"/>
      <c r="C838" s="141"/>
      <c r="D838" s="140"/>
      <c r="E838" s="140"/>
      <c r="F838" s="140"/>
      <c r="G838" s="140"/>
    </row>
    <row r="839" spans="1:7" ht="13.15" x14ac:dyDescent="0.4">
      <c r="A839" s="140"/>
      <c r="B839" s="141"/>
      <c r="C839" s="141"/>
      <c r="D839" s="140"/>
      <c r="E839" s="140"/>
      <c r="F839" s="140"/>
      <c r="G839" s="140"/>
    </row>
    <row r="840" spans="1:7" ht="13.15" x14ac:dyDescent="0.4">
      <c r="A840" s="140"/>
      <c r="B840" s="141"/>
      <c r="C840" s="141"/>
      <c r="D840" s="140"/>
      <c r="E840" s="140"/>
      <c r="F840" s="140"/>
      <c r="G840" s="140"/>
    </row>
    <row r="841" spans="1:7" ht="13.15" x14ac:dyDescent="0.4">
      <c r="A841" s="140"/>
      <c r="B841" s="141"/>
      <c r="C841" s="141"/>
      <c r="D841" s="140"/>
      <c r="E841" s="140"/>
      <c r="F841" s="140"/>
      <c r="G841" s="140"/>
    </row>
    <row r="842" spans="1:7" ht="13.15" x14ac:dyDescent="0.4">
      <c r="A842" s="140"/>
      <c r="B842" s="141"/>
      <c r="C842" s="141"/>
      <c r="D842" s="140"/>
      <c r="E842" s="140"/>
      <c r="F842" s="140"/>
      <c r="G842" s="140"/>
    </row>
    <row r="843" spans="1:7" ht="13.15" x14ac:dyDescent="0.4">
      <c r="A843" s="140"/>
      <c r="B843" s="141"/>
      <c r="C843" s="141"/>
      <c r="D843" s="140"/>
      <c r="E843" s="140"/>
      <c r="F843" s="140"/>
      <c r="G843" s="140"/>
    </row>
    <row r="844" spans="1:7" ht="13.15" x14ac:dyDescent="0.4">
      <c r="A844" s="140"/>
      <c r="B844" s="141"/>
      <c r="C844" s="141"/>
      <c r="D844" s="140"/>
      <c r="E844" s="140"/>
      <c r="F844" s="140"/>
      <c r="G844" s="140"/>
    </row>
    <row r="845" spans="1:7" ht="13.15" x14ac:dyDescent="0.4">
      <c r="A845" s="140"/>
      <c r="B845" s="141"/>
      <c r="C845" s="141"/>
      <c r="D845" s="140"/>
      <c r="E845" s="140"/>
      <c r="F845" s="140"/>
      <c r="G845" s="140"/>
    </row>
    <row r="846" spans="1:7" ht="13.15" x14ac:dyDescent="0.4">
      <c r="A846" s="140"/>
      <c r="B846" s="141"/>
      <c r="C846" s="141"/>
      <c r="D846" s="140"/>
      <c r="E846" s="140"/>
      <c r="F846" s="140"/>
      <c r="G846" s="140"/>
    </row>
    <row r="847" spans="1:7" ht="13.15" x14ac:dyDescent="0.4">
      <c r="A847" s="140"/>
      <c r="B847" s="141"/>
      <c r="C847" s="141"/>
      <c r="D847" s="140"/>
      <c r="E847" s="140"/>
      <c r="F847" s="140"/>
      <c r="G847" s="140"/>
    </row>
    <row r="848" spans="1:7" ht="13.15" x14ac:dyDescent="0.4">
      <c r="A848" s="140"/>
      <c r="B848" s="141"/>
      <c r="C848" s="141"/>
      <c r="D848" s="140"/>
      <c r="E848" s="140"/>
      <c r="F848" s="140"/>
      <c r="G848" s="140"/>
    </row>
    <row r="849" spans="1:7" ht="13.15" x14ac:dyDescent="0.4">
      <c r="A849" s="140"/>
      <c r="B849" s="141"/>
      <c r="C849" s="141"/>
      <c r="D849" s="140"/>
      <c r="E849" s="140"/>
      <c r="F849" s="140"/>
      <c r="G849" s="140"/>
    </row>
    <row r="850" spans="1:7" ht="13.15" x14ac:dyDescent="0.4">
      <c r="A850" s="140"/>
      <c r="B850" s="141"/>
      <c r="C850" s="141"/>
      <c r="D850" s="140"/>
      <c r="E850" s="140"/>
      <c r="F850" s="140"/>
      <c r="G850" s="140"/>
    </row>
    <row r="851" spans="1:7" ht="13.15" x14ac:dyDescent="0.4">
      <c r="A851" s="140"/>
      <c r="B851" s="141"/>
      <c r="C851" s="141"/>
      <c r="D851" s="140"/>
      <c r="E851" s="140"/>
      <c r="F851" s="140"/>
      <c r="G851" s="140"/>
    </row>
    <row r="852" spans="1:7" ht="13.15" x14ac:dyDescent="0.4">
      <c r="A852" s="140"/>
      <c r="B852" s="141"/>
      <c r="C852" s="141"/>
      <c r="D852" s="140"/>
      <c r="E852" s="140"/>
      <c r="F852" s="140"/>
      <c r="G852" s="140"/>
    </row>
    <row r="853" spans="1:7" ht="13.15" x14ac:dyDescent="0.4">
      <c r="A853" s="140"/>
      <c r="B853" s="141"/>
      <c r="C853" s="141"/>
      <c r="D853" s="140"/>
      <c r="E853" s="140"/>
      <c r="F853" s="140"/>
      <c r="G853" s="140"/>
    </row>
    <row r="854" spans="1:7" ht="13.15" x14ac:dyDescent="0.4">
      <c r="A854" s="140"/>
      <c r="B854" s="141"/>
      <c r="C854" s="141"/>
      <c r="D854" s="140"/>
      <c r="E854" s="140"/>
      <c r="F854" s="140"/>
      <c r="G854" s="140"/>
    </row>
    <row r="855" spans="1:7" ht="13.15" x14ac:dyDescent="0.4">
      <c r="A855" s="140"/>
      <c r="B855" s="141"/>
      <c r="C855" s="141"/>
      <c r="D855" s="140"/>
      <c r="E855" s="140"/>
      <c r="F855" s="140"/>
      <c r="G855" s="140"/>
    </row>
    <row r="856" spans="1:7" ht="13.15" x14ac:dyDescent="0.4">
      <c r="A856" s="140"/>
      <c r="B856" s="141"/>
      <c r="C856" s="141"/>
      <c r="D856" s="140"/>
      <c r="E856" s="140"/>
      <c r="F856" s="140"/>
      <c r="G856" s="140"/>
    </row>
    <row r="857" spans="1:7" ht="13.15" x14ac:dyDescent="0.4">
      <c r="A857" s="140"/>
      <c r="B857" s="141"/>
      <c r="C857" s="141"/>
      <c r="D857" s="140"/>
      <c r="E857" s="140"/>
      <c r="F857" s="140"/>
      <c r="G857" s="140"/>
    </row>
    <row r="858" spans="1:7" ht="13.15" x14ac:dyDescent="0.4">
      <c r="A858" s="140"/>
      <c r="B858" s="141"/>
      <c r="C858" s="141"/>
      <c r="D858" s="140"/>
      <c r="E858" s="140"/>
      <c r="F858" s="140"/>
      <c r="G858" s="140"/>
    </row>
    <row r="859" spans="1:7" ht="13.15" x14ac:dyDescent="0.4">
      <c r="A859" s="140"/>
      <c r="B859" s="141"/>
      <c r="C859" s="141"/>
      <c r="D859" s="140"/>
      <c r="E859" s="140"/>
      <c r="F859" s="140"/>
      <c r="G859" s="140"/>
    </row>
    <row r="860" spans="1:7" ht="13.15" x14ac:dyDescent="0.4">
      <c r="A860" s="140"/>
      <c r="B860" s="141"/>
      <c r="C860" s="141"/>
      <c r="D860" s="140"/>
      <c r="E860" s="140"/>
      <c r="F860" s="140"/>
      <c r="G860" s="140"/>
    </row>
    <row r="861" spans="1:7" ht="13.15" x14ac:dyDescent="0.4">
      <c r="A861" s="140"/>
      <c r="B861" s="141"/>
      <c r="C861" s="141"/>
      <c r="D861" s="140"/>
      <c r="E861" s="140"/>
      <c r="F861" s="140"/>
      <c r="G861" s="140"/>
    </row>
    <row r="862" spans="1:7" ht="13.15" x14ac:dyDescent="0.4">
      <c r="A862" s="140"/>
      <c r="B862" s="141"/>
      <c r="C862" s="141"/>
      <c r="D862" s="140"/>
      <c r="E862" s="140"/>
      <c r="F862" s="140"/>
      <c r="G862" s="140"/>
    </row>
    <row r="863" spans="1:7" ht="13.15" x14ac:dyDescent="0.4">
      <c r="A863" s="140"/>
      <c r="B863" s="141"/>
      <c r="C863" s="141"/>
      <c r="D863" s="140"/>
      <c r="E863" s="140"/>
      <c r="F863" s="140"/>
      <c r="G863" s="140"/>
    </row>
    <row r="864" spans="1:7" ht="13.15" x14ac:dyDescent="0.4">
      <c r="A864" s="140"/>
      <c r="B864" s="141"/>
      <c r="C864" s="141"/>
      <c r="D864" s="140"/>
      <c r="E864" s="140"/>
      <c r="F864" s="140"/>
      <c r="G864" s="140"/>
    </row>
    <row r="865" spans="1:7" ht="13.15" x14ac:dyDescent="0.4">
      <c r="A865" s="140"/>
      <c r="B865" s="141"/>
      <c r="C865" s="141"/>
      <c r="D865" s="140"/>
      <c r="E865" s="140"/>
      <c r="F865" s="140"/>
      <c r="G865" s="140"/>
    </row>
    <row r="866" spans="1:7" ht="13.15" x14ac:dyDescent="0.4">
      <c r="A866" s="140"/>
      <c r="B866" s="141"/>
      <c r="C866" s="141"/>
      <c r="D866" s="140"/>
      <c r="E866" s="140"/>
      <c r="F866" s="140"/>
      <c r="G866" s="140"/>
    </row>
    <row r="867" spans="1:7" ht="13.15" x14ac:dyDescent="0.4">
      <c r="A867" s="140"/>
      <c r="B867" s="141"/>
      <c r="C867" s="141"/>
      <c r="D867" s="140"/>
      <c r="E867" s="140"/>
      <c r="F867" s="140"/>
      <c r="G867" s="140"/>
    </row>
    <row r="868" spans="1:7" ht="13.15" x14ac:dyDescent="0.4">
      <c r="A868" s="140"/>
      <c r="B868" s="141"/>
      <c r="C868" s="141"/>
      <c r="D868" s="140"/>
      <c r="E868" s="140"/>
      <c r="F868" s="140"/>
      <c r="G868" s="140"/>
    </row>
    <row r="869" spans="1:7" ht="13.15" x14ac:dyDescent="0.4">
      <c r="A869" s="140"/>
      <c r="B869" s="141"/>
      <c r="C869" s="141"/>
      <c r="D869" s="140"/>
      <c r="E869" s="140"/>
      <c r="F869" s="140"/>
      <c r="G869" s="140"/>
    </row>
    <row r="870" spans="1:7" ht="13.15" x14ac:dyDescent="0.4">
      <c r="A870" s="140"/>
      <c r="B870" s="141"/>
      <c r="C870" s="141"/>
      <c r="D870" s="140"/>
      <c r="E870" s="140"/>
      <c r="F870" s="140"/>
      <c r="G870" s="140"/>
    </row>
    <row r="871" spans="1:7" ht="13.15" x14ac:dyDescent="0.4">
      <c r="A871" s="140"/>
      <c r="B871" s="141"/>
      <c r="C871" s="141"/>
      <c r="D871" s="140"/>
      <c r="E871" s="140"/>
      <c r="F871" s="140"/>
      <c r="G871" s="140"/>
    </row>
    <row r="872" spans="1:7" ht="13.15" x14ac:dyDescent="0.4">
      <c r="A872" s="140"/>
      <c r="B872" s="141"/>
      <c r="C872" s="141"/>
      <c r="D872" s="140"/>
      <c r="E872" s="140"/>
      <c r="F872" s="140"/>
      <c r="G872" s="140"/>
    </row>
    <row r="873" spans="1:7" ht="13.15" x14ac:dyDescent="0.4">
      <c r="A873" s="140"/>
      <c r="B873" s="141"/>
      <c r="C873" s="141"/>
      <c r="D873" s="140"/>
      <c r="E873" s="140"/>
      <c r="F873" s="140"/>
      <c r="G873" s="140"/>
    </row>
    <row r="874" spans="1:7" ht="13.15" x14ac:dyDescent="0.4">
      <c r="A874" s="140"/>
      <c r="B874" s="141"/>
      <c r="C874" s="141"/>
      <c r="D874" s="140"/>
      <c r="E874" s="140"/>
      <c r="F874" s="140"/>
      <c r="G874" s="140"/>
    </row>
    <row r="875" spans="1:7" ht="13.15" x14ac:dyDescent="0.4">
      <c r="A875" s="140"/>
      <c r="B875" s="141"/>
      <c r="C875" s="141"/>
      <c r="D875" s="140"/>
      <c r="E875" s="140"/>
      <c r="F875" s="140"/>
      <c r="G875" s="140"/>
    </row>
    <row r="876" spans="1:7" ht="13.15" x14ac:dyDescent="0.4">
      <c r="A876" s="140"/>
      <c r="B876" s="141"/>
      <c r="C876" s="141"/>
      <c r="D876" s="140"/>
      <c r="E876" s="140"/>
      <c r="F876" s="140"/>
      <c r="G876" s="140"/>
    </row>
    <row r="877" spans="1:7" ht="13.15" x14ac:dyDescent="0.4">
      <c r="A877" s="140"/>
      <c r="B877" s="141"/>
      <c r="C877" s="141"/>
      <c r="D877" s="140"/>
      <c r="E877" s="140"/>
      <c r="F877" s="140"/>
      <c r="G877" s="140"/>
    </row>
    <row r="878" spans="1:7" ht="13.15" x14ac:dyDescent="0.4">
      <c r="A878" s="140"/>
      <c r="B878" s="141"/>
      <c r="C878" s="141"/>
      <c r="D878" s="140"/>
      <c r="E878" s="140"/>
      <c r="F878" s="140"/>
      <c r="G878" s="140"/>
    </row>
    <row r="879" spans="1:7" ht="13.15" x14ac:dyDescent="0.4">
      <c r="A879" s="140"/>
      <c r="B879" s="141"/>
      <c r="C879" s="141"/>
      <c r="D879" s="140"/>
      <c r="E879" s="140"/>
      <c r="F879" s="140"/>
      <c r="G879" s="140"/>
    </row>
    <row r="880" spans="1:7" ht="13.15" x14ac:dyDescent="0.4">
      <c r="A880" s="140"/>
      <c r="B880" s="141"/>
      <c r="C880" s="141"/>
      <c r="D880" s="140"/>
      <c r="E880" s="140"/>
      <c r="F880" s="140"/>
      <c r="G880" s="140"/>
    </row>
    <row r="881" spans="1:7" ht="13.15" x14ac:dyDescent="0.4">
      <c r="A881" s="140"/>
      <c r="B881" s="141"/>
      <c r="C881" s="141"/>
      <c r="D881" s="140"/>
      <c r="E881" s="140"/>
      <c r="F881" s="140"/>
      <c r="G881" s="140"/>
    </row>
    <row r="882" spans="1:7" ht="13.15" x14ac:dyDescent="0.4">
      <c r="A882" s="140"/>
      <c r="B882" s="141"/>
      <c r="C882" s="141"/>
      <c r="D882" s="140"/>
      <c r="E882" s="140"/>
      <c r="F882" s="140"/>
      <c r="G882" s="140"/>
    </row>
    <row r="883" spans="1:7" ht="13.15" x14ac:dyDescent="0.4">
      <c r="A883" s="140"/>
      <c r="B883" s="141"/>
      <c r="C883" s="141"/>
      <c r="D883" s="140"/>
      <c r="E883" s="140"/>
      <c r="F883" s="140"/>
      <c r="G883" s="140"/>
    </row>
    <row r="884" spans="1:7" ht="13.15" x14ac:dyDescent="0.4">
      <c r="A884" s="140"/>
      <c r="B884" s="141"/>
      <c r="C884" s="141"/>
      <c r="D884" s="140"/>
      <c r="E884" s="140"/>
      <c r="F884" s="140"/>
      <c r="G884" s="140"/>
    </row>
    <row r="885" spans="1:7" ht="13.15" x14ac:dyDescent="0.4">
      <c r="A885" s="140"/>
      <c r="B885" s="141"/>
      <c r="C885" s="141"/>
      <c r="D885" s="140"/>
      <c r="E885" s="140"/>
      <c r="F885" s="140"/>
      <c r="G885" s="140"/>
    </row>
    <row r="886" spans="1:7" ht="13.15" x14ac:dyDescent="0.4">
      <c r="A886" s="140"/>
      <c r="B886" s="141"/>
      <c r="C886" s="141"/>
      <c r="D886" s="140"/>
      <c r="E886" s="140"/>
      <c r="F886" s="140"/>
      <c r="G886" s="140"/>
    </row>
    <row r="887" spans="1:7" ht="13.15" x14ac:dyDescent="0.4">
      <c r="A887" s="140"/>
      <c r="B887" s="141"/>
      <c r="C887" s="141"/>
      <c r="D887" s="140"/>
      <c r="E887" s="140"/>
      <c r="F887" s="140"/>
      <c r="G887" s="140"/>
    </row>
    <row r="888" spans="1:7" ht="13.15" x14ac:dyDescent="0.4">
      <c r="A888" s="140"/>
      <c r="B888" s="141"/>
      <c r="C888" s="141"/>
      <c r="D888" s="140"/>
      <c r="E888" s="140"/>
      <c r="F888" s="140"/>
      <c r="G888" s="140"/>
    </row>
    <row r="889" spans="1:7" ht="13.15" x14ac:dyDescent="0.4">
      <c r="A889" s="140"/>
      <c r="B889" s="141"/>
      <c r="C889" s="141"/>
      <c r="D889" s="140"/>
      <c r="E889" s="140"/>
      <c r="F889" s="140"/>
      <c r="G889" s="140"/>
    </row>
    <row r="890" spans="1:7" ht="13.15" x14ac:dyDescent="0.4">
      <c r="A890" s="140"/>
      <c r="B890" s="141"/>
      <c r="C890" s="141"/>
      <c r="D890" s="140"/>
      <c r="E890" s="140"/>
      <c r="F890" s="140"/>
      <c r="G890" s="140"/>
    </row>
    <row r="891" spans="1:7" ht="13.15" x14ac:dyDescent="0.4">
      <c r="A891" s="140"/>
      <c r="B891" s="141"/>
      <c r="C891" s="141"/>
      <c r="D891" s="140"/>
      <c r="E891" s="140"/>
      <c r="F891" s="140"/>
      <c r="G891" s="140"/>
    </row>
    <row r="892" spans="1:7" ht="13.15" x14ac:dyDescent="0.4">
      <c r="A892" s="140"/>
      <c r="B892" s="141"/>
      <c r="C892" s="141"/>
      <c r="D892" s="140"/>
      <c r="E892" s="140"/>
      <c r="F892" s="140"/>
      <c r="G892" s="140"/>
    </row>
    <row r="893" spans="1:7" ht="13.15" x14ac:dyDescent="0.4">
      <c r="A893" s="140"/>
      <c r="B893" s="141"/>
      <c r="C893" s="141"/>
      <c r="D893" s="140"/>
      <c r="E893" s="140"/>
      <c r="F893" s="140"/>
      <c r="G893" s="140"/>
    </row>
    <row r="894" spans="1:7" ht="13.15" x14ac:dyDescent="0.4">
      <c r="A894" s="140"/>
      <c r="B894" s="141"/>
      <c r="C894" s="141"/>
      <c r="D894" s="140"/>
      <c r="E894" s="140"/>
      <c r="F894" s="140"/>
      <c r="G894" s="140"/>
    </row>
    <row r="895" spans="1:7" ht="13.15" x14ac:dyDescent="0.4">
      <c r="A895" s="140"/>
      <c r="B895" s="141"/>
      <c r="C895" s="141"/>
      <c r="D895" s="140"/>
      <c r="E895" s="140"/>
      <c r="F895" s="140"/>
      <c r="G895" s="140"/>
    </row>
    <row r="896" spans="1:7" ht="13.15" x14ac:dyDescent="0.4">
      <c r="A896" s="140"/>
      <c r="B896" s="141"/>
      <c r="C896" s="141"/>
      <c r="D896" s="140"/>
      <c r="E896" s="140"/>
      <c r="F896" s="140"/>
      <c r="G896" s="140"/>
    </row>
    <row r="897" spans="1:7" ht="13.15" x14ac:dyDescent="0.4">
      <c r="A897" s="140"/>
      <c r="B897" s="141"/>
      <c r="C897" s="141"/>
      <c r="D897" s="140"/>
      <c r="E897" s="140"/>
      <c r="F897" s="140"/>
      <c r="G897" s="140"/>
    </row>
    <row r="898" spans="1:7" ht="13.15" x14ac:dyDescent="0.4">
      <c r="A898" s="140"/>
      <c r="B898" s="141"/>
      <c r="C898" s="141"/>
      <c r="D898" s="140"/>
      <c r="E898" s="140"/>
      <c r="F898" s="140"/>
      <c r="G898" s="140"/>
    </row>
    <row r="899" spans="1:7" ht="13.15" x14ac:dyDescent="0.4">
      <c r="A899" s="140"/>
      <c r="B899" s="141"/>
      <c r="C899" s="141"/>
      <c r="D899" s="140"/>
      <c r="E899" s="140"/>
      <c r="F899" s="140"/>
      <c r="G899" s="140"/>
    </row>
    <row r="900" spans="1:7" ht="13.15" x14ac:dyDescent="0.4">
      <c r="A900" s="140"/>
      <c r="B900" s="141"/>
      <c r="C900" s="141"/>
      <c r="D900" s="140"/>
      <c r="E900" s="140"/>
      <c r="F900" s="140"/>
      <c r="G900" s="140"/>
    </row>
    <row r="901" spans="1:7" ht="13.15" x14ac:dyDescent="0.4">
      <c r="A901" s="140"/>
      <c r="B901" s="141"/>
      <c r="C901" s="141"/>
      <c r="D901" s="140"/>
      <c r="E901" s="140"/>
      <c r="F901" s="140"/>
      <c r="G901" s="140"/>
    </row>
    <row r="902" spans="1:7" ht="13.15" x14ac:dyDescent="0.4">
      <c r="A902" s="140"/>
      <c r="B902" s="141"/>
      <c r="C902" s="141"/>
      <c r="D902" s="140"/>
      <c r="E902" s="140"/>
      <c r="F902" s="140"/>
      <c r="G902" s="140"/>
    </row>
    <row r="903" spans="1:7" ht="13.15" x14ac:dyDescent="0.4">
      <c r="A903" s="140"/>
      <c r="B903" s="141"/>
      <c r="C903" s="141"/>
      <c r="D903" s="140"/>
      <c r="E903" s="140"/>
      <c r="F903" s="140"/>
      <c r="G903" s="140"/>
    </row>
    <row r="904" spans="1:7" ht="13.15" x14ac:dyDescent="0.4">
      <c r="A904" s="140"/>
      <c r="B904" s="141"/>
      <c r="C904" s="141"/>
      <c r="D904" s="140"/>
      <c r="E904" s="140"/>
      <c r="F904" s="140"/>
      <c r="G904" s="140"/>
    </row>
    <row r="905" spans="1:7" ht="13.15" x14ac:dyDescent="0.4">
      <c r="A905" s="140"/>
      <c r="B905" s="141"/>
      <c r="C905" s="141"/>
      <c r="D905" s="140"/>
      <c r="E905" s="140"/>
      <c r="F905" s="140"/>
      <c r="G905" s="140"/>
    </row>
    <row r="906" spans="1:7" ht="13.15" x14ac:dyDescent="0.4">
      <c r="A906" s="140"/>
      <c r="B906" s="141"/>
      <c r="C906" s="141"/>
      <c r="D906" s="140"/>
      <c r="E906" s="140"/>
      <c r="F906" s="140"/>
      <c r="G906" s="140"/>
    </row>
    <row r="907" spans="1:7" ht="13.15" x14ac:dyDescent="0.4">
      <c r="A907" s="140"/>
      <c r="B907" s="141"/>
      <c r="C907" s="141"/>
      <c r="D907" s="140"/>
      <c r="E907" s="140"/>
      <c r="F907" s="140"/>
      <c r="G907" s="140"/>
    </row>
    <row r="908" spans="1:7" ht="13.15" x14ac:dyDescent="0.4">
      <c r="A908" s="140"/>
      <c r="B908" s="141"/>
      <c r="C908" s="141"/>
      <c r="D908" s="140"/>
      <c r="E908" s="140"/>
      <c r="F908" s="140"/>
      <c r="G908" s="140"/>
    </row>
    <row r="909" spans="1:7" ht="13.15" x14ac:dyDescent="0.4">
      <c r="A909" s="140"/>
      <c r="B909" s="141"/>
      <c r="C909" s="141"/>
      <c r="D909" s="140"/>
      <c r="E909" s="140"/>
      <c r="F909" s="140"/>
      <c r="G909" s="140"/>
    </row>
    <row r="910" spans="1:7" ht="13.15" x14ac:dyDescent="0.4">
      <c r="A910" s="140"/>
      <c r="B910" s="141"/>
      <c r="C910" s="141"/>
      <c r="D910" s="140"/>
      <c r="E910" s="140"/>
      <c r="F910" s="140"/>
      <c r="G910" s="140"/>
    </row>
    <row r="911" spans="1:7" ht="13.15" x14ac:dyDescent="0.4">
      <c r="A911" s="140"/>
      <c r="B911" s="141"/>
      <c r="C911" s="141"/>
      <c r="D911" s="140"/>
      <c r="E911" s="140"/>
      <c r="F911" s="140"/>
      <c r="G911" s="140"/>
    </row>
    <row r="912" spans="1:7" ht="13.15" x14ac:dyDescent="0.4">
      <c r="A912" s="140"/>
      <c r="B912" s="141"/>
      <c r="C912" s="141"/>
      <c r="D912" s="140"/>
      <c r="E912" s="140"/>
      <c r="F912" s="140"/>
      <c r="G912" s="140"/>
    </row>
    <row r="913" spans="1:7" ht="13.15" x14ac:dyDescent="0.4">
      <c r="A913" s="140"/>
      <c r="B913" s="141"/>
      <c r="C913" s="141"/>
      <c r="D913" s="140"/>
      <c r="E913" s="140"/>
      <c r="F913" s="140"/>
      <c r="G913" s="140"/>
    </row>
    <row r="914" spans="1:7" ht="13.15" x14ac:dyDescent="0.4">
      <c r="A914" s="140"/>
      <c r="B914" s="141"/>
      <c r="C914" s="141"/>
      <c r="D914" s="140"/>
      <c r="E914" s="140"/>
      <c r="F914" s="140"/>
      <c r="G914" s="140"/>
    </row>
    <row r="915" spans="1:7" ht="13.15" x14ac:dyDescent="0.4">
      <c r="A915" s="140"/>
      <c r="B915" s="141"/>
      <c r="C915" s="141"/>
      <c r="D915" s="140"/>
      <c r="E915" s="140"/>
      <c r="F915" s="140"/>
      <c r="G915" s="140"/>
    </row>
    <row r="916" spans="1:7" ht="13.15" x14ac:dyDescent="0.4">
      <c r="A916" s="140"/>
      <c r="B916" s="141"/>
      <c r="C916" s="141"/>
      <c r="D916" s="140"/>
      <c r="E916" s="140"/>
      <c r="F916" s="140"/>
      <c r="G916" s="140"/>
    </row>
    <row r="917" spans="1:7" ht="13.15" x14ac:dyDescent="0.4">
      <c r="A917" s="140"/>
      <c r="B917" s="141"/>
      <c r="C917" s="141"/>
      <c r="D917" s="140"/>
      <c r="E917" s="140"/>
      <c r="F917" s="140"/>
      <c r="G917" s="140"/>
    </row>
    <row r="918" spans="1:7" ht="13.15" x14ac:dyDescent="0.4">
      <c r="A918" s="140"/>
      <c r="B918" s="141"/>
      <c r="C918" s="141"/>
      <c r="D918" s="140"/>
      <c r="E918" s="140"/>
      <c r="F918" s="140"/>
      <c r="G918" s="140"/>
    </row>
    <row r="919" spans="1:7" ht="13.15" x14ac:dyDescent="0.4">
      <c r="A919" s="140"/>
      <c r="B919" s="141"/>
      <c r="C919" s="141"/>
      <c r="D919" s="140"/>
      <c r="E919" s="140"/>
      <c r="F919" s="140"/>
      <c r="G919" s="140"/>
    </row>
    <row r="920" spans="1:7" ht="13.15" x14ac:dyDescent="0.4">
      <c r="A920" s="140"/>
      <c r="B920" s="141"/>
      <c r="C920" s="141"/>
      <c r="D920" s="140"/>
      <c r="E920" s="140"/>
      <c r="F920" s="140"/>
      <c r="G920" s="140"/>
    </row>
    <row r="921" spans="1:7" ht="13.15" x14ac:dyDescent="0.4">
      <c r="A921" s="140"/>
      <c r="B921" s="141"/>
      <c r="C921" s="141"/>
      <c r="D921" s="140"/>
      <c r="E921" s="140"/>
      <c r="F921" s="140"/>
      <c r="G921" s="140"/>
    </row>
    <row r="922" spans="1:7" ht="13.15" x14ac:dyDescent="0.4">
      <c r="A922" s="140"/>
      <c r="B922" s="141"/>
      <c r="C922" s="141"/>
      <c r="D922" s="140"/>
      <c r="E922" s="140"/>
      <c r="F922" s="140"/>
      <c r="G922" s="140"/>
    </row>
    <row r="923" spans="1:7" ht="13.15" x14ac:dyDescent="0.4">
      <c r="A923" s="140"/>
      <c r="B923" s="141"/>
      <c r="C923" s="141"/>
      <c r="D923" s="140"/>
      <c r="E923" s="140"/>
      <c r="F923" s="140"/>
      <c r="G923" s="140"/>
    </row>
    <row r="924" spans="1:7" ht="13.15" x14ac:dyDescent="0.4">
      <c r="A924" s="140"/>
      <c r="B924" s="141"/>
      <c r="C924" s="141"/>
      <c r="D924" s="140"/>
      <c r="E924" s="140"/>
      <c r="F924" s="140"/>
      <c r="G924" s="140"/>
    </row>
    <row r="925" spans="1:7" ht="13.15" x14ac:dyDescent="0.4">
      <c r="A925" s="140"/>
      <c r="B925" s="141"/>
      <c r="C925" s="141"/>
      <c r="D925" s="140"/>
      <c r="E925" s="140"/>
      <c r="F925" s="140"/>
      <c r="G925" s="140"/>
    </row>
    <row r="926" spans="1:7" ht="13.15" x14ac:dyDescent="0.4">
      <c r="A926" s="140"/>
      <c r="B926" s="141"/>
      <c r="C926" s="141"/>
      <c r="D926" s="140"/>
      <c r="E926" s="140"/>
      <c r="F926" s="140"/>
      <c r="G926" s="140"/>
    </row>
    <row r="927" spans="1:7" ht="13.15" x14ac:dyDescent="0.4">
      <c r="A927" s="140"/>
      <c r="B927" s="141"/>
      <c r="C927" s="141"/>
      <c r="D927" s="140"/>
      <c r="E927" s="140"/>
      <c r="F927" s="140"/>
      <c r="G927" s="140"/>
    </row>
    <row r="928" spans="1:7" ht="13.15" x14ac:dyDescent="0.4">
      <c r="A928" s="140"/>
      <c r="B928" s="141"/>
      <c r="C928" s="141"/>
      <c r="D928" s="140"/>
      <c r="E928" s="140"/>
      <c r="F928" s="140"/>
      <c r="G928" s="140"/>
    </row>
    <row r="929" spans="1:7" ht="13.15" x14ac:dyDescent="0.4">
      <c r="A929" s="140"/>
      <c r="B929" s="141"/>
      <c r="C929" s="141"/>
      <c r="D929" s="140"/>
      <c r="E929" s="140"/>
      <c r="F929" s="140"/>
      <c r="G929" s="140"/>
    </row>
    <row r="930" spans="1:7" ht="13.15" x14ac:dyDescent="0.4">
      <c r="A930" s="140"/>
      <c r="B930" s="141"/>
      <c r="C930" s="141"/>
      <c r="D930" s="140"/>
      <c r="E930" s="140"/>
      <c r="F930" s="140"/>
      <c r="G930" s="140"/>
    </row>
    <row r="931" spans="1:7" ht="13.15" x14ac:dyDescent="0.4">
      <c r="A931" s="140"/>
      <c r="B931" s="141"/>
      <c r="C931" s="141"/>
      <c r="D931" s="140"/>
      <c r="E931" s="140"/>
      <c r="F931" s="140"/>
      <c r="G931" s="140"/>
    </row>
    <row r="932" spans="1:7" ht="13.15" x14ac:dyDescent="0.4">
      <c r="A932" s="140"/>
      <c r="B932" s="141"/>
      <c r="C932" s="141"/>
      <c r="D932" s="140"/>
      <c r="E932" s="140"/>
      <c r="F932" s="140"/>
      <c r="G932" s="140"/>
    </row>
    <row r="933" spans="1:7" ht="13.15" x14ac:dyDescent="0.4">
      <c r="A933" s="140"/>
      <c r="B933" s="141"/>
      <c r="C933" s="141"/>
      <c r="D933" s="140"/>
      <c r="E933" s="140"/>
      <c r="F933" s="140"/>
      <c r="G933" s="140"/>
    </row>
    <row r="934" spans="1:7" ht="13.15" x14ac:dyDescent="0.4">
      <c r="A934" s="140"/>
      <c r="B934" s="141"/>
      <c r="C934" s="141"/>
      <c r="D934" s="140"/>
      <c r="E934" s="140"/>
      <c r="F934" s="140"/>
      <c r="G934" s="140"/>
    </row>
    <row r="935" spans="1:7" ht="13.15" x14ac:dyDescent="0.4">
      <c r="A935" s="140"/>
      <c r="B935" s="141"/>
      <c r="C935" s="141"/>
      <c r="D935" s="140"/>
      <c r="E935" s="140"/>
      <c r="F935" s="140"/>
      <c r="G935" s="140"/>
    </row>
    <row r="936" spans="1:7" ht="13.15" x14ac:dyDescent="0.4">
      <c r="A936" s="140"/>
      <c r="B936" s="141"/>
      <c r="C936" s="141"/>
      <c r="D936" s="140"/>
      <c r="E936" s="140"/>
      <c r="F936" s="140"/>
      <c r="G936" s="140"/>
    </row>
    <row r="937" spans="1:7" ht="13.15" x14ac:dyDescent="0.4">
      <c r="A937" s="140"/>
      <c r="B937" s="141"/>
      <c r="C937" s="141"/>
      <c r="D937" s="140"/>
      <c r="E937" s="140"/>
      <c r="F937" s="140"/>
      <c r="G937" s="140"/>
    </row>
    <row r="938" spans="1:7" ht="13.15" x14ac:dyDescent="0.4">
      <c r="A938" s="140"/>
      <c r="B938" s="141"/>
      <c r="C938" s="141"/>
      <c r="D938" s="140"/>
      <c r="E938" s="140"/>
      <c r="F938" s="140"/>
      <c r="G938" s="140"/>
    </row>
    <row r="939" spans="1:7" ht="13.15" x14ac:dyDescent="0.4">
      <c r="A939" s="140"/>
      <c r="B939" s="141"/>
      <c r="C939" s="141"/>
      <c r="D939" s="140"/>
      <c r="E939" s="140"/>
      <c r="F939" s="140"/>
      <c r="G939" s="140"/>
    </row>
    <row r="940" spans="1:7" ht="13.15" x14ac:dyDescent="0.4">
      <c r="A940" s="140"/>
      <c r="B940" s="141"/>
      <c r="C940" s="141"/>
      <c r="D940" s="140"/>
      <c r="E940" s="140"/>
      <c r="F940" s="140"/>
      <c r="G940" s="140"/>
    </row>
    <row r="941" spans="1:7" ht="13.15" x14ac:dyDescent="0.4">
      <c r="A941" s="140"/>
      <c r="B941" s="141"/>
      <c r="C941" s="141"/>
      <c r="D941" s="140"/>
      <c r="E941" s="140"/>
      <c r="F941" s="140"/>
      <c r="G941" s="140"/>
    </row>
    <row r="942" spans="1:7" ht="13.15" x14ac:dyDescent="0.4">
      <c r="A942" s="140"/>
      <c r="B942" s="141"/>
      <c r="C942" s="141"/>
      <c r="D942" s="140"/>
      <c r="E942" s="140"/>
      <c r="F942" s="140"/>
      <c r="G942" s="140"/>
    </row>
    <row r="943" spans="1:7" ht="13.15" x14ac:dyDescent="0.4">
      <c r="A943" s="140"/>
      <c r="B943" s="141"/>
      <c r="C943" s="141"/>
      <c r="D943" s="140"/>
      <c r="E943" s="140"/>
      <c r="F943" s="140"/>
      <c r="G943" s="140"/>
    </row>
    <row r="944" spans="1:7" ht="13.15" x14ac:dyDescent="0.4">
      <c r="A944" s="140"/>
      <c r="B944" s="141"/>
      <c r="C944" s="141"/>
      <c r="D944" s="140"/>
      <c r="E944" s="140"/>
      <c r="F944" s="140"/>
      <c r="G944" s="140"/>
    </row>
    <row r="945" spans="1:7" ht="13.15" x14ac:dyDescent="0.4">
      <c r="A945" s="140"/>
      <c r="B945" s="141"/>
      <c r="C945" s="141"/>
      <c r="D945" s="140"/>
      <c r="E945" s="140"/>
      <c r="F945" s="140"/>
      <c r="G945" s="140"/>
    </row>
    <row r="946" spans="1:7" ht="13.15" x14ac:dyDescent="0.4">
      <c r="A946" s="140"/>
      <c r="B946" s="141"/>
      <c r="C946" s="141"/>
      <c r="D946" s="140"/>
      <c r="E946" s="140"/>
      <c r="F946" s="140"/>
      <c r="G946" s="140"/>
    </row>
    <row r="947" spans="1:7" ht="13.15" x14ac:dyDescent="0.4">
      <c r="A947" s="140"/>
      <c r="B947" s="141"/>
      <c r="C947" s="141"/>
      <c r="D947" s="140"/>
      <c r="E947" s="140"/>
      <c r="F947" s="140"/>
      <c r="G947" s="140"/>
    </row>
    <row r="948" spans="1:7" ht="13.15" x14ac:dyDescent="0.4">
      <c r="A948" s="140"/>
      <c r="B948" s="141"/>
      <c r="C948" s="141"/>
      <c r="D948" s="140"/>
      <c r="E948" s="140"/>
      <c r="F948" s="140"/>
      <c r="G948" s="140"/>
    </row>
    <row r="949" spans="1:7" ht="13.15" x14ac:dyDescent="0.4">
      <c r="A949" s="140"/>
      <c r="B949" s="141"/>
      <c r="C949" s="141"/>
      <c r="D949" s="140"/>
      <c r="E949" s="140"/>
      <c r="F949" s="140"/>
      <c r="G949" s="140"/>
    </row>
    <row r="950" spans="1:7" ht="13.15" x14ac:dyDescent="0.4">
      <c r="A950" s="140"/>
      <c r="B950" s="141"/>
      <c r="C950" s="141"/>
      <c r="D950" s="140"/>
      <c r="E950" s="140"/>
      <c r="F950" s="140"/>
      <c r="G950" s="140"/>
    </row>
    <row r="951" spans="1:7" ht="13.15" x14ac:dyDescent="0.4">
      <c r="A951" s="140"/>
      <c r="B951" s="141"/>
      <c r="C951" s="141"/>
      <c r="D951" s="140"/>
      <c r="E951" s="140"/>
      <c r="F951" s="140"/>
      <c r="G951" s="140"/>
    </row>
    <row r="952" spans="1:7" ht="13.15" x14ac:dyDescent="0.4">
      <c r="A952" s="140"/>
      <c r="B952" s="141"/>
      <c r="C952" s="141"/>
      <c r="D952" s="140"/>
      <c r="E952" s="140"/>
      <c r="F952" s="140"/>
      <c r="G952" s="140"/>
    </row>
    <row r="953" spans="1:7" ht="13.15" x14ac:dyDescent="0.4">
      <c r="A953" s="140"/>
      <c r="B953" s="141"/>
      <c r="C953" s="141"/>
      <c r="D953" s="140"/>
      <c r="E953" s="140"/>
      <c r="F953" s="140"/>
      <c r="G953" s="140"/>
    </row>
    <row r="954" spans="1:7" ht="13.15" x14ac:dyDescent="0.4">
      <c r="A954" s="140"/>
      <c r="B954" s="141"/>
      <c r="C954" s="141"/>
      <c r="D954" s="140"/>
      <c r="E954" s="140"/>
      <c r="F954" s="140"/>
      <c r="G954" s="140"/>
    </row>
    <row r="955" spans="1:7" ht="13.15" x14ac:dyDescent="0.4">
      <c r="A955" s="140"/>
      <c r="B955" s="141"/>
      <c r="C955" s="141"/>
      <c r="D955" s="140"/>
      <c r="E955" s="140"/>
      <c r="F955" s="140"/>
      <c r="G955" s="140"/>
    </row>
    <row r="956" spans="1:7" ht="13.15" x14ac:dyDescent="0.4">
      <c r="A956" s="140"/>
      <c r="B956" s="141"/>
      <c r="C956" s="141"/>
      <c r="D956" s="140"/>
      <c r="E956" s="140"/>
      <c r="F956" s="140"/>
      <c r="G956" s="140"/>
    </row>
    <row r="957" spans="1:7" ht="13.15" x14ac:dyDescent="0.4">
      <c r="A957" s="140"/>
      <c r="B957" s="141"/>
      <c r="C957" s="141"/>
      <c r="D957" s="140"/>
      <c r="E957" s="140"/>
      <c r="F957" s="140"/>
      <c r="G957" s="140"/>
    </row>
    <row r="958" spans="1:7" ht="13.15" x14ac:dyDescent="0.4">
      <c r="A958" s="140"/>
      <c r="B958" s="141"/>
      <c r="C958" s="141"/>
      <c r="D958" s="140"/>
      <c r="E958" s="140"/>
      <c r="F958" s="140"/>
      <c r="G958" s="140"/>
    </row>
    <row r="959" spans="1:7" ht="13.15" x14ac:dyDescent="0.4">
      <c r="A959" s="140"/>
      <c r="B959" s="141"/>
      <c r="C959" s="141"/>
      <c r="D959" s="140"/>
      <c r="E959" s="140"/>
      <c r="F959" s="140"/>
      <c r="G959" s="140"/>
    </row>
    <row r="960" spans="1:7" ht="13.15" x14ac:dyDescent="0.4">
      <c r="A960" s="140"/>
      <c r="B960" s="141"/>
      <c r="C960" s="141"/>
      <c r="D960" s="140"/>
      <c r="E960" s="140"/>
      <c r="F960" s="140"/>
      <c r="G960" s="140"/>
    </row>
    <row r="961" spans="1:7" ht="13.15" x14ac:dyDescent="0.4">
      <c r="A961" s="140"/>
      <c r="B961" s="141"/>
      <c r="C961" s="141"/>
      <c r="D961" s="140"/>
      <c r="E961" s="140"/>
      <c r="F961" s="140"/>
      <c r="G961" s="140"/>
    </row>
    <row r="962" spans="1:7" ht="13.15" x14ac:dyDescent="0.4">
      <c r="A962" s="140"/>
      <c r="B962" s="141"/>
      <c r="C962" s="141"/>
      <c r="D962" s="140"/>
      <c r="E962" s="140"/>
      <c r="F962" s="140"/>
      <c r="G962" s="140"/>
    </row>
    <row r="963" spans="1:7" ht="13.15" x14ac:dyDescent="0.4">
      <c r="A963" s="140"/>
      <c r="B963" s="141"/>
      <c r="C963" s="141"/>
      <c r="D963" s="140"/>
      <c r="E963" s="140"/>
      <c r="F963" s="140"/>
      <c r="G963" s="140"/>
    </row>
    <row r="964" spans="1:7" ht="13.15" x14ac:dyDescent="0.4">
      <c r="A964" s="140"/>
      <c r="B964" s="141"/>
      <c r="C964" s="141"/>
      <c r="D964" s="140"/>
      <c r="E964" s="140"/>
      <c r="F964" s="140"/>
      <c r="G964" s="140"/>
    </row>
    <row r="965" spans="1:7" ht="13.15" x14ac:dyDescent="0.4">
      <c r="A965" s="140"/>
      <c r="B965" s="141"/>
      <c r="C965" s="141"/>
      <c r="D965" s="140"/>
      <c r="E965" s="140"/>
      <c r="F965" s="140"/>
      <c r="G965" s="140"/>
    </row>
    <row r="966" spans="1:7" ht="13.15" x14ac:dyDescent="0.4">
      <c r="A966" s="140"/>
      <c r="B966" s="141"/>
      <c r="C966" s="141"/>
      <c r="D966" s="140"/>
      <c r="E966" s="140"/>
      <c r="F966" s="140"/>
      <c r="G966" s="140"/>
    </row>
    <row r="967" spans="1:7" ht="13.15" x14ac:dyDescent="0.4">
      <c r="A967" s="140"/>
      <c r="B967" s="141"/>
      <c r="C967" s="141"/>
      <c r="D967" s="140"/>
      <c r="E967" s="140"/>
      <c r="F967" s="140"/>
      <c r="G967" s="140"/>
    </row>
    <row r="968" spans="1:7" ht="13.15" x14ac:dyDescent="0.4">
      <c r="A968" s="140"/>
      <c r="B968" s="141"/>
      <c r="C968" s="141"/>
      <c r="D968" s="140"/>
      <c r="E968" s="140"/>
      <c r="F968" s="140"/>
      <c r="G968" s="140"/>
    </row>
    <row r="969" spans="1:7" ht="13.15" x14ac:dyDescent="0.4">
      <c r="A969" s="140"/>
      <c r="B969" s="141"/>
      <c r="C969" s="141"/>
      <c r="D969" s="140"/>
      <c r="E969" s="140"/>
      <c r="F969" s="140"/>
      <c r="G969" s="140"/>
    </row>
    <row r="970" spans="1:7" ht="13.15" x14ac:dyDescent="0.4">
      <c r="A970" s="140"/>
      <c r="B970" s="141"/>
      <c r="C970" s="141"/>
      <c r="D970" s="140"/>
      <c r="E970" s="140"/>
      <c r="F970" s="140"/>
      <c r="G970" s="140"/>
    </row>
    <row r="971" spans="1:7" ht="13.15" x14ac:dyDescent="0.4">
      <c r="A971" s="140"/>
      <c r="B971" s="141"/>
      <c r="C971" s="141"/>
      <c r="D971" s="140"/>
      <c r="E971" s="140"/>
      <c r="F971" s="140"/>
      <c r="G971" s="140"/>
    </row>
    <row r="972" spans="1:7" ht="13.15" x14ac:dyDescent="0.4">
      <c r="A972" s="140"/>
      <c r="B972" s="141"/>
      <c r="C972" s="141"/>
      <c r="D972" s="140"/>
      <c r="E972" s="140"/>
      <c r="F972" s="140"/>
      <c r="G972" s="140"/>
    </row>
    <row r="973" spans="1:7" ht="13.15" x14ac:dyDescent="0.4">
      <c r="A973" s="140"/>
      <c r="B973" s="141"/>
      <c r="C973" s="141"/>
      <c r="D973" s="140"/>
      <c r="E973" s="140"/>
      <c r="F973" s="140"/>
      <c r="G973" s="140"/>
    </row>
    <row r="974" spans="1:7" ht="13.15" x14ac:dyDescent="0.4">
      <c r="A974" s="140"/>
      <c r="B974" s="141"/>
      <c r="C974" s="141"/>
      <c r="D974" s="140"/>
      <c r="E974" s="140"/>
      <c r="F974" s="140"/>
      <c r="G974" s="140"/>
    </row>
    <row r="975" spans="1:7" ht="13.15" x14ac:dyDescent="0.4">
      <c r="A975" s="140"/>
      <c r="B975" s="141"/>
      <c r="C975" s="141"/>
      <c r="D975" s="140"/>
      <c r="E975" s="140"/>
      <c r="F975" s="140"/>
      <c r="G975" s="140"/>
    </row>
    <row r="976" spans="1:7" ht="13.15" x14ac:dyDescent="0.4">
      <c r="A976" s="140"/>
      <c r="B976" s="141"/>
      <c r="C976" s="141"/>
      <c r="D976" s="140"/>
      <c r="E976" s="140"/>
      <c r="F976" s="140"/>
      <c r="G976" s="140"/>
    </row>
    <row r="977" spans="1:7" ht="13.15" x14ac:dyDescent="0.4">
      <c r="A977" s="140"/>
      <c r="B977" s="141"/>
      <c r="C977" s="141"/>
      <c r="D977" s="140"/>
      <c r="E977" s="140"/>
      <c r="F977" s="140"/>
      <c r="G977" s="140"/>
    </row>
    <row r="978" spans="1:7" ht="13.15" x14ac:dyDescent="0.4">
      <c r="A978" s="140"/>
      <c r="B978" s="141"/>
      <c r="C978" s="141"/>
      <c r="D978" s="140"/>
      <c r="E978" s="140"/>
      <c r="F978" s="140"/>
      <c r="G978" s="140"/>
    </row>
    <row r="979" spans="1:7" ht="13.15" x14ac:dyDescent="0.4">
      <c r="A979" s="140"/>
      <c r="B979" s="141"/>
      <c r="C979" s="141"/>
      <c r="D979" s="140"/>
      <c r="E979" s="140"/>
      <c r="F979" s="140"/>
      <c r="G979" s="140"/>
    </row>
    <row r="980" spans="1:7" ht="13.15" x14ac:dyDescent="0.4">
      <c r="A980" s="140"/>
      <c r="B980" s="141"/>
      <c r="C980" s="141"/>
      <c r="D980" s="140"/>
      <c r="E980" s="140"/>
      <c r="F980" s="140"/>
      <c r="G980" s="140"/>
    </row>
    <row r="981" spans="1:7" ht="13.15" x14ac:dyDescent="0.4">
      <c r="A981" s="140"/>
      <c r="B981" s="141"/>
      <c r="C981" s="141"/>
      <c r="D981" s="140"/>
      <c r="E981" s="140"/>
      <c r="F981" s="140"/>
      <c r="G981" s="140"/>
    </row>
    <row r="982" spans="1:7" ht="13.15" x14ac:dyDescent="0.4">
      <c r="A982" s="140"/>
      <c r="B982" s="141"/>
      <c r="C982" s="141"/>
      <c r="D982" s="140"/>
      <c r="E982" s="140"/>
      <c r="F982" s="140"/>
      <c r="G982" s="140"/>
    </row>
    <row r="983" spans="1:7" ht="13.15" x14ac:dyDescent="0.4">
      <c r="A983" s="140"/>
      <c r="B983" s="141"/>
      <c r="C983" s="141"/>
      <c r="D983" s="140"/>
      <c r="E983" s="140"/>
      <c r="F983" s="140"/>
      <c r="G983" s="140"/>
    </row>
    <row r="984" spans="1:7" ht="13.15" x14ac:dyDescent="0.4">
      <c r="A984" s="140"/>
      <c r="B984" s="141"/>
      <c r="C984" s="141"/>
      <c r="D984" s="140"/>
      <c r="E984" s="140"/>
      <c r="F984" s="140"/>
      <c r="G984" s="140"/>
    </row>
    <row r="985" spans="1:7" ht="13.15" x14ac:dyDescent="0.4">
      <c r="A985" s="140"/>
      <c r="B985" s="141"/>
      <c r="C985" s="141"/>
      <c r="D985" s="140"/>
      <c r="E985" s="140"/>
      <c r="F985" s="140"/>
      <c r="G985" s="140"/>
    </row>
    <row r="986" spans="1:7" ht="13.15" x14ac:dyDescent="0.4">
      <c r="A986" s="140"/>
      <c r="B986" s="141"/>
      <c r="C986" s="141"/>
      <c r="D986" s="140"/>
      <c r="E986" s="140"/>
      <c r="F986" s="140"/>
      <c r="G986" s="140"/>
    </row>
    <row r="987" spans="1:7" ht="13.15" x14ac:dyDescent="0.4">
      <c r="A987" s="140"/>
      <c r="B987" s="141"/>
      <c r="C987" s="141"/>
      <c r="D987" s="140"/>
      <c r="E987" s="140"/>
      <c r="F987" s="140"/>
      <c r="G987" s="140"/>
    </row>
    <row r="988" spans="1:7" ht="13.15" x14ac:dyDescent="0.4">
      <c r="A988" s="140"/>
      <c r="B988" s="141"/>
      <c r="C988" s="141"/>
      <c r="D988" s="140"/>
      <c r="E988" s="140"/>
      <c r="F988" s="140"/>
      <c r="G988" s="140"/>
    </row>
    <row r="989" spans="1:7" ht="13.15" x14ac:dyDescent="0.4">
      <c r="A989" s="140"/>
      <c r="B989" s="141"/>
      <c r="C989" s="141"/>
      <c r="D989" s="140"/>
      <c r="E989" s="140"/>
      <c r="F989" s="140"/>
      <c r="G989" s="140"/>
    </row>
    <row r="990" spans="1:7" ht="13.15" x14ac:dyDescent="0.4">
      <c r="A990" s="140"/>
      <c r="B990" s="141"/>
      <c r="C990" s="141"/>
      <c r="D990" s="140"/>
      <c r="E990" s="140"/>
      <c r="F990" s="140"/>
      <c r="G990" s="140"/>
    </row>
    <row r="991" spans="1:7" ht="13.15" x14ac:dyDescent="0.4">
      <c r="A991" s="140"/>
      <c r="B991" s="141"/>
      <c r="C991" s="141"/>
      <c r="D991" s="140"/>
      <c r="E991" s="140"/>
      <c r="F991" s="140"/>
      <c r="G991" s="140"/>
    </row>
    <row r="992" spans="1:7" ht="13.15" x14ac:dyDescent="0.4">
      <c r="A992" s="140"/>
      <c r="B992" s="141"/>
      <c r="C992" s="141"/>
      <c r="D992" s="140"/>
      <c r="E992" s="140"/>
      <c r="F992" s="140"/>
      <c r="G992" s="140"/>
    </row>
    <row r="993" spans="1:7" ht="13.15" x14ac:dyDescent="0.4">
      <c r="A993" s="140"/>
      <c r="B993" s="141"/>
      <c r="C993" s="141"/>
      <c r="D993" s="140"/>
      <c r="E993" s="140"/>
      <c r="F993" s="140"/>
      <c r="G993" s="140"/>
    </row>
    <row r="994" spans="1:7" ht="13.15" x14ac:dyDescent="0.4">
      <c r="A994" s="140"/>
      <c r="B994" s="141"/>
      <c r="C994" s="141"/>
      <c r="D994" s="140"/>
      <c r="E994" s="140"/>
      <c r="F994" s="140"/>
      <c r="G994" s="140"/>
    </row>
    <row r="995" spans="1:7" ht="13.15" x14ac:dyDescent="0.4">
      <c r="A995" s="140"/>
      <c r="B995" s="141"/>
      <c r="C995" s="141"/>
      <c r="D995" s="140"/>
      <c r="E995" s="140"/>
      <c r="F995" s="140"/>
      <c r="G995" s="140"/>
    </row>
    <row r="996" spans="1:7" ht="13.15" x14ac:dyDescent="0.4">
      <c r="A996" s="140"/>
      <c r="B996" s="141"/>
      <c r="C996" s="141"/>
      <c r="D996" s="140"/>
      <c r="E996" s="140"/>
      <c r="F996" s="140"/>
      <c r="G996" s="140"/>
    </row>
    <row r="997" spans="1:7" ht="13.15" x14ac:dyDescent="0.4">
      <c r="A997" s="140"/>
      <c r="B997" s="141"/>
      <c r="C997" s="141"/>
      <c r="D997" s="140"/>
      <c r="E997" s="140"/>
      <c r="F997" s="140"/>
      <c r="G997" s="140"/>
    </row>
    <row r="998" spans="1:7" ht="13.15" x14ac:dyDescent="0.4">
      <c r="A998" s="140"/>
      <c r="B998" s="141"/>
      <c r="C998" s="141"/>
      <c r="D998" s="140"/>
      <c r="E998" s="140"/>
      <c r="F998" s="140"/>
      <c r="G998" s="140"/>
    </row>
  </sheetData>
  <conditionalFormatting sqref="E2:E15 F3:F10 B4:C10 F12:F15 B12:C16 E17:F20">
    <cfRule type="notContainsBlanks" dxfId="0" priority="1">
      <formula>LEN(TRIM(B4))&gt;0</formula>
    </cfRule>
  </conditionalFormatting>
  <pageMargins left="0.511811024" right="0.511811024" top="0.78740157499999996" bottom="0.78740157499999996" header="0" footer="0"/>
  <pageSetup orientation="landscape"/>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Z333"/>
  <sheetViews>
    <sheetView showGridLines="0" workbookViewId="0">
      <pane xSplit="2" topLeftCell="K1" activePane="topRight" state="frozen"/>
      <selection pane="topRight" activeCell="Q5" sqref="Q5"/>
    </sheetView>
  </sheetViews>
  <sheetFormatPr defaultColWidth="14.42578125" defaultRowHeight="15" customHeight="1" x14ac:dyDescent="0.4"/>
  <cols>
    <col min="1" max="1" width="24" customWidth="1"/>
    <col min="2" max="2" width="10.42578125" customWidth="1"/>
    <col min="3" max="3" width="9.85546875" customWidth="1"/>
    <col min="4" max="4" width="12.85546875" customWidth="1"/>
    <col min="5" max="5" width="11.28515625" customWidth="1"/>
    <col min="6" max="6" width="8.85546875" customWidth="1"/>
    <col min="7" max="7" width="9.28515625" customWidth="1"/>
    <col min="8" max="8" width="10.42578125" customWidth="1"/>
    <col min="9" max="9" width="13" customWidth="1"/>
    <col min="10" max="10" width="55.140625" customWidth="1"/>
    <col min="11" max="11" width="12.7109375" customWidth="1"/>
    <col min="12" max="12" width="16.42578125" customWidth="1"/>
    <col min="13" max="13" width="16.5703125" customWidth="1"/>
    <col min="14" max="14" width="13.28515625" customWidth="1"/>
    <col min="15" max="15" width="12.140625" customWidth="1"/>
    <col min="16" max="17" width="13.140625" customWidth="1"/>
    <col min="18" max="18" width="15.140625" bestFit="1" customWidth="1"/>
    <col min="19" max="26" width="10.85546875" customWidth="1"/>
  </cols>
  <sheetData>
    <row r="1" spans="1:26" ht="82.5" customHeight="1" x14ac:dyDescent="0.4">
      <c r="A1" s="1" t="s">
        <v>49</v>
      </c>
      <c r="B1" s="2" t="s">
        <v>0</v>
      </c>
      <c r="C1" s="3" t="s">
        <v>1</v>
      </c>
      <c r="D1" s="4" t="s">
        <v>2</v>
      </c>
      <c r="E1" s="4" t="s">
        <v>3</v>
      </c>
      <c r="F1" s="4" t="s">
        <v>4</v>
      </c>
      <c r="G1" s="4" t="s">
        <v>5</v>
      </c>
      <c r="H1" s="4" t="s">
        <v>6</v>
      </c>
      <c r="I1" s="4" t="s">
        <v>7</v>
      </c>
      <c r="J1" s="4" t="s">
        <v>8</v>
      </c>
      <c r="K1" s="182" t="s">
        <v>2294</v>
      </c>
      <c r="L1" s="26" t="s">
        <v>51</v>
      </c>
      <c r="M1" s="26" t="s">
        <v>52</v>
      </c>
      <c r="N1" s="26" t="s">
        <v>53</v>
      </c>
      <c r="O1" s="26" t="s">
        <v>54</v>
      </c>
      <c r="P1" s="26" t="s">
        <v>55</v>
      </c>
      <c r="Q1" s="26" t="s">
        <v>56</v>
      </c>
      <c r="R1" s="27" t="s">
        <v>57</v>
      </c>
      <c r="S1" s="28">
        <v>44693</v>
      </c>
      <c r="T1" s="6"/>
      <c r="U1" s="16"/>
      <c r="V1" s="16"/>
      <c r="W1" s="16"/>
      <c r="X1" s="16"/>
      <c r="Y1" s="16"/>
      <c r="Z1" s="16"/>
    </row>
    <row r="2" spans="1:26" ht="13.15" x14ac:dyDescent="0.4">
      <c r="A2" s="29" t="s">
        <v>58</v>
      </c>
      <c r="B2" s="8" t="s">
        <v>59</v>
      </c>
      <c r="C2" s="9" t="s">
        <v>27</v>
      </c>
      <c r="D2" s="10">
        <v>44618</v>
      </c>
      <c r="E2" s="12" t="s">
        <v>16</v>
      </c>
      <c r="F2" s="8" t="s">
        <v>60</v>
      </c>
      <c r="G2" s="8" t="s">
        <v>61</v>
      </c>
      <c r="H2" s="8" t="s">
        <v>61</v>
      </c>
      <c r="I2" s="8" t="s">
        <v>19</v>
      </c>
      <c r="J2" s="8" t="s">
        <v>62</v>
      </c>
      <c r="K2" s="9" t="s">
        <v>43</v>
      </c>
      <c r="L2" s="12" t="s">
        <v>63</v>
      </c>
      <c r="M2" s="30" t="s">
        <v>64</v>
      </c>
      <c r="N2" s="14">
        <v>0</v>
      </c>
      <c r="O2" s="14">
        <v>0</v>
      </c>
      <c r="P2" s="14"/>
      <c r="Q2" s="14">
        <f>SUMIF('Contatos - Padrinhos&amp;Doadores'!$G$5:$G$373,"Greg",'Contatos - Padrinhos&amp;Doadores'!$H$5:$H$373)</f>
        <v>0</v>
      </c>
      <c r="R2" s="15">
        <f t="shared" ref="R2:R55" si="0">SUM(N2:P2)-Q2</f>
        <v>0</v>
      </c>
      <c r="S2" s="12">
        <f t="shared" ref="S2:S12" si="1">$S$1-D2</f>
        <v>75</v>
      </c>
      <c r="T2" s="6"/>
      <c r="U2" s="16"/>
      <c r="V2" s="16"/>
      <c r="W2" s="16"/>
      <c r="X2" s="16"/>
      <c r="Y2" s="16"/>
      <c r="Z2" s="16"/>
    </row>
    <row r="3" spans="1:26" ht="13.15" x14ac:dyDescent="0.4">
      <c r="A3" s="31" t="s">
        <v>58</v>
      </c>
      <c r="B3" s="8" t="s">
        <v>65</v>
      </c>
      <c r="C3" s="9" t="s">
        <v>27</v>
      </c>
      <c r="D3" s="10">
        <v>44618</v>
      </c>
      <c r="E3" s="12" t="s">
        <v>16</v>
      </c>
      <c r="F3" s="8" t="s">
        <v>60</v>
      </c>
      <c r="G3" s="8" t="s">
        <v>61</v>
      </c>
      <c r="H3" s="8" t="s">
        <v>61</v>
      </c>
      <c r="I3" s="8" t="s">
        <v>19</v>
      </c>
      <c r="J3" s="8" t="s">
        <v>62</v>
      </c>
      <c r="K3" s="9" t="s">
        <v>43</v>
      </c>
      <c r="L3" s="12" t="s">
        <v>63</v>
      </c>
      <c r="M3" s="30" t="s">
        <v>64</v>
      </c>
      <c r="N3" s="14">
        <v>0</v>
      </c>
      <c r="O3" s="14">
        <v>0</v>
      </c>
      <c r="P3" s="14"/>
      <c r="Q3" s="14">
        <f>SUMIF('Contatos - Padrinhos&amp;Doadores'!$G$5:$G$373,"Peter",'Contatos - Padrinhos&amp;Doadores'!$H$5:$H$373)</f>
        <v>0</v>
      </c>
      <c r="R3" s="15">
        <f t="shared" si="0"/>
        <v>0</v>
      </c>
      <c r="S3" s="12">
        <f t="shared" si="1"/>
        <v>75</v>
      </c>
      <c r="T3" s="6"/>
      <c r="U3" s="16"/>
      <c r="V3" s="16"/>
      <c r="W3" s="16"/>
      <c r="X3" s="16"/>
      <c r="Y3" s="16"/>
      <c r="Z3" s="16"/>
    </row>
    <row r="4" spans="1:26" ht="13.15" x14ac:dyDescent="0.4">
      <c r="A4" s="32" t="s">
        <v>58</v>
      </c>
      <c r="B4" s="8" t="s">
        <v>66</v>
      </c>
      <c r="C4" s="9" t="s">
        <v>27</v>
      </c>
      <c r="D4" s="10">
        <v>44618</v>
      </c>
      <c r="E4" s="12" t="s">
        <v>16</v>
      </c>
      <c r="F4" s="8" t="s">
        <v>60</v>
      </c>
      <c r="G4" s="8" t="s">
        <v>61</v>
      </c>
      <c r="H4" s="8"/>
      <c r="I4" s="8" t="s">
        <v>19</v>
      </c>
      <c r="J4" s="8" t="s">
        <v>62</v>
      </c>
      <c r="K4" s="9" t="s">
        <v>67</v>
      </c>
      <c r="L4" s="12" t="s">
        <v>68</v>
      </c>
      <c r="M4" s="30" t="s">
        <v>69</v>
      </c>
      <c r="N4" s="14">
        <v>0</v>
      </c>
      <c r="O4" s="14">
        <v>0</v>
      </c>
      <c r="P4" s="14"/>
      <c r="Q4" s="14">
        <f>SUMIF('Contatos - Padrinhos&amp;Doadores'!$G$5:$G$373,"Ethan",'Contatos - Padrinhos&amp;Doadores'!$H$5:$H$373)</f>
        <v>0</v>
      </c>
      <c r="R4" s="15">
        <f t="shared" si="0"/>
        <v>0</v>
      </c>
      <c r="S4" s="12">
        <f t="shared" si="1"/>
        <v>75</v>
      </c>
      <c r="T4" s="6"/>
      <c r="U4" s="16"/>
      <c r="V4" s="16"/>
      <c r="W4" s="16"/>
      <c r="X4" s="16"/>
      <c r="Y4" s="16"/>
      <c r="Z4" s="16"/>
    </row>
    <row r="5" spans="1:26" ht="38.25" x14ac:dyDescent="0.4">
      <c r="A5" s="31" t="s">
        <v>58</v>
      </c>
      <c r="B5" s="8" t="s">
        <v>70</v>
      </c>
      <c r="C5" s="9" t="s">
        <v>13</v>
      </c>
      <c r="D5" s="10">
        <v>44252</v>
      </c>
      <c r="E5" s="11" t="s">
        <v>16</v>
      </c>
      <c r="F5" s="8" t="s">
        <v>71</v>
      </c>
      <c r="G5" s="8" t="s">
        <v>72</v>
      </c>
      <c r="H5" s="8" t="s">
        <v>40</v>
      </c>
      <c r="I5" s="8" t="s">
        <v>73</v>
      </c>
      <c r="J5" s="8" t="s">
        <v>74</v>
      </c>
      <c r="K5" s="9" t="s">
        <v>75</v>
      </c>
      <c r="L5" s="12" t="s">
        <v>76</v>
      </c>
      <c r="M5" s="10" t="s">
        <v>77</v>
      </c>
      <c r="N5" s="14">
        <v>250</v>
      </c>
      <c r="O5" s="14">
        <v>150</v>
      </c>
      <c r="P5" s="14"/>
      <c r="Q5" s="14">
        <f>SUMIF('Contatos - Padrinhos&amp;Doadores'!$G$5:$G$373,"Smile",'Contatos - Padrinhos&amp;Doadores'!$H$5:$H$373)</f>
        <v>250</v>
      </c>
      <c r="R5" s="15">
        <f t="shared" si="0"/>
        <v>150</v>
      </c>
      <c r="S5" s="12">
        <f t="shared" si="1"/>
        <v>441</v>
      </c>
      <c r="T5" s="6"/>
      <c r="U5" s="9" t="s">
        <v>43</v>
      </c>
      <c r="V5" s="16"/>
      <c r="W5" s="16"/>
      <c r="X5" s="16"/>
      <c r="Y5" s="16"/>
      <c r="Z5" s="16"/>
    </row>
    <row r="6" spans="1:26" ht="63.75" x14ac:dyDescent="0.4">
      <c r="A6" s="32" t="s">
        <v>58</v>
      </c>
      <c r="B6" s="8" t="s">
        <v>78</v>
      </c>
      <c r="C6" s="9" t="s">
        <v>13</v>
      </c>
      <c r="D6" s="10">
        <v>44454</v>
      </c>
      <c r="E6" s="11" t="s">
        <v>16</v>
      </c>
      <c r="F6" s="8" t="s">
        <v>79</v>
      </c>
      <c r="G6" s="8" t="s">
        <v>72</v>
      </c>
      <c r="H6" s="8" t="s">
        <v>40</v>
      </c>
      <c r="I6" s="8" t="s">
        <v>17</v>
      </c>
      <c r="J6" s="8" t="s">
        <v>80</v>
      </c>
      <c r="K6" s="9" t="s">
        <v>75</v>
      </c>
      <c r="L6" s="12" t="s">
        <v>76</v>
      </c>
      <c r="M6" s="10" t="s">
        <v>77</v>
      </c>
      <c r="N6" s="14">
        <v>250</v>
      </c>
      <c r="O6" s="14">
        <v>150</v>
      </c>
      <c r="P6" s="14"/>
      <c r="Q6" s="14">
        <f>SUMIF('Contatos - Padrinhos&amp;Doadores'!$G$5:$G$373,"Olaf",'Contatos - Padrinhos&amp;Doadores'!$H$5:$H$373)</f>
        <v>100</v>
      </c>
      <c r="R6" s="15">
        <f t="shared" si="0"/>
        <v>300</v>
      </c>
      <c r="S6" s="12">
        <f t="shared" si="1"/>
        <v>239</v>
      </c>
      <c r="T6" s="6"/>
      <c r="U6" s="9" t="s">
        <v>67</v>
      </c>
      <c r="V6" s="16"/>
      <c r="W6" s="16"/>
      <c r="X6" s="16"/>
      <c r="Y6" s="16"/>
      <c r="Z6" s="16"/>
    </row>
    <row r="7" spans="1:26" ht="63.75" x14ac:dyDescent="0.4">
      <c r="A7" s="31" t="s">
        <v>58</v>
      </c>
      <c r="B7" s="8" t="s">
        <v>81</v>
      </c>
      <c r="C7" s="9" t="s">
        <v>13</v>
      </c>
      <c r="D7" s="10">
        <v>44474</v>
      </c>
      <c r="E7" s="11" t="s">
        <v>16</v>
      </c>
      <c r="F7" s="8" t="s">
        <v>82</v>
      </c>
      <c r="G7" s="8" t="s">
        <v>72</v>
      </c>
      <c r="H7" s="8" t="s">
        <v>40</v>
      </c>
      <c r="I7" s="8" t="s">
        <v>83</v>
      </c>
      <c r="J7" s="8" t="s">
        <v>84</v>
      </c>
      <c r="K7" s="9" t="s">
        <v>75</v>
      </c>
      <c r="L7" s="12" t="s">
        <v>85</v>
      </c>
      <c r="M7" s="30" t="s">
        <v>77</v>
      </c>
      <c r="N7" s="33">
        <v>150</v>
      </c>
      <c r="O7" s="14">
        <v>150</v>
      </c>
      <c r="P7" s="14"/>
      <c r="Q7" s="14">
        <f>SUMIF('Contatos - Padrinhos&amp;Doadores'!$G$5:$G$373,"Gru",'Contatos - Padrinhos&amp;Doadores'!$H$5:$H$373)</f>
        <v>200</v>
      </c>
      <c r="R7" s="15">
        <f t="shared" si="0"/>
        <v>100</v>
      </c>
      <c r="S7" s="12">
        <f t="shared" si="1"/>
        <v>219</v>
      </c>
      <c r="T7" s="6"/>
      <c r="U7" s="9" t="s">
        <v>75</v>
      </c>
      <c r="V7" s="16"/>
      <c r="W7" s="16"/>
      <c r="X7" s="16"/>
      <c r="Y7" s="16"/>
      <c r="Z7" s="16"/>
    </row>
    <row r="8" spans="1:26" ht="63.75" x14ac:dyDescent="0.4">
      <c r="A8" s="7" t="s">
        <v>58</v>
      </c>
      <c r="B8" s="8" t="s">
        <v>86</v>
      </c>
      <c r="C8" s="9" t="s">
        <v>13</v>
      </c>
      <c r="D8" s="10">
        <v>44474</v>
      </c>
      <c r="E8" s="11" t="s">
        <v>14</v>
      </c>
      <c r="F8" s="8" t="s">
        <v>82</v>
      </c>
      <c r="G8" s="8" t="s">
        <v>72</v>
      </c>
      <c r="H8" s="8" t="s">
        <v>40</v>
      </c>
      <c r="I8" s="8" t="s">
        <v>87</v>
      </c>
      <c r="J8" s="8" t="s">
        <v>84</v>
      </c>
      <c r="K8" s="9" t="s">
        <v>43</v>
      </c>
      <c r="L8" s="12" t="s">
        <v>85</v>
      </c>
      <c r="M8" s="30" t="s">
        <v>88</v>
      </c>
      <c r="N8" s="33">
        <v>0</v>
      </c>
      <c r="O8" s="14">
        <v>150</v>
      </c>
      <c r="P8" s="14"/>
      <c r="Q8" s="14">
        <f>SUMIF('Contatos - Padrinhos&amp;Doadores'!$G$5:$G$373,"Nicole",'Contatos - Padrinhos&amp;Doadores'!$H$5:$H$373)</f>
        <v>0</v>
      </c>
      <c r="R8" s="15">
        <f t="shared" si="0"/>
        <v>150</v>
      </c>
      <c r="S8" s="12">
        <f t="shared" si="1"/>
        <v>219</v>
      </c>
      <c r="T8" s="6"/>
      <c r="U8" s="9"/>
      <c r="V8" s="16"/>
      <c r="W8" s="16"/>
      <c r="X8" s="16"/>
      <c r="Y8" s="16"/>
      <c r="Z8" s="16"/>
    </row>
    <row r="9" spans="1:26" ht="51" x14ac:dyDescent="0.4">
      <c r="A9" s="7" t="s">
        <v>58</v>
      </c>
      <c r="B9" s="8" t="s">
        <v>89</v>
      </c>
      <c r="C9" s="9" t="s">
        <v>13</v>
      </c>
      <c r="D9" s="10">
        <v>44520</v>
      </c>
      <c r="E9" s="11" t="s">
        <v>16</v>
      </c>
      <c r="F9" s="8" t="s">
        <v>28</v>
      </c>
      <c r="G9" s="8" t="s">
        <v>72</v>
      </c>
      <c r="H9" s="8" t="s">
        <v>40</v>
      </c>
      <c r="I9" s="8" t="s">
        <v>90</v>
      </c>
      <c r="J9" s="8" t="s">
        <v>91</v>
      </c>
      <c r="K9" s="9" t="s">
        <v>75</v>
      </c>
      <c r="L9" s="12" t="s">
        <v>92</v>
      </c>
      <c r="M9" s="30" t="s">
        <v>93</v>
      </c>
      <c r="N9" s="14">
        <v>250</v>
      </c>
      <c r="O9" s="14">
        <v>150</v>
      </c>
      <c r="P9" s="14"/>
      <c r="Q9" s="14">
        <f>SUMIF('Contatos - Padrinhos&amp;Doadores'!$G$5:$G$373,"Nate",'Contatos - Padrinhos&amp;Doadores'!$H$5:$H$373)</f>
        <v>39.200000000000003</v>
      </c>
      <c r="R9" s="15">
        <f t="shared" si="0"/>
        <v>360.8</v>
      </c>
      <c r="S9" s="12">
        <f t="shared" si="1"/>
        <v>173</v>
      </c>
      <c r="T9" s="6"/>
      <c r="V9" s="16"/>
      <c r="W9" s="16"/>
      <c r="X9" s="16"/>
      <c r="Y9" s="16"/>
      <c r="Z9" s="16"/>
    </row>
    <row r="10" spans="1:26" ht="38.25" x14ac:dyDescent="0.4">
      <c r="A10" s="7" t="s">
        <v>58</v>
      </c>
      <c r="B10" s="34" t="s">
        <v>94</v>
      </c>
      <c r="C10" s="9" t="s">
        <v>13</v>
      </c>
      <c r="D10" s="10">
        <v>44639</v>
      </c>
      <c r="E10" s="12" t="s">
        <v>16</v>
      </c>
      <c r="F10" s="8" t="s">
        <v>79</v>
      </c>
      <c r="G10" s="8" t="s">
        <v>72</v>
      </c>
      <c r="H10" s="8" t="s">
        <v>40</v>
      </c>
      <c r="I10" s="8" t="s">
        <v>95</v>
      </c>
      <c r="J10" s="8" t="s">
        <v>96</v>
      </c>
      <c r="K10" s="9" t="s">
        <v>75</v>
      </c>
      <c r="L10" s="12" t="s">
        <v>76</v>
      </c>
      <c r="M10" s="12" t="s">
        <v>77</v>
      </c>
      <c r="N10" s="14">
        <v>250</v>
      </c>
      <c r="O10" s="14">
        <v>150</v>
      </c>
      <c r="P10" s="14"/>
      <c r="Q10" s="14">
        <f>SUMIF('Contatos - Padrinhos&amp;Doadores'!$G$5:$G$373,"Elliot",'Contatos - Padrinhos&amp;Doadores'!$H$5:$H$373)</f>
        <v>0</v>
      </c>
      <c r="R10" s="15">
        <f t="shared" si="0"/>
        <v>400</v>
      </c>
      <c r="S10" s="12">
        <f t="shared" si="1"/>
        <v>54</v>
      </c>
      <c r="T10" s="6"/>
      <c r="V10" s="16"/>
      <c r="W10" s="16"/>
      <c r="X10" s="16"/>
      <c r="Y10" s="16"/>
      <c r="Z10" s="16"/>
    </row>
    <row r="11" spans="1:26" ht="76.5" x14ac:dyDescent="0.4">
      <c r="A11" s="7" t="s">
        <v>58</v>
      </c>
      <c r="B11" s="8" t="s">
        <v>97</v>
      </c>
      <c r="C11" s="9" t="s">
        <v>13</v>
      </c>
      <c r="D11" s="10">
        <v>44613</v>
      </c>
      <c r="E11" s="12" t="s">
        <v>16</v>
      </c>
      <c r="F11" s="8" t="s">
        <v>79</v>
      </c>
      <c r="G11" s="8" t="s">
        <v>98</v>
      </c>
      <c r="H11" s="8" t="s">
        <v>40</v>
      </c>
      <c r="I11" s="8" t="s">
        <v>99</v>
      </c>
      <c r="J11" s="34" t="s">
        <v>100</v>
      </c>
      <c r="K11" s="9" t="s">
        <v>67</v>
      </c>
      <c r="L11" s="12" t="s">
        <v>101</v>
      </c>
      <c r="M11" s="12" t="s">
        <v>102</v>
      </c>
      <c r="N11" s="14">
        <v>0</v>
      </c>
      <c r="O11" s="14">
        <v>0</v>
      </c>
      <c r="P11" s="14"/>
      <c r="Q11" s="14">
        <f>SUMIF('Contatos - Padrinhos&amp;Doadores'!$G$5:$G$373,"Kiko",'Contatos - Padrinhos&amp;Doadores'!$H$5:$H$373)</f>
        <v>0</v>
      </c>
      <c r="R11" s="15">
        <f t="shared" si="0"/>
        <v>0</v>
      </c>
      <c r="S11" s="12">
        <f t="shared" si="1"/>
        <v>80</v>
      </c>
      <c r="T11" s="6"/>
      <c r="V11" s="16"/>
      <c r="W11" s="16"/>
      <c r="X11" s="16"/>
      <c r="Y11" s="16"/>
      <c r="Z11" s="16"/>
    </row>
    <row r="12" spans="1:26" ht="25.5" x14ac:dyDescent="0.4">
      <c r="A12" s="7" t="s">
        <v>103</v>
      </c>
      <c r="B12" s="8" t="s">
        <v>104</v>
      </c>
      <c r="C12" s="9" t="s">
        <v>13</v>
      </c>
      <c r="D12" s="10">
        <v>44335</v>
      </c>
      <c r="E12" s="11" t="s">
        <v>16</v>
      </c>
      <c r="F12" s="8" t="s">
        <v>79</v>
      </c>
      <c r="G12" s="8" t="s">
        <v>105</v>
      </c>
      <c r="H12" s="8" t="s">
        <v>40</v>
      </c>
      <c r="I12" s="35" t="s">
        <v>17</v>
      </c>
      <c r="J12" s="8" t="s">
        <v>106</v>
      </c>
      <c r="K12" s="9" t="s">
        <v>75</v>
      </c>
      <c r="L12" s="12" t="s">
        <v>76</v>
      </c>
      <c r="M12" s="10" t="s">
        <v>77</v>
      </c>
      <c r="N12" s="14">
        <v>250</v>
      </c>
      <c r="O12" s="14">
        <v>150</v>
      </c>
      <c r="P12" s="14"/>
      <c r="Q12" s="14">
        <f>SUMIF('Contatos - Padrinhos&amp;Doadores'!$G$5:$G$373,"Pet",'Contatos - Padrinhos&amp;Doadores'!$H$5:$H$373)</f>
        <v>300</v>
      </c>
      <c r="R12" s="15">
        <f t="shared" si="0"/>
        <v>100</v>
      </c>
      <c r="S12" s="12">
        <f t="shared" si="1"/>
        <v>358</v>
      </c>
      <c r="T12" s="6"/>
      <c r="V12" s="16"/>
      <c r="W12" s="16"/>
      <c r="X12" s="16"/>
      <c r="Y12" s="16"/>
      <c r="Z12" s="16"/>
    </row>
    <row r="13" spans="1:26" ht="25.5" x14ac:dyDescent="0.4">
      <c r="A13" s="7" t="s">
        <v>58</v>
      </c>
      <c r="B13" s="8" t="s">
        <v>107</v>
      </c>
      <c r="C13" s="9" t="s">
        <v>13</v>
      </c>
      <c r="D13" s="10">
        <v>44681</v>
      </c>
      <c r="E13" s="12" t="s">
        <v>14</v>
      </c>
      <c r="F13" s="8" t="s">
        <v>79</v>
      </c>
      <c r="G13" s="8" t="s">
        <v>105</v>
      </c>
      <c r="H13" s="8" t="s">
        <v>40</v>
      </c>
      <c r="I13" s="8" t="s">
        <v>19</v>
      </c>
      <c r="J13" s="8" t="s">
        <v>108</v>
      </c>
      <c r="K13" s="9" t="s">
        <v>75</v>
      </c>
      <c r="L13" s="12" t="s">
        <v>92</v>
      </c>
      <c r="M13" s="12" t="s">
        <v>109</v>
      </c>
      <c r="N13" s="14">
        <v>250</v>
      </c>
      <c r="O13" s="14">
        <v>150</v>
      </c>
      <c r="P13" s="14"/>
      <c r="Q13" s="14">
        <f>SUMIF('Contatos - Padrinhos&amp;Doadores'!$G$5:$G$373,"Boo",'Contatos - Padrinhos&amp;Doadores'!$H$5:$H$373)</f>
        <v>600</v>
      </c>
      <c r="R13" s="15">
        <f t="shared" si="0"/>
        <v>-200</v>
      </c>
      <c r="S13" s="12">
        <f>$S$1-D12</f>
        <v>358</v>
      </c>
      <c r="T13" s="6"/>
      <c r="V13" s="16"/>
      <c r="W13" s="16"/>
      <c r="X13" s="16"/>
      <c r="Y13" s="16"/>
      <c r="Z13" s="16"/>
    </row>
    <row r="14" spans="1:26" ht="13.15" x14ac:dyDescent="0.4">
      <c r="A14" s="7" t="s">
        <v>58</v>
      </c>
      <c r="B14" s="34" t="s">
        <v>110</v>
      </c>
      <c r="C14" s="9" t="s">
        <v>13</v>
      </c>
      <c r="D14" s="10">
        <v>44639</v>
      </c>
      <c r="E14" s="12" t="s">
        <v>14</v>
      </c>
      <c r="F14" s="8" t="s">
        <v>111</v>
      </c>
      <c r="G14" s="8" t="s">
        <v>112</v>
      </c>
      <c r="H14" s="8" t="s">
        <v>113</v>
      </c>
      <c r="I14" s="8" t="s">
        <v>17</v>
      </c>
      <c r="J14" s="8" t="s">
        <v>96</v>
      </c>
      <c r="K14" s="9" t="s">
        <v>75</v>
      </c>
      <c r="L14" s="12" t="s">
        <v>76</v>
      </c>
      <c r="M14" s="12" t="s">
        <v>77</v>
      </c>
      <c r="N14" s="14">
        <v>250</v>
      </c>
      <c r="O14" s="14">
        <v>150</v>
      </c>
      <c r="P14" s="14"/>
      <c r="Q14" s="14">
        <f>SUMIF('Contatos - Padrinhos&amp;Doadores'!$G$5:$G$373,"Cassie",'Contatos - Padrinhos&amp;Doadores'!$H$5:$H$373)</f>
        <v>0</v>
      </c>
      <c r="R14" s="15">
        <f t="shared" si="0"/>
        <v>400</v>
      </c>
      <c r="S14" s="12">
        <f t="shared" ref="S14:S33" si="2">$S$1-D14</f>
        <v>54</v>
      </c>
      <c r="T14" s="6"/>
      <c r="V14" s="16"/>
      <c r="W14" s="16"/>
      <c r="X14" s="16"/>
      <c r="Y14" s="16"/>
      <c r="Z14" s="16"/>
    </row>
    <row r="15" spans="1:26" ht="38.25" x14ac:dyDescent="0.4">
      <c r="A15" s="7" t="s">
        <v>58</v>
      </c>
      <c r="B15" s="8" t="s">
        <v>114</v>
      </c>
      <c r="C15" s="9" t="s">
        <v>13</v>
      </c>
      <c r="D15" s="10">
        <v>44279</v>
      </c>
      <c r="E15" s="11" t="s">
        <v>16</v>
      </c>
      <c r="F15" s="8" t="s">
        <v>79</v>
      </c>
      <c r="G15" s="8" t="s">
        <v>115</v>
      </c>
      <c r="H15" s="8" t="s">
        <v>113</v>
      </c>
      <c r="I15" s="8" t="s">
        <v>17</v>
      </c>
      <c r="J15" s="8" t="s">
        <v>116</v>
      </c>
      <c r="K15" s="9" t="s">
        <v>43</v>
      </c>
      <c r="L15" s="12" t="s">
        <v>117</v>
      </c>
      <c r="M15" s="12" t="s">
        <v>118</v>
      </c>
      <c r="N15" s="14">
        <v>0</v>
      </c>
      <c r="O15" s="33">
        <v>0</v>
      </c>
      <c r="P15" s="14"/>
      <c r="Q15" s="14">
        <f>SUMIF('Contatos - Padrinhos&amp;Doadores'!$G$5:$G$373,"Jimmy",'Contatos - Padrinhos&amp;Doadores'!$H$5:$H$373)</f>
        <v>99</v>
      </c>
      <c r="R15" s="15">
        <f t="shared" si="0"/>
        <v>-99</v>
      </c>
      <c r="S15" s="12">
        <f t="shared" si="2"/>
        <v>414</v>
      </c>
      <c r="T15" s="6"/>
      <c r="V15" s="16"/>
      <c r="W15" s="16"/>
      <c r="X15" s="16"/>
      <c r="Y15" s="16"/>
      <c r="Z15" s="16"/>
    </row>
    <row r="16" spans="1:26" ht="38.25" x14ac:dyDescent="0.4">
      <c r="A16" s="7" t="s">
        <v>58</v>
      </c>
      <c r="B16" s="8" t="s">
        <v>119</v>
      </c>
      <c r="C16" s="9" t="s">
        <v>13</v>
      </c>
      <c r="D16" s="10">
        <v>44394</v>
      </c>
      <c r="E16" s="11" t="s">
        <v>16</v>
      </c>
      <c r="F16" s="8" t="s">
        <v>120</v>
      </c>
      <c r="G16" s="8" t="s">
        <v>115</v>
      </c>
      <c r="H16" s="8" t="s">
        <v>113</v>
      </c>
      <c r="I16" s="8" t="s">
        <v>17</v>
      </c>
      <c r="J16" s="8" t="s">
        <v>121</v>
      </c>
      <c r="K16" s="9" t="s">
        <v>75</v>
      </c>
      <c r="L16" s="12" t="s">
        <v>76</v>
      </c>
      <c r="M16" s="10" t="s">
        <v>77</v>
      </c>
      <c r="N16" s="14">
        <v>250</v>
      </c>
      <c r="O16" s="14">
        <v>150</v>
      </c>
      <c r="P16" s="14"/>
      <c r="Q16" s="14">
        <f>SUMIF('Contatos - Padrinhos&amp;Doadores'!$G$5:$G$373,"Benício",'Contatos - Padrinhos&amp;Doadores'!$H$5:$H$373)</f>
        <v>400</v>
      </c>
      <c r="R16" s="15">
        <f t="shared" si="0"/>
        <v>0</v>
      </c>
      <c r="S16" s="12">
        <f t="shared" si="2"/>
        <v>299</v>
      </c>
      <c r="T16" s="6"/>
      <c r="V16" s="16"/>
      <c r="W16" s="16"/>
      <c r="X16" s="16"/>
      <c r="Y16" s="16"/>
      <c r="Z16" s="16"/>
    </row>
    <row r="17" spans="1:26" ht="25.5" x14ac:dyDescent="0.4">
      <c r="A17" s="7" t="s">
        <v>58</v>
      </c>
      <c r="B17" s="8" t="s">
        <v>122</v>
      </c>
      <c r="C17" s="9" t="s">
        <v>13</v>
      </c>
      <c r="D17" s="10">
        <v>44614</v>
      </c>
      <c r="E17" s="12" t="s">
        <v>16</v>
      </c>
      <c r="F17" s="8" t="s">
        <v>79</v>
      </c>
      <c r="G17" s="8" t="s">
        <v>115</v>
      </c>
      <c r="H17" s="8" t="s">
        <v>40</v>
      </c>
      <c r="I17" s="8" t="s">
        <v>83</v>
      </c>
      <c r="J17" s="8" t="s">
        <v>123</v>
      </c>
      <c r="K17" s="9" t="s">
        <v>75</v>
      </c>
      <c r="L17" s="12" t="s">
        <v>92</v>
      </c>
      <c r="M17" s="12" t="s">
        <v>124</v>
      </c>
      <c r="N17" s="14">
        <v>250</v>
      </c>
      <c r="O17" s="14">
        <v>150</v>
      </c>
      <c r="P17" s="14"/>
      <c r="Q17" s="14">
        <f>SUMIF('Contatos - Padrinhos&amp;Doadores'!$G$5:$G$373,"Marmaduque",'Contatos - Padrinhos&amp;Doadores'!$H$5:$H$373)</f>
        <v>300</v>
      </c>
      <c r="R17" s="15">
        <f t="shared" si="0"/>
        <v>100</v>
      </c>
      <c r="S17" s="12">
        <f t="shared" si="2"/>
        <v>79</v>
      </c>
      <c r="T17" s="6"/>
      <c r="V17" s="16"/>
      <c r="W17" s="16"/>
      <c r="X17" s="16"/>
      <c r="Y17" s="16"/>
      <c r="Z17" s="16"/>
    </row>
    <row r="18" spans="1:26" ht="38.25" x14ac:dyDescent="0.4">
      <c r="A18" s="7" t="s">
        <v>58</v>
      </c>
      <c r="B18" s="8" t="s">
        <v>125</v>
      </c>
      <c r="C18" s="9" t="s">
        <v>13</v>
      </c>
      <c r="D18" s="10">
        <v>44520</v>
      </c>
      <c r="E18" s="11" t="s">
        <v>16</v>
      </c>
      <c r="F18" s="8" t="s">
        <v>126</v>
      </c>
      <c r="G18" s="8" t="s">
        <v>127</v>
      </c>
      <c r="H18" s="8" t="s">
        <v>113</v>
      </c>
      <c r="I18" s="8" t="s">
        <v>128</v>
      </c>
      <c r="J18" s="8" t="s">
        <v>129</v>
      </c>
      <c r="K18" s="9" t="s">
        <v>75</v>
      </c>
      <c r="L18" s="12" t="s">
        <v>92</v>
      </c>
      <c r="M18" s="11" t="s">
        <v>77</v>
      </c>
      <c r="N18" s="14">
        <v>250</v>
      </c>
      <c r="O18" s="14">
        <v>150</v>
      </c>
      <c r="P18" s="14"/>
      <c r="Q18" s="14">
        <f>SUMIF('Contatos - Padrinhos&amp;Doadores'!$G$5:$G$373,"Mostarda",'Contatos - Padrinhos&amp;Doadores'!$H$5:$H$373)</f>
        <v>0</v>
      </c>
      <c r="R18" s="15">
        <f t="shared" si="0"/>
        <v>400</v>
      </c>
      <c r="S18" s="12">
        <f t="shared" si="2"/>
        <v>173</v>
      </c>
      <c r="T18" s="6"/>
      <c r="V18" s="16"/>
      <c r="W18" s="16"/>
      <c r="X18" s="16"/>
      <c r="Y18" s="16"/>
      <c r="Z18" s="16"/>
    </row>
    <row r="19" spans="1:26" ht="38.25" x14ac:dyDescent="0.4">
      <c r="A19" s="7" t="s">
        <v>58</v>
      </c>
      <c r="B19" s="8" t="s">
        <v>130</v>
      </c>
      <c r="C19" s="9" t="s">
        <v>13</v>
      </c>
      <c r="D19" s="10">
        <v>44303</v>
      </c>
      <c r="E19" s="11" t="s">
        <v>16</v>
      </c>
      <c r="F19" s="8" t="s">
        <v>28</v>
      </c>
      <c r="G19" s="8" t="s">
        <v>131</v>
      </c>
      <c r="H19" s="8" t="s">
        <v>113</v>
      </c>
      <c r="I19" s="8" t="s">
        <v>90</v>
      </c>
      <c r="J19" s="8" t="s">
        <v>132</v>
      </c>
      <c r="K19" s="9" t="s">
        <v>75</v>
      </c>
      <c r="L19" s="12" t="s">
        <v>76</v>
      </c>
      <c r="M19" s="30" t="s">
        <v>77</v>
      </c>
      <c r="N19" s="14">
        <v>250</v>
      </c>
      <c r="O19" s="14">
        <v>150</v>
      </c>
      <c r="P19" s="14"/>
      <c r="Q19" s="14">
        <f>SUMIF('Contatos - Padrinhos&amp;Doadores'!$G$5:$G$373,"Lebron",'Contatos - Padrinhos&amp;Doadores'!$H$5:$H$373)</f>
        <v>190</v>
      </c>
      <c r="R19" s="15">
        <f t="shared" si="0"/>
        <v>210</v>
      </c>
      <c r="S19" s="12">
        <f t="shared" si="2"/>
        <v>390</v>
      </c>
      <c r="T19" s="6"/>
      <c r="V19" s="16"/>
      <c r="W19" s="16"/>
      <c r="X19" s="16"/>
      <c r="Y19" s="16"/>
      <c r="Z19" s="16"/>
    </row>
    <row r="20" spans="1:26" ht="51" x14ac:dyDescent="0.4">
      <c r="A20" s="7" t="s">
        <v>58</v>
      </c>
      <c r="B20" s="8" t="s">
        <v>133</v>
      </c>
      <c r="C20" s="9" t="s">
        <v>13</v>
      </c>
      <c r="D20" s="10">
        <v>44063</v>
      </c>
      <c r="E20" s="8" t="s">
        <v>16</v>
      </c>
      <c r="F20" s="8" t="s">
        <v>28</v>
      </c>
      <c r="G20" s="12" t="s">
        <v>134</v>
      </c>
      <c r="H20" s="8" t="s">
        <v>113</v>
      </c>
      <c r="I20" s="8" t="s">
        <v>90</v>
      </c>
      <c r="J20" s="8" t="s">
        <v>135</v>
      </c>
      <c r="K20" s="9" t="s">
        <v>75</v>
      </c>
      <c r="L20" s="12" t="s">
        <v>76</v>
      </c>
      <c r="M20" s="10" t="s">
        <v>77</v>
      </c>
      <c r="N20" s="14">
        <v>250</v>
      </c>
      <c r="O20" s="14">
        <v>150</v>
      </c>
      <c r="P20" s="14"/>
      <c r="Q20" s="14">
        <f>SUMIF('Contatos - Padrinhos&amp;Doadores'!$G$5:$G$373,"Alvin",'Contatos - Padrinhos&amp;Doadores'!$H$5:$H$373)</f>
        <v>570</v>
      </c>
      <c r="R20" s="15">
        <f t="shared" si="0"/>
        <v>-170</v>
      </c>
      <c r="S20" s="12">
        <f t="shared" si="2"/>
        <v>630</v>
      </c>
      <c r="T20" s="6"/>
      <c r="V20" s="16"/>
      <c r="W20" s="16"/>
      <c r="X20" s="16"/>
      <c r="Y20" s="16"/>
      <c r="Z20" s="16"/>
    </row>
    <row r="21" spans="1:26" ht="51" x14ac:dyDescent="0.4">
      <c r="A21" s="7" t="s">
        <v>103</v>
      </c>
      <c r="B21" s="8" t="s">
        <v>136</v>
      </c>
      <c r="C21" s="9" t="s">
        <v>13</v>
      </c>
      <c r="D21" s="10">
        <v>44434</v>
      </c>
      <c r="E21" s="11" t="s">
        <v>14</v>
      </c>
      <c r="F21" s="8" t="s">
        <v>111</v>
      </c>
      <c r="G21" s="8" t="s">
        <v>134</v>
      </c>
      <c r="H21" s="8" t="s">
        <v>113</v>
      </c>
      <c r="I21" s="8" t="s">
        <v>90</v>
      </c>
      <c r="J21" s="8" t="s">
        <v>137</v>
      </c>
      <c r="K21" s="9" t="s">
        <v>75</v>
      </c>
      <c r="L21" s="12" t="s">
        <v>92</v>
      </c>
      <c r="M21" s="12" t="s">
        <v>138</v>
      </c>
      <c r="N21" s="14">
        <v>250</v>
      </c>
      <c r="O21" s="14">
        <v>150</v>
      </c>
      <c r="P21" s="14"/>
      <c r="Q21" s="14">
        <f>SUMIF('Contatos - Padrinhos&amp;Doadores'!$G$5:$G$373,"Milena",'Contatos - Padrinhos&amp;Doadores'!$H$5:$H$373)</f>
        <v>74.900000000000006</v>
      </c>
      <c r="R21" s="15">
        <f t="shared" si="0"/>
        <v>325.10000000000002</v>
      </c>
      <c r="S21" s="12">
        <f t="shared" si="2"/>
        <v>259</v>
      </c>
      <c r="T21" s="6"/>
      <c r="V21" s="16"/>
      <c r="W21" s="16"/>
      <c r="X21" s="16"/>
      <c r="Y21" s="16"/>
      <c r="Z21" s="16"/>
    </row>
    <row r="22" spans="1:26" ht="25.5" x14ac:dyDescent="0.4">
      <c r="A22" s="7" t="s">
        <v>58</v>
      </c>
      <c r="B22" s="8" t="s">
        <v>139</v>
      </c>
      <c r="C22" s="9" t="s">
        <v>13</v>
      </c>
      <c r="D22" s="10">
        <v>44520</v>
      </c>
      <c r="E22" s="11" t="s">
        <v>14</v>
      </c>
      <c r="F22" s="8" t="s">
        <v>28</v>
      </c>
      <c r="G22" s="36" t="s">
        <v>134</v>
      </c>
      <c r="H22" s="8" t="s">
        <v>113</v>
      </c>
      <c r="I22" s="8" t="s">
        <v>19</v>
      </c>
      <c r="J22" s="8" t="s">
        <v>140</v>
      </c>
      <c r="K22" s="9" t="s">
        <v>43</v>
      </c>
      <c r="L22" s="12" t="s">
        <v>141</v>
      </c>
      <c r="M22" s="12" t="s">
        <v>142</v>
      </c>
      <c r="N22" s="14">
        <v>0</v>
      </c>
      <c r="O22" s="14">
        <v>150</v>
      </c>
      <c r="P22" s="14"/>
      <c r="Q22" s="14">
        <f>SUMIF('Contatos - Padrinhos&amp;Doadores'!$G$5:$G$373,"Maddy",'Contatos - Padrinhos&amp;Doadores'!$H$5:$H$373)</f>
        <v>0</v>
      </c>
      <c r="R22" s="15">
        <f t="shared" si="0"/>
        <v>150</v>
      </c>
      <c r="S22" s="12">
        <f t="shared" si="2"/>
        <v>173</v>
      </c>
      <c r="T22" s="6"/>
      <c r="V22" s="16"/>
      <c r="W22" s="16"/>
      <c r="X22" s="16"/>
      <c r="Y22" s="16"/>
      <c r="Z22" s="16"/>
    </row>
    <row r="23" spans="1:26" ht="13.15" x14ac:dyDescent="0.4">
      <c r="A23" s="7" t="s">
        <v>103</v>
      </c>
      <c r="B23" s="8" t="s">
        <v>143</v>
      </c>
      <c r="C23" s="9" t="s">
        <v>13</v>
      </c>
      <c r="D23" s="10">
        <v>44520</v>
      </c>
      <c r="E23" s="11" t="s">
        <v>16</v>
      </c>
      <c r="F23" s="8" t="s">
        <v>111</v>
      </c>
      <c r="G23" s="8" t="s">
        <v>134</v>
      </c>
      <c r="H23" s="8" t="s">
        <v>113</v>
      </c>
      <c r="I23" s="8" t="s">
        <v>17</v>
      </c>
      <c r="J23" s="8" t="s">
        <v>144</v>
      </c>
      <c r="K23" s="9" t="s">
        <v>75</v>
      </c>
      <c r="L23" s="12" t="s">
        <v>92</v>
      </c>
      <c r="M23" s="11" t="s">
        <v>77</v>
      </c>
      <c r="N23" s="14">
        <v>250</v>
      </c>
      <c r="O23" s="14">
        <v>150</v>
      </c>
      <c r="P23" s="14"/>
      <c r="Q23" s="14">
        <f>SUMIF('Contatos - Padrinhos&amp;Doadores'!$G$5:$G$373,"João",'Contatos - Padrinhos&amp;Doadores'!$H$5:$H$373)</f>
        <v>0</v>
      </c>
      <c r="R23" s="15">
        <f t="shared" si="0"/>
        <v>400</v>
      </c>
      <c r="S23" s="12">
        <f t="shared" si="2"/>
        <v>173</v>
      </c>
      <c r="T23" s="6"/>
      <c r="V23" s="16"/>
      <c r="W23" s="16"/>
      <c r="X23" s="16"/>
      <c r="Y23" s="16"/>
      <c r="Z23" s="16"/>
    </row>
    <row r="24" spans="1:26" ht="51" x14ac:dyDescent="0.4">
      <c r="A24" s="7" t="s">
        <v>58</v>
      </c>
      <c r="B24" s="8" t="s">
        <v>145</v>
      </c>
      <c r="C24" s="9" t="s">
        <v>13</v>
      </c>
      <c r="D24" s="10">
        <v>44529</v>
      </c>
      <c r="E24" s="11" t="s">
        <v>14</v>
      </c>
      <c r="F24" s="8" t="s">
        <v>146</v>
      </c>
      <c r="G24" s="8" t="s">
        <v>134</v>
      </c>
      <c r="H24" s="8" t="s">
        <v>113</v>
      </c>
      <c r="I24" s="8" t="s">
        <v>17</v>
      </c>
      <c r="J24" s="8" t="s">
        <v>147</v>
      </c>
      <c r="K24" s="9" t="s">
        <v>75</v>
      </c>
      <c r="L24" s="12" t="s">
        <v>92</v>
      </c>
      <c r="M24" s="12" t="s">
        <v>138</v>
      </c>
      <c r="N24" s="14">
        <v>250</v>
      </c>
      <c r="O24" s="14">
        <v>150</v>
      </c>
      <c r="P24" s="14"/>
      <c r="Q24" s="14">
        <f>SUMIF('Contatos - Padrinhos&amp;Doadores'!$G$5:$G$373,"Olga",'Contatos - Padrinhos&amp;Doadores'!$H$5:$H$373)</f>
        <v>0</v>
      </c>
      <c r="R24" s="15">
        <f t="shared" si="0"/>
        <v>400</v>
      </c>
      <c r="S24" s="12">
        <f t="shared" si="2"/>
        <v>164</v>
      </c>
      <c r="T24" s="6"/>
      <c r="V24" s="16"/>
      <c r="W24" s="16"/>
      <c r="X24" s="16"/>
      <c r="Y24" s="16"/>
      <c r="Z24" s="16"/>
    </row>
    <row r="25" spans="1:26" ht="51" x14ac:dyDescent="0.4">
      <c r="A25" s="7" t="s">
        <v>58</v>
      </c>
      <c r="B25" s="8" t="s">
        <v>148</v>
      </c>
      <c r="C25" s="9" t="s">
        <v>13</v>
      </c>
      <c r="D25" s="10">
        <v>44415</v>
      </c>
      <c r="E25" s="11" t="s">
        <v>14</v>
      </c>
      <c r="F25" s="8" t="s">
        <v>111</v>
      </c>
      <c r="G25" s="8" t="s">
        <v>149</v>
      </c>
      <c r="H25" s="8" t="s">
        <v>113</v>
      </c>
      <c r="I25" s="8" t="s">
        <v>17</v>
      </c>
      <c r="J25" s="8" t="s">
        <v>150</v>
      </c>
      <c r="K25" s="9" t="s">
        <v>43</v>
      </c>
      <c r="L25" s="12" t="s">
        <v>151</v>
      </c>
      <c r="M25" s="30" t="s">
        <v>152</v>
      </c>
      <c r="N25" s="14">
        <v>0</v>
      </c>
      <c r="O25" s="14">
        <v>0</v>
      </c>
      <c r="P25" s="14"/>
      <c r="Q25" s="14">
        <f>SUMIF('Contatos - Padrinhos&amp;Doadores'!$G$5:$G$373,"Martine",'Contatos - Padrinhos&amp;Doadores'!$H$5:$H$373)</f>
        <v>150</v>
      </c>
      <c r="R25" s="15">
        <f t="shared" si="0"/>
        <v>-150</v>
      </c>
      <c r="S25" s="12">
        <f t="shared" si="2"/>
        <v>278</v>
      </c>
      <c r="T25" s="6"/>
      <c r="V25" s="16"/>
      <c r="W25" s="16"/>
      <c r="X25" s="16"/>
      <c r="Y25" s="16"/>
      <c r="Z25" s="16"/>
    </row>
    <row r="26" spans="1:26" ht="25.5" x14ac:dyDescent="0.4">
      <c r="A26" s="7" t="s">
        <v>58</v>
      </c>
      <c r="B26" s="8" t="s">
        <v>153</v>
      </c>
      <c r="C26" s="9" t="s">
        <v>13</v>
      </c>
      <c r="D26" s="10">
        <v>44454</v>
      </c>
      <c r="E26" s="11" t="s">
        <v>16</v>
      </c>
      <c r="F26" s="8" t="s">
        <v>79</v>
      </c>
      <c r="G26" s="8" t="s">
        <v>149</v>
      </c>
      <c r="H26" s="8" t="s">
        <v>113</v>
      </c>
      <c r="I26" s="8" t="s">
        <v>83</v>
      </c>
      <c r="J26" s="8" t="s">
        <v>154</v>
      </c>
      <c r="K26" s="9" t="s">
        <v>75</v>
      </c>
      <c r="L26" s="12" t="s">
        <v>76</v>
      </c>
      <c r="M26" s="10" t="s">
        <v>77</v>
      </c>
      <c r="N26" s="14">
        <v>250</v>
      </c>
      <c r="O26" s="14">
        <v>150</v>
      </c>
      <c r="P26" s="14"/>
      <c r="Q26" s="14">
        <f>SUMIF('Contatos - Padrinhos&amp;Doadores'!$G$5:$G$373,"Kristoff",'Contatos - Padrinhos&amp;Doadores'!$H$5:$H$373)</f>
        <v>60</v>
      </c>
      <c r="R26" s="15">
        <f t="shared" si="0"/>
        <v>340</v>
      </c>
      <c r="S26" s="12">
        <f t="shared" si="2"/>
        <v>239</v>
      </c>
      <c r="T26" s="6"/>
      <c r="V26" s="16"/>
      <c r="W26" s="16"/>
      <c r="X26" s="16"/>
      <c r="Y26" s="16"/>
      <c r="Z26" s="16"/>
    </row>
    <row r="27" spans="1:26" ht="63.75" x14ac:dyDescent="0.4">
      <c r="A27" s="7" t="s">
        <v>103</v>
      </c>
      <c r="B27" s="8" t="s">
        <v>155</v>
      </c>
      <c r="C27" s="9" t="s">
        <v>13</v>
      </c>
      <c r="D27" s="10">
        <v>44474</v>
      </c>
      <c r="E27" s="11" t="s">
        <v>16</v>
      </c>
      <c r="F27" s="8" t="s">
        <v>71</v>
      </c>
      <c r="G27" s="8" t="s">
        <v>149</v>
      </c>
      <c r="H27" s="8" t="s">
        <v>113</v>
      </c>
      <c r="I27" s="8" t="s">
        <v>17</v>
      </c>
      <c r="J27" s="8" t="s">
        <v>84</v>
      </c>
      <c r="K27" s="9" t="s">
        <v>75</v>
      </c>
      <c r="L27" s="12" t="s">
        <v>85</v>
      </c>
      <c r="M27" s="10" t="s">
        <v>77</v>
      </c>
      <c r="N27" s="14">
        <v>150</v>
      </c>
      <c r="O27" s="14">
        <v>150</v>
      </c>
      <c r="P27" s="14"/>
      <c r="Q27" s="14">
        <f>SUMIF('Contatos - Padrinhos&amp;Doadores'!$G$5:$G$373,"Caetano",'Contatos - Padrinhos&amp;Doadores'!$H$5:$H$373)</f>
        <v>0</v>
      </c>
      <c r="R27" s="15">
        <f t="shared" si="0"/>
        <v>300</v>
      </c>
      <c r="S27" s="12">
        <f t="shared" si="2"/>
        <v>219</v>
      </c>
      <c r="T27" s="6"/>
      <c r="V27" s="16"/>
      <c r="W27" s="16"/>
      <c r="X27" s="16"/>
      <c r="Y27" s="16"/>
      <c r="Z27" s="16"/>
    </row>
    <row r="28" spans="1:26" ht="25.5" x14ac:dyDescent="0.4">
      <c r="A28" s="7" t="s">
        <v>103</v>
      </c>
      <c r="B28" s="8" t="s">
        <v>156</v>
      </c>
      <c r="C28" s="9" t="s">
        <v>13</v>
      </c>
      <c r="D28" s="10">
        <v>44520</v>
      </c>
      <c r="E28" s="11" t="s">
        <v>14</v>
      </c>
      <c r="F28" s="8" t="s">
        <v>28</v>
      </c>
      <c r="G28" s="8" t="s">
        <v>149</v>
      </c>
      <c r="H28" s="8" t="s">
        <v>113</v>
      </c>
      <c r="I28" s="8" t="s">
        <v>17</v>
      </c>
      <c r="J28" s="8" t="s">
        <v>157</v>
      </c>
      <c r="K28" s="9" t="s">
        <v>43</v>
      </c>
      <c r="L28" s="12" t="s">
        <v>158</v>
      </c>
      <c r="M28" s="12" t="s">
        <v>159</v>
      </c>
      <c r="N28" s="14">
        <v>0</v>
      </c>
      <c r="O28" s="14">
        <v>150</v>
      </c>
      <c r="P28" s="14"/>
      <c r="Q28" s="14">
        <f>SUMIF('Contatos - Padrinhos&amp;Doadores'!$G$5:$G$373,"Leona",'Contatos - Padrinhos&amp;Doadores'!$H$5:$H$373)</f>
        <v>0</v>
      </c>
      <c r="R28" s="15">
        <f t="shared" si="0"/>
        <v>150</v>
      </c>
      <c r="S28" s="12">
        <f t="shared" si="2"/>
        <v>173</v>
      </c>
      <c r="T28" s="6"/>
      <c r="V28" s="16"/>
      <c r="W28" s="16"/>
      <c r="X28" s="16"/>
      <c r="Y28" s="16"/>
      <c r="Z28" s="16"/>
    </row>
    <row r="29" spans="1:26" ht="38.25" x14ac:dyDescent="0.4">
      <c r="A29" s="7" t="s">
        <v>103</v>
      </c>
      <c r="B29" s="8" t="s">
        <v>160</v>
      </c>
      <c r="C29" s="9" t="s">
        <v>13</v>
      </c>
      <c r="D29" s="10">
        <v>44639</v>
      </c>
      <c r="E29" s="12" t="s">
        <v>16</v>
      </c>
      <c r="F29" s="8" t="s">
        <v>126</v>
      </c>
      <c r="G29" s="8" t="s">
        <v>161</v>
      </c>
      <c r="H29" s="8" t="s">
        <v>113</v>
      </c>
      <c r="I29" s="8" t="s">
        <v>99</v>
      </c>
      <c r="J29" s="34" t="s">
        <v>162</v>
      </c>
      <c r="K29" s="9" t="s">
        <v>75</v>
      </c>
      <c r="L29" s="12" t="s">
        <v>163</v>
      </c>
      <c r="M29" s="12" t="s">
        <v>164</v>
      </c>
      <c r="N29" s="14">
        <v>250</v>
      </c>
      <c r="O29" s="14">
        <v>150</v>
      </c>
      <c r="P29" s="14"/>
      <c r="Q29" s="14">
        <f>SUMIF('Contatos - Padrinhos&amp;Doadores'!$G$5:$G$373,"Tyler",'Contatos - Padrinhos&amp;Doadores'!$H$5:$H$373)</f>
        <v>300</v>
      </c>
      <c r="R29" s="15">
        <f t="shared" si="0"/>
        <v>100</v>
      </c>
      <c r="S29" s="12">
        <f t="shared" si="2"/>
        <v>54</v>
      </c>
      <c r="T29" s="6"/>
      <c r="V29" s="16"/>
      <c r="W29" s="16"/>
      <c r="X29" s="16"/>
      <c r="Y29" s="16"/>
      <c r="Z29" s="16"/>
    </row>
    <row r="30" spans="1:26" ht="63.75" x14ac:dyDescent="0.4">
      <c r="A30" s="7" t="s">
        <v>58</v>
      </c>
      <c r="B30" s="8" t="s">
        <v>165</v>
      </c>
      <c r="C30" s="9" t="s">
        <v>13</v>
      </c>
      <c r="D30" s="10">
        <v>44587</v>
      </c>
      <c r="E30" s="11" t="s">
        <v>14</v>
      </c>
      <c r="F30" s="8" t="s">
        <v>166</v>
      </c>
      <c r="G30" s="8" t="s">
        <v>167</v>
      </c>
      <c r="H30" s="8" t="s">
        <v>113</v>
      </c>
      <c r="I30" s="8" t="s">
        <v>19</v>
      </c>
      <c r="J30" s="34" t="s">
        <v>168</v>
      </c>
      <c r="K30" s="9" t="s">
        <v>75</v>
      </c>
      <c r="L30" s="12" t="s">
        <v>92</v>
      </c>
      <c r="M30" s="12" t="s">
        <v>124</v>
      </c>
      <c r="N30" s="14">
        <v>250</v>
      </c>
      <c r="O30" s="14">
        <v>150</v>
      </c>
      <c r="P30" s="14"/>
      <c r="Q30" s="14">
        <f>SUMIF('Contatos - Padrinhos&amp;Doadores'!$G$5:$G$373,"Troya",'Contatos - Padrinhos&amp;Doadores'!$H$5:$H$373)</f>
        <v>100</v>
      </c>
      <c r="R30" s="15">
        <f t="shared" si="0"/>
        <v>300</v>
      </c>
      <c r="S30" s="12">
        <f t="shared" si="2"/>
        <v>106</v>
      </c>
      <c r="T30" s="6"/>
      <c r="V30" s="16"/>
      <c r="W30" s="16"/>
      <c r="X30" s="16"/>
      <c r="Y30" s="16"/>
      <c r="Z30" s="16"/>
    </row>
    <row r="31" spans="1:26" ht="76.5" x14ac:dyDescent="0.4">
      <c r="A31" s="7" t="s">
        <v>103</v>
      </c>
      <c r="B31" s="8" t="s">
        <v>169</v>
      </c>
      <c r="C31" s="9" t="s">
        <v>13</v>
      </c>
      <c r="D31" s="10">
        <v>44125</v>
      </c>
      <c r="E31" s="8" t="s">
        <v>16</v>
      </c>
      <c r="F31" s="8" t="s">
        <v>111</v>
      </c>
      <c r="G31" s="12" t="s">
        <v>170</v>
      </c>
      <c r="H31" s="8" t="s">
        <v>113</v>
      </c>
      <c r="I31" s="8" t="s">
        <v>17</v>
      </c>
      <c r="J31" s="8" t="s">
        <v>171</v>
      </c>
      <c r="K31" s="9" t="s">
        <v>75</v>
      </c>
      <c r="L31" s="12" t="s">
        <v>92</v>
      </c>
      <c r="M31" s="30" t="s">
        <v>172</v>
      </c>
      <c r="N31" s="14">
        <v>250</v>
      </c>
      <c r="O31" s="14">
        <v>150</v>
      </c>
      <c r="P31" s="14"/>
      <c r="Q31" s="14">
        <f>SUMIF('Contatos - Padrinhos&amp;Doadores'!$G$5:$G$373,"Pepperoni",'Contatos - Padrinhos&amp;Doadores'!$H$5:$H$373)</f>
        <v>526</v>
      </c>
      <c r="R31" s="15">
        <f t="shared" si="0"/>
        <v>-126</v>
      </c>
      <c r="S31" s="12">
        <f t="shared" si="2"/>
        <v>568</v>
      </c>
      <c r="T31" s="6"/>
      <c r="V31" s="16"/>
      <c r="W31" s="16"/>
      <c r="X31" s="16"/>
      <c r="Y31" s="16"/>
      <c r="Z31" s="16"/>
    </row>
    <row r="32" spans="1:26" ht="25.5" x14ac:dyDescent="0.4">
      <c r="A32" s="7" t="s">
        <v>58</v>
      </c>
      <c r="B32" s="8" t="s">
        <v>173</v>
      </c>
      <c r="C32" s="9" t="s">
        <v>13</v>
      </c>
      <c r="D32" s="10">
        <v>44268</v>
      </c>
      <c r="E32" s="11" t="s">
        <v>16</v>
      </c>
      <c r="F32" s="8" t="s">
        <v>126</v>
      </c>
      <c r="G32" s="21" t="s">
        <v>170</v>
      </c>
      <c r="H32" s="8" t="s">
        <v>113</v>
      </c>
      <c r="I32" s="8" t="s">
        <v>83</v>
      </c>
      <c r="J32" s="8" t="s">
        <v>174</v>
      </c>
      <c r="K32" s="9" t="s">
        <v>75</v>
      </c>
      <c r="L32" s="12" t="s">
        <v>76</v>
      </c>
      <c r="M32" s="10" t="s">
        <v>77</v>
      </c>
      <c r="N32" s="14">
        <v>250</v>
      </c>
      <c r="O32" s="14">
        <v>150</v>
      </c>
      <c r="P32" s="14"/>
      <c r="Q32" s="14">
        <f>SUMIF('Contatos - Padrinhos&amp;Doadores'!$G$5:$G$373,"Nero",'Contatos - Padrinhos&amp;Doadores'!$H$5:$H$373)</f>
        <v>125</v>
      </c>
      <c r="R32" s="15">
        <f t="shared" si="0"/>
        <v>275</v>
      </c>
      <c r="S32" s="12">
        <f t="shared" si="2"/>
        <v>425</v>
      </c>
      <c r="T32" s="6"/>
      <c r="V32" s="16"/>
      <c r="W32" s="16"/>
      <c r="X32" s="16"/>
      <c r="Y32" s="16"/>
      <c r="Z32" s="16"/>
    </row>
    <row r="33" spans="1:26" ht="63.75" x14ac:dyDescent="0.4">
      <c r="A33" s="7" t="s">
        <v>58</v>
      </c>
      <c r="B33" s="8" t="s">
        <v>175</v>
      </c>
      <c r="C33" s="9" t="s">
        <v>13</v>
      </c>
      <c r="D33" s="10">
        <v>44474</v>
      </c>
      <c r="E33" s="11" t="s">
        <v>14</v>
      </c>
      <c r="F33" s="8" t="s">
        <v>166</v>
      </c>
      <c r="G33" s="8" t="s">
        <v>170</v>
      </c>
      <c r="H33" s="8" t="s">
        <v>113</v>
      </c>
      <c r="I33" s="8" t="s">
        <v>19</v>
      </c>
      <c r="J33" s="8" t="s">
        <v>84</v>
      </c>
      <c r="K33" s="9" t="s">
        <v>43</v>
      </c>
      <c r="L33" s="12" t="s">
        <v>163</v>
      </c>
      <c r="M33" s="12" t="s">
        <v>176</v>
      </c>
      <c r="N33" s="14">
        <v>0</v>
      </c>
      <c r="O33" s="14">
        <v>150</v>
      </c>
      <c r="P33" s="14"/>
      <c r="Q33" s="14">
        <f>SUMIF('Contatos - Padrinhos&amp;Doadores'!$G$5:$G$373,"Flora",'Contatos - Padrinhos&amp;Doadores'!$H$5:$H$373)</f>
        <v>150</v>
      </c>
      <c r="R33" s="15">
        <f t="shared" si="0"/>
        <v>0</v>
      </c>
      <c r="S33" s="12">
        <f t="shared" si="2"/>
        <v>219</v>
      </c>
      <c r="T33" s="6"/>
      <c r="V33" s="16"/>
      <c r="W33" s="16"/>
      <c r="X33" s="16"/>
      <c r="Y33" s="16"/>
      <c r="Z33" s="16"/>
    </row>
    <row r="34" spans="1:26" ht="63.75" x14ac:dyDescent="0.4">
      <c r="A34" s="7" t="s">
        <v>58</v>
      </c>
      <c r="B34" s="8" t="s">
        <v>177</v>
      </c>
      <c r="C34" s="9" t="s">
        <v>13</v>
      </c>
      <c r="D34" s="10">
        <v>44681</v>
      </c>
      <c r="E34" s="12" t="s">
        <v>14</v>
      </c>
      <c r="F34" s="8" t="s">
        <v>71</v>
      </c>
      <c r="G34" s="8" t="s">
        <v>170</v>
      </c>
      <c r="H34" s="8" t="s">
        <v>113</v>
      </c>
      <c r="I34" s="8" t="s">
        <v>178</v>
      </c>
      <c r="J34" s="8" t="s">
        <v>179</v>
      </c>
      <c r="K34" s="9" t="s">
        <v>75</v>
      </c>
      <c r="L34" s="12" t="s">
        <v>92</v>
      </c>
      <c r="M34" s="12" t="s">
        <v>109</v>
      </c>
      <c r="N34" s="14">
        <v>250</v>
      </c>
      <c r="O34" s="14">
        <v>150</v>
      </c>
      <c r="P34" s="14"/>
      <c r="Q34" s="14">
        <f>SUMIF('Contatos - Padrinhos&amp;Doadores'!$G$5:$G$373,"Gina",'Contatos - Padrinhos&amp;Doadores'!$H$5:$H$373)</f>
        <v>200</v>
      </c>
      <c r="R34" s="15">
        <f t="shared" si="0"/>
        <v>200</v>
      </c>
      <c r="S34" s="12"/>
      <c r="T34" s="6"/>
      <c r="V34" s="16"/>
      <c r="W34" s="16"/>
      <c r="X34" s="16"/>
      <c r="Y34" s="16"/>
      <c r="Z34" s="16"/>
    </row>
    <row r="35" spans="1:26" ht="38.25" x14ac:dyDescent="0.4">
      <c r="A35" s="7" t="s">
        <v>103</v>
      </c>
      <c r="B35" s="8" t="s">
        <v>180</v>
      </c>
      <c r="C35" s="9" t="s">
        <v>13</v>
      </c>
      <c r="D35" s="10">
        <v>44659</v>
      </c>
      <c r="E35" s="12" t="s">
        <v>16</v>
      </c>
      <c r="F35" s="8" t="s">
        <v>79</v>
      </c>
      <c r="G35" s="8" t="s">
        <v>181</v>
      </c>
      <c r="H35" s="8" t="s">
        <v>113</v>
      </c>
      <c r="I35" s="8" t="s">
        <v>182</v>
      </c>
      <c r="J35" s="8" t="s">
        <v>183</v>
      </c>
      <c r="K35" s="9" t="s">
        <v>75</v>
      </c>
      <c r="L35" s="12" t="s">
        <v>92</v>
      </c>
      <c r="M35" s="12" t="s">
        <v>93</v>
      </c>
      <c r="N35" s="14">
        <v>250</v>
      </c>
      <c r="O35" s="14">
        <v>150</v>
      </c>
      <c r="P35" s="14"/>
      <c r="Q35" s="14">
        <f>SUMIF('Contatos - Padrinhos&amp;Doadores'!$G$5:$G$373,"Toby",'Contatos - Padrinhos&amp;Doadores'!$H$5:$H$373)</f>
        <v>0</v>
      </c>
      <c r="R35" s="15">
        <f t="shared" si="0"/>
        <v>400</v>
      </c>
      <c r="S35" s="12">
        <f>$S$1-D35</f>
        <v>34</v>
      </c>
      <c r="T35" s="6"/>
      <c r="V35" s="16"/>
      <c r="W35" s="16"/>
      <c r="X35" s="16"/>
      <c r="Y35" s="16"/>
      <c r="Z35" s="16"/>
    </row>
    <row r="36" spans="1:26" ht="38.25" x14ac:dyDescent="0.4">
      <c r="A36" s="7" t="s">
        <v>103</v>
      </c>
      <c r="B36" s="8" t="s">
        <v>184</v>
      </c>
      <c r="C36" s="9" t="s">
        <v>13</v>
      </c>
      <c r="D36" s="10">
        <v>44681</v>
      </c>
      <c r="E36" s="12" t="s">
        <v>16</v>
      </c>
      <c r="F36" s="8" t="s">
        <v>185</v>
      </c>
      <c r="G36" s="8" t="s">
        <v>181</v>
      </c>
      <c r="H36" s="8" t="s">
        <v>113</v>
      </c>
      <c r="I36" s="8" t="s">
        <v>186</v>
      </c>
      <c r="J36" s="8" t="s">
        <v>187</v>
      </c>
      <c r="K36" s="9" t="s">
        <v>75</v>
      </c>
      <c r="L36" s="12" t="s">
        <v>188</v>
      </c>
      <c r="M36" s="12" t="s">
        <v>109</v>
      </c>
      <c r="N36" s="14">
        <v>410</v>
      </c>
      <c r="O36" s="14">
        <v>150</v>
      </c>
      <c r="P36" s="14"/>
      <c r="Q36" s="14">
        <f>SUMIF('Contatos - Padrinhos&amp;Doadores'!$G$5:$G$373,"Sullivan",'Contatos - Padrinhos&amp;Doadores'!$H$5:$H$373)</f>
        <v>98</v>
      </c>
      <c r="R36" s="15">
        <f t="shared" si="0"/>
        <v>462</v>
      </c>
      <c r="S36" s="12"/>
      <c r="T36" s="6"/>
      <c r="V36" s="16"/>
      <c r="W36" s="16"/>
      <c r="X36" s="16"/>
      <c r="Y36" s="16"/>
      <c r="Z36" s="16"/>
    </row>
    <row r="37" spans="1:26" ht="51" x14ac:dyDescent="0.4">
      <c r="A37" s="7" t="s">
        <v>103</v>
      </c>
      <c r="B37" s="8" t="s">
        <v>189</v>
      </c>
      <c r="C37" s="9" t="s">
        <v>13</v>
      </c>
      <c r="D37" s="10">
        <v>43812</v>
      </c>
      <c r="E37" s="11" t="s">
        <v>16</v>
      </c>
      <c r="F37" s="8" t="s">
        <v>126</v>
      </c>
      <c r="G37" s="8" t="s">
        <v>190</v>
      </c>
      <c r="H37" s="8" t="s">
        <v>113</v>
      </c>
      <c r="I37" s="8" t="s">
        <v>19</v>
      </c>
      <c r="J37" s="8" t="s">
        <v>191</v>
      </c>
      <c r="K37" s="9" t="s">
        <v>75</v>
      </c>
      <c r="L37" s="12" t="s">
        <v>192</v>
      </c>
      <c r="M37" s="10" t="s">
        <v>193</v>
      </c>
      <c r="N37" s="14">
        <v>250</v>
      </c>
      <c r="O37" s="14">
        <v>150</v>
      </c>
      <c r="P37" s="14">
        <v>810</v>
      </c>
      <c r="Q37" s="14">
        <f>SUMIF('Contatos - Padrinhos&amp;Doadores'!$G$5:$G$373,"Bono",'Contatos - Padrinhos&amp;Doadores'!$H$5:$H$373)</f>
        <v>1357.8</v>
      </c>
      <c r="R37" s="15">
        <f t="shared" si="0"/>
        <v>-147.79999999999995</v>
      </c>
      <c r="S37" s="12">
        <f t="shared" ref="S37:S54" si="3">$S$1-D37</f>
        <v>881</v>
      </c>
      <c r="T37" s="6"/>
      <c r="V37" s="16"/>
      <c r="W37" s="16"/>
      <c r="X37" s="16"/>
      <c r="Y37" s="16"/>
      <c r="Z37" s="16"/>
    </row>
    <row r="38" spans="1:26" ht="51" x14ac:dyDescent="0.4">
      <c r="A38" s="7" t="s">
        <v>58</v>
      </c>
      <c r="B38" s="8" t="s">
        <v>194</v>
      </c>
      <c r="C38" s="9" t="s">
        <v>13</v>
      </c>
      <c r="D38" s="10">
        <v>44219</v>
      </c>
      <c r="E38" s="8" t="s">
        <v>16</v>
      </c>
      <c r="F38" s="8" t="s">
        <v>82</v>
      </c>
      <c r="G38" s="12" t="s">
        <v>190</v>
      </c>
      <c r="H38" s="8" t="s">
        <v>113</v>
      </c>
      <c r="I38" s="8" t="s">
        <v>87</v>
      </c>
      <c r="J38" s="8" t="s">
        <v>195</v>
      </c>
      <c r="K38" s="9" t="s">
        <v>75</v>
      </c>
      <c r="L38" s="12" t="s">
        <v>76</v>
      </c>
      <c r="M38" s="10" t="s">
        <v>77</v>
      </c>
      <c r="N38" s="14">
        <v>250</v>
      </c>
      <c r="O38" s="14">
        <v>150</v>
      </c>
      <c r="P38" s="14"/>
      <c r="Q38" s="14">
        <f>SUMIF('Contatos - Padrinhos&amp;Doadores'!$G$5:$G$373,"Dendê",'Contatos - Padrinhos&amp;Doadores'!$H$5:$H$373)</f>
        <v>549</v>
      </c>
      <c r="R38" s="15">
        <f t="shared" si="0"/>
        <v>-149</v>
      </c>
      <c r="S38" s="12">
        <f t="shared" si="3"/>
        <v>474</v>
      </c>
      <c r="T38" s="6"/>
      <c r="V38" s="16"/>
      <c r="W38" s="16"/>
      <c r="X38" s="16"/>
      <c r="Y38" s="16"/>
      <c r="Z38" s="16"/>
    </row>
    <row r="39" spans="1:26" ht="38.25" x14ac:dyDescent="0.4">
      <c r="A39" s="7" t="s">
        <v>103</v>
      </c>
      <c r="B39" s="8" t="s">
        <v>196</v>
      </c>
      <c r="C39" s="9" t="s">
        <v>13</v>
      </c>
      <c r="D39" s="10">
        <v>44235</v>
      </c>
      <c r="E39" s="11" t="s">
        <v>16</v>
      </c>
      <c r="F39" s="8" t="s">
        <v>79</v>
      </c>
      <c r="G39" s="8" t="s">
        <v>190</v>
      </c>
      <c r="H39" s="8" t="s">
        <v>113</v>
      </c>
      <c r="I39" s="8" t="s">
        <v>22</v>
      </c>
      <c r="J39" s="8" t="s">
        <v>197</v>
      </c>
      <c r="K39" s="9" t="s">
        <v>75</v>
      </c>
      <c r="L39" s="12" t="s">
        <v>92</v>
      </c>
      <c r="M39" s="12" t="s">
        <v>138</v>
      </c>
      <c r="N39" s="14">
        <v>250</v>
      </c>
      <c r="O39" s="14">
        <v>150</v>
      </c>
      <c r="P39" s="14"/>
      <c r="Q39" s="14">
        <f>SUMIF('Contatos - Padrinhos&amp;Doadores'!$G$5:$G$373,"Chuck",'Contatos - Padrinhos&amp;Doadores'!$H$5:$H$373)</f>
        <v>407</v>
      </c>
      <c r="R39" s="15">
        <f t="shared" si="0"/>
        <v>-7</v>
      </c>
      <c r="S39" s="12">
        <f t="shared" si="3"/>
        <v>458</v>
      </c>
      <c r="T39" s="6"/>
      <c r="V39" s="16"/>
      <c r="W39" s="16"/>
      <c r="X39" s="16"/>
      <c r="Y39" s="16"/>
      <c r="Z39" s="16"/>
    </row>
    <row r="40" spans="1:26" ht="63.75" x14ac:dyDescent="0.4">
      <c r="A40" s="7" t="s">
        <v>58</v>
      </c>
      <c r="B40" s="8" t="s">
        <v>198</v>
      </c>
      <c r="C40" s="9" t="s">
        <v>13</v>
      </c>
      <c r="D40" s="10">
        <v>44587</v>
      </c>
      <c r="E40" s="11" t="s">
        <v>14</v>
      </c>
      <c r="F40" s="8" t="s">
        <v>71</v>
      </c>
      <c r="G40" s="8" t="s">
        <v>190</v>
      </c>
      <c r="H40" s="8" t="s">
        <v>199</v>
      </c>
      <c r="I40" s="8" t="s">
        <v>200</v>
      </c>
      <c r="J40" s="34" t="s">
        <v>201</v>
      </c>
      <c r="K40" s="9" t="s">
        <v>75</v>
      </c>
      <c r="L40" s="12" t="s">
        <v>92</v>
      </c>
      <c r="M40" s="12" t="s">
        <v>202</v>
      </c>
      <c r="N40" s="14">
        <v>250</v>
      </c>
      <c r="O40" s="14">
        <v>150</v>
      </c>
      <c r="P40" s="14"/>
      <c r="Q40" s="14">
        <f>SUMIF('Contatos - Padrinhos&amp;Doadores'!$G$5:$G$373,"Afrodite",'Contatos - Padrinhos&amp;Doadores'!$H$5:$H$373)</f>
        <v>388.6</v>
      </c>
      <c r="R40" s="15">
        <f t="shared" si="0"/>
        <v>11.399999999999977</v>
      </c>
      <c r="S40" s="12">
        <f t="shared" si="3"/>
        <v>106</v>
      </c>
      <c r="T40" s="6"/>
      <c r="V40" s="16"/>
      <c r="W40" s="16"/>
      <c r="X40" s="16"/>
      <c r="Y40" s="16"/>
      <c r="Z40" s="16"/>
    </row>
    <row r="41" spans="1:26" ht="63.75" x14ac:dyDescent="0.4">
      <c r="A41" s="7" t="s">
        <v>103</v>
      </c>
      <c r="B41" s="8" t="s">
        <v>203</v>
      </c>
      <c r="C41" s="9" t="s">
        <v>13</v>
      </c>
      <c r="D41" s="10">
        <v>44587</v>
      </c>
      <c r="E41" s="11" t="s">
        <v>16</v>
      </c>
      <c r="F41" s="8" t="s">
        <v>204</v>
      </c>
      <c r="G41" s="8" t="s">
        <v>190</v>
      </c>
      <c r="H41" s="8" t="s">
        <v>199</v>
      </c>
      <c r="I41" s="8" t="s">
        <v>17</v>
      </c>
      <c r="J41" s="34" t="s">
        <v>205</v>
      </c>
      <c r="K41" s="9" t="s">
        <v>75</v>
      </c>
      <c r="L41" s="12" t="s">
        <v>92</v>
      </c>
      <c r="M41" s="12" t="s">
        <v>202</v>
      </c>
      <c r="N41" s="14">
        <v>250</v>
      </c>
      <c r="O41" s="14">
        <v>150</v>
      </c>
      <c r="P41" s="14"/>
      <c r="Q41" s="14">
        <f>SUMIF('Contatos - Padrinhos&amp;Doadores'!$G$5:$G$373,"Aquiles",'Contatos - Padrinhos&amp;Doadores'!$H$5:$H$373)</f>
        <v>0</v>
      </c>
      <c r="R41" s="15">
        <f t="shared" si="0"/>
        <v>400</v>
      </c>
      <c r="S41" s="12">
        <f t="shared" si="3"/>
        <v>106</v>
      </c>
      <c r="T41" s="6"/>
      <c r="V41" s="16"/>
      <c r="W41" s="16"/>
      <c r="X41" s="16"/>
      <c r="Y41" s="16"/>
      <c r="Z41" s="16"/>
    </row>
    <row r="42" spans="1:26" ht="25.5" x14ac:dyDescent="0.4">
      <c r="A42" s="7" t="s">
        <v>58</v>
      </c>
      <c r="B42" s="8" t="s">
        <v>206</v>
      </c>
      <c r="C42" s="9" t="s">
        <v>13</v>
      </c>
      <c r="D42" s="10">
        <v>44315</v>
      </c>
      <c r="E42" s="11" t="s">
        <v>16</v>
      </c>
      <c r="F42" s="8" t="s">
        <v>207</v>
      </c>
      <c r="G42" s="8" t="s">
        <v>208</v>
      </c>
      <c r="H42" s="8" t="s">
        <v>113</v>
      </c>
      <c r="I42" s="8" t="s">
        <v>83</v>
      </c>
      <c r="J42" s="8" t="s">
        <v>209</v>
      </c>
      <c r="K42" s="9" t="s">
        <v>67</v>
      </c>
      <c r="L42" s="12" t="s">
        <v>210</v>
      </c>
      <c r="M42" s="30" t="s">
        <v>152</v>
      </c>
      <c r="N42" s="14">
        <v>0</v>
      </c>
      <c r="O42" s="33">
        <v>0</v>
      </c>
      <c r="P42" s="14"/>
      <c r="Q42" s="14">
        <v>100</v>
      </c>
      <c r="R42" s="15">
        <f t="shared" si="0"/>
        <v>-100</v>
      </c>
      <c r="S42" s="12">
        <f t="shared" si="3"/>
        <v>378</v>
      </c>
      <c r="T42" s="6"/>
      <c r="V42" s="16"/>
      <c r="W42" s="16"/>
      <c r="X42" s="16"/>
      <c r="Y42" s="16"/>
      <c r="Z42" s="16"/>
    </row>
    <row r="43" spans="1:26" ht="38.25" x14ac:dyDescent="0.4">
      <c r="A43" s="7" t="s">
        <v>58</v>
      </c>
      <c r="B43" s="8" t="s">
        <v>211</v>
      </c>
      <c r="C43" s="9" t="s">
        <v>13</v>
      </c>
      <c r="D43" s="10">
        <v>44268</v>
      </c>
      <c r="E43" s="11" t="s">
        <v>16</v>
      </c>
      <c r="F43" s="8" t="s">
        <v>166</v>
      </c>
      <c r="G43" s="8" t="s">
        <v>212</v>
      </c>
      <c r="H43" s="8" t="s">
        <v>113</v>
      </c>
      <c r="I43" s="8" t="s">
        <v>17</v>
      </c>
      <c r="J43" s="8" t="s">
        <v>213</v>
      </c>
      <c r="K43" s="9" t="s">
        <v>75</v>
      </c>
      <c r="L43" s="12" t="s">
        <v>92</v>
      </c>
      <c r="M43" s="12" t="s">
        <v>214</v>
      </c>
      <c r="N43" s="14">
        <v>250</v>
      </c>
      <c r="O43" s="14">
        <v>150</v>
      </c>
      <c r="P43" s="14"/>
      <c r="Q43" s="14">
        <f>SUMIF('Contatos - Padrinhos&amp;Doadores'!$G$5:$G$373,"Gael",'Contatos - Padrinhos&amp;Doadores'!$H$5:$H$373)</f>
        <v>0</v>
      </c>
      <c r="R43" s="15">
        <f t="shared" si="0"/>
        <v>400</v>
      </c>
      <c r="S43" s="12">
        <f t="shared" si="3"/>
        <v>425</v>
      </c>
      <c r="T43" s="6"/>
      <c r="V43" s="16"/>
      <c r="W43" s="16"/>
      <c r="X43" s="16"/>
      <c r="Y43" s="16"/>
      <c r="Z43" s="16"/>
    </row>
    <row r="44" spans="1:26" ht="38.25" x14ac:dyDescent="0.4">
      <c r="A44" s="7" t="s">
        <v>58</v>
      </c>
      <c r="B44" s="8" t="s">
        <v>215</v>
      </c>
      <c r="C44" s="9" t="s">
        <v>13</v>
      </c>
      <c r="D44" s="10">
        <v>44203</v>
      </c>
      <c r="E44" s="8" t="s">
        <v>16</v>
      </c>
      <c r="F44" s="8" t="s">
        <v>28</v>
      </c>
      <c r="G44" s="12" t="s">
        <v>216</v>
      </c>
      <c r="H44" s="8" t="s">
        <v>199</v>
      </c>
      <c r="I44" s="8" t="s">
        <v>19</v>
      </c>
      <c r="J44" s="8" t="s">
        <v>217</v>
      </c>
      <c r="K44" s="9" t="s">
        <v>75</v>
      </c>
      <c r="L44" s="12" t="s">
        <v>92</v>
      </c>
      <c r="M44" s="10" t="s">
        <v>218</v>
      </c>
      <c r="N44" s="14">
        <v>250</v>
      </c>
      <c r="O44" s="14">
        <v>150</v>
      </c>
      <c r="P44" s="14"/>
      <c r="Q44" s="14">
        <f>SUMIF('Contatos - Padrinhos&amp;Doadores'!$G$5:$G$373,"Pistache",'Contatos - Padrinhos&amp;Doadores'!$H$5:$H$373)</f>
        <v>400</v>
      </c>
      <c r="R44" s="15">
        <f t="shared" si="0"/>
        <v>0</v>
      </c>
      <c r="S44" s="12">
        <f t="shared" si="3"/>
        <v>490</v>
      </c>
      <c r="T44" s="6"/>
      <c r="V44" s="16"/>
      <c r="W44" s="16"/>
      <c r="X44" s="16"/>
      <c r="Y44" s="16"/>
      <c r="Z44" s="16"/>
    </row>
    <row r="45" spans="1:26" ht="38.25" x14ac:dyDescent="0.4">
      <c r="A45" s="7" t="s">
        <v>58</v>
      </c>
      <c r="B45" s="8" t="s">
        <v>219</v>
      </c>
      <c r="C45" s="9" t="s">
        <v>13</v>
      </c>
      <c r="D45" s="10">
        <v>44614</v>
      </c>
      <c r="E45" s="12" t="s">
        <v>16</v>
      </c>
      <c r="F45" s="8" t="s">
        <v>185</v>
      </c>
      <c r="G45" s="8" t="s">
        <v>216</v>
      </c>
      <c r="H45" s="8" t="s">
        <v>199</v>
      </c>
      <c r="I45" s="8" t="s">
        <v>128</v>
      </c>
      <c r="J45" s="8" t="s">
        <v>220</v>
      </c>
      <c r="K45" s="9" t="s">
        <v>75</v>
      </c>
      <c r="L45" s="12" t="s">
        <v>92</v>
      </c>
      <c r="M45" s="12" t="s">
        <v>124</v>
      </c>
      <c r="N45" s="14">
        <v>250</v>
      </c>
      <c r="O45" s="14">
        <v>150</v>
      </c>
      <c r="P45" s="14"/>
      <c r="Q45" s="14">
        <f>SUMIF('Contatos - Padrinhos&amp;Doadores'!$G$5:$G$373,"Spencer",'Contatos - Padrinhos&amp;Doadores'!$H$5:$H$373)</f>
        <v>400</v>
      </c>
      <c r="R45" s="15">
        <f t="shared" si="0"/>
        <v>0</v>
      </c>
      <c r="S45" s="12">
        <f t="shared" si="3"/>
        <v>79</v>
      </c>
      <c r="T45" s="6"/>
      <c r="V45" s="16"/>
      <c r="W45" s="16"/>
      <c r="X45" s="16"/>
      <c r="Y45" s="16"/>
      <c r="Z45" s="16"/>
    </row>
    <row r="46" spans="1:26" ht="38.25" x14ac:dyDescent="0.4">
      <c r="A46" s="7" t="s">
        <v>58</v>
      </c>
      <c r="B46" s="8" t="s">
        <v>221</v>
      </c>
      <c r="C46" s="9" t="s">
        <v>13</v>
      </c>
      <c r="D46" s="10">
        <v>44618</v>
      </c>
      <c r="E46" s="12" t="s">
        <v>16</v>
      </c>
      <c r="F46" s="8" t="s">
        <v>28</v>
      </c>
      <c r="G46" s="8" t="s">
        <v>216</v>
      </c>
      <c r="H46" s="8" t="s">
        <v>199</v>
      </c>
      <c r="I46" s="8" t="s">
        <v>186</v>
      </c>
      <c r="J46" s="34" t="s">
        <v>222</v>
      </c>
      <c r="K46" s="9" t="s">
        <v>75</v>
      </c>
      <c r="L46" s="12" t="s">
        <v>92</v>
      </c>
      <c r="M46" s="12" t="s">
        <v>202</v>
      </c>
      <c r="N46" s="14">
        <v>250</v>
      </c>
      <c r="O46" s="14">
        <v>150</v>
      </c>
      <c r="P46" s="14"/>
      <c r="Q46" s="14">
        <f>SUMIF('Contatos - Padrinhos&amp;Doadores'!$G$5:$G$373,"Zion",'Contatos - Padrinhos&amp;Doadores'!$H$5:$H$373)</f>
        <v>0</v>
      </c>
      <c r="R46" s="15">
        <f t="shared" si="0"/>
        <v>400</v>
      </c>
      <c r="S46" s="12">
        <f t="shared" si="3"/>
        <v>75</v>
      </c>
      <c r="T46" s="6"/>
      <c r="V46" s="16"/>
      <c r="W46" s="16"/>
      <c r="X46" s="16"/>
      <c r="Y46" s="16"/>
      <c r="Z46" s="16"/>
    </row>
    <row r="47" spans="1:26" ht="38.25" x14ac:dyDescent="0.4">
      <c r="A47" s="7" t="s">
        <v>58</v>
      </c>
      <c r="B47" s="8" t="s">
        <v>223</v>
      </c>
      <c r="C47" s="9" t="s">
        <v>13</v>
      </c>
      <c r="D47" s="10">
        <v>44243</v>
      </c>
      <c r="E47" s="11" t="s">
        <v>16</v>
      </c>
      <c r="F47" s="8" t="s">
        <v>111</v>
      </c>
      <c r="G47" s="8" t="s">
        <v>224</v>
      </c>
      <c r="H47" s="8" t="s">
        <v>199</v>
      </c>
      <c r="I47" s="8" t="s">
        <v>17</v>
      </c>
      <c r="J47" s="8" t="s">
        <v>225</v>
      </c>
      <c r="K47" s="9" t="s">
        <v>75</v>
      </c>
      <c r="L47" s="12" t="s">
        <v>76</v>
      </c>
      <c r="M47" s="10" t="s">
        <v>77</v>
      </c>
      <c r="N47" s="14">
        <v>250</v>
      </c>
      <c r="O47" s="14">
        <v>150</v>
      </c>
      <c r="P47" s="14"/>
      <c r="Q47" s="14">
        <f>SUMIF('Contatos - Padrinhos&amp;Doadores'!$G$5:$G$373,"Bolt",'Contatos - Padrinhos&amp;Doadores'!$H$5:$H$373)</f>
        <v>399</v>
      </c>
      <c r="R47" s="15">
        <f t="shared" si="0"/>
        <v>1</v>
      </c>
      <c r="S47" s="12">
        <f t="shared" si="3"/>
        <v>450</v>
      </c>
      <c r="T47" s="18"/>
      <c r="V47" s="18"/>
      <c r="W47" s="16"/>
      <c r="X47" s="16"/>
      <c r="Y47" s="16"/>
      <c r="Z47" s="16"/>
    </row>
    <row r="48" spans="1:26" ht="51" x14ac:dyDescent="0.4">
      <c r="A48" s="7" t="s">
        <v>58</v>
      </c>
      <c r="B48" s="8" t="s">
        <v>226</v>
      </c>
      <c r="C48" s="9" t="s">
        <v>13</v>
      </c>
      <c r="D48" s="10">
        <v>44303</v>
      </c>
      <c r="E48" s="11" t="s">
        <v>14</v>
      </c>
      <c r="F48" s="8" t="s">
        <v>28</v>
      </c>
      <c r="G48" s="8" t="s">
        <v>224</v>
      </c>
      <c r="H48" s="8" t="s">
        <v>199</v>
      </c>
      <c r="I48" s="8" t="s">
        <v>19</v>
      </c>
      <c r="J48" s="8" t="s">
        <v>227</v>
      </c>
      <c r="K48" s="9" t="s">
        <v>75</v>
      </c>
      <c r="L48" s="12" t="s">
        <v>76</v>
      </c>
      <c r="M48" s="12" t="s">
        <v>77</v>
      </c>
      <c r="N48" s="14">
        <v>250</v>
      </c>
      <c r="O48" s="14">
        <v>150</v>
      </c>
      <c r="P48" s="14"/>
      <c r="Q48" s="14">
        <f>SUMIF('Contatos - Padrinhos&amp;Doadores'!$G$5:$G$373,"Molly",'Contatos - Padrinhos&amp;Doadores'!$H$5:$H$373)</f>
        <v>250</v>
      </c>
      <c r="R48" s="15">
        <f t="shared" si="0"/>
        <v>150</v>
      </c>
      <c r="S48" s="12">
        <f t="shared" si="3"/>
        <v>390</v>
      </c>
      <c r="T48" s="6"/>
      <c r="V48" s="16"/>
      <c r="W48" s="16"/>
      <c r="X48" s="16"/>
      <c r="Y48" s="16"/>
      <c r="Z48" s="16"/>
    </row>
    <row r="49" spans="1:26" ht="25.5" x14ac:dyDescent="0.4">
      <c r="A49" s="7" t="s">
        <v>58</v>
      </c>
      <c r="B49" s="8" t="s">
        <v>228</v>
      </c>
      <c r="C49" s="9" t="s">
        <v>13</v>
      </c>
      <c r="D49" s="10">
        <v>44544</v>
      </c>
      <c r="E49" s="11" t="s">
        <v>16</v>
      </c>
      <c r="F49" s="8" t="s">
        <v>28</v>
      </c>
      <c r="G49" s="8" t="s">
        <v>224</v>
      </c>
      <c r="H49" s="8" t="s">
        <v>199</v>
      </c>
      <c r="I49" s="8" t="s">
        <v>19</v>
      </c>
      <c r="J49" s="8" t="s">
        <v>229</v>
      </c>
      <c r="K49" s="9" t="s">
        <v>75</v>
      </c>
      <c r="L49" s="12" t="s">
        <v>92</v>
      </c>
      <c r="M49" s="12" t="s">
        <v>218</v>
      </c>
      <c r="N49" s="14">
        <v>250</v>
      </c>
      <c r="O49" s="14">
        <v>150</v>
      </c>
      <c r="P49" s="14"/>
      <c r="Q49" s="14">
        <f>SUMIF('Contatos - Padrinhos&amp;Doadores'!$G$5:$G$373,"Odin",'Contatos - Padrinhos&amp;Doadores'!$H$5:$H$373)</f>
        <v>100</v>
      </c>
      <c r="R49" s="15">
        <f t="shared" si="0"/>
        <v>300</v>
      </c>
      <c r="S49" s="12">
        <f t="shared" si="3"/>
        <v>149</v>
      </c>
      <c r="T49" s="6"/>
      <c r="V49" s="16"/>
      <c r="W49" s="16"/>
      <c r="X49" s="16"/>
      <c r="Y49" s="16"/>
      <c r="Z49" s="16"/>
    </row>
    <row r="50" spans="1:26" ht="63.75" x14ac:dyDescent="0.4">
      <c r="A50" s="7" t="s">
        <v>103</v>
      </c>
      <c r="B50" s="8" t="s">
        <v>230</v>
      </c>
      <c r="C50" s="9" t="s">
        <v>13</v>
      </c>
      <c r="D50" s="10">
        <v>44474</v>
      </c>
      <c r="E50" s="11" t="s">
        <v>14</v>
      </c>
      <c r="F50" s="8" t="s">
        <v>28</v>
      </c>
      <c r="G50" s="8" t="s">
        <v>231</v>
      </c>
      <c r="H50" s="8" t="s">
        <v>199</v>
      </c>
      <c r="I50" s="8" t="s">
        <v>22</v>
      </c>
      <c r="J50" s="8" t="s">
        <v>84</v>
      </c>
      <c r="K50" s="9" t="s">
        <v>75</v>
      </c>
      <c r="L50" s="12" t="s">
        <v>76</v>
      </c>
      <c r="M50" s="30" t="s">
        <v>77</v>
      </c>
      <c r="N50" s="14">
        <v>250</v>
      </c>
      <c r="O50" s="14">
        <v>150</v>
      </c>
      <c r="P50" s="14"/>
      <c r="Q50" s="14">
        <f>SUMIF('Contatos - Padrinhos&amp;Doadores'!$G$5:$G$373,"Bergamota",'Contatos - Padrinhos&amp;Doadores'!$H$5:$H$373)</f>
        <v>0</v>
      </c>
      <c r="R50" s="15">
        <f t="shared" si="0"/>
        <v>400</v>
      </c>
      <c r="S50" s="12">
        <f t="shared" si="3"/>
        <v>219</v>
      </c>
      <c r="T50" s="6"/>
      <c r="V50" s="16"/>
      <c r="W50" s="16"/>
      <c r="X50" s="16"/>
      <c r="Y50" s="16"/>
      <c r="Z50" s="16"/>
    </row>
    <row r="51" spans="1:26" ht="38.25" x14ac:dyDescent="0.4">
      <c r="A51" s="7" t="s">
        <v>58</v>
      </c>
      <c r="B51" s="8" t="s">
        <v>232</v>
      </c>
      <c r="C51" s="9" t="s">
        <v>13</v>
      </c>
      <c r="D51" s="10">
        <v>44175</v>
      </c>
      <c r="E51" s="8" t="s">
        <v>16</v>
      </c>
      <c r="F51" s="8" t="s">
        <v>204</v>
      </c>
      <c r="G51" s="12" t="s">
        <v>233</v>
      </c>
      <c r="H51" s="8" t="s">
        <v>199</v>
      </c>
      <c r="I51" s="8" t="s">
        <v>200</v>
      </c>
      <c r="J51" s="8" t="s">
        <v>234</v>
      </c>
      <c r="K51" s="9" t="s">
        <v>75</v>
      </c>
      <c r="L51" s="12" t="s">
        <v>92</v>
      </c>
      <c r="M51" s="10" t="s">
        <v>124</v>
      </c>
      <c r="N51" s="14">
        <v>250</v>
      </c>
      <c r="O51" s="14">
        <v>150</v>
      </c>
      <c r="P51" s="14"/>
      <c r="Q51" s="14">
        <f>SUMIF('Contatos - Padrinhos&amp;Doadores'!$G$5:$G$373,"Gandalf",'Contatos - Padrinhos&amp;Doadores'!$H$5:$H$373)</f>
        <v>450</v>
      </c>
      <c r="R51" s="15">
        <f t="shared" si="0"/>
        <v>-50</v>
      </c>
      <c r="S51" s="12">
        <f t="shared" si="3"/>
        <v>518</v>
      </c>
      <c r="T51" s="6"/>
      <c r="V51" s="16"/>
      <c r="W51" s="16"/>
      <c r="X51" s="16"/>
      <c r="Y51" s="16"/>
      <c r="Z51" s="16"/>
    </row>
    <row r="52" spans="1:26" ht="38.25" x14ac:dyDescent="0.4">
      <c r="A52" s="7" t="s">
        <v>58</v>
      </c>
      <c r="B52" s="8" t="s">
        <v>235</v>
      </c>
      <c r="C52" s="9" t="s">
        <v>27</v>
      </c>
      <c r="D52" s="10">
        <v>44597</v>
      </c>
      <c r="E52" s="11" t="s">
        <v>16</v>
      </c>
      <c r="F52" s="8" t="s">
        <v>28</v>
      </c>
      <c r="G52" s="8" t="s">
        <v>236</v>
      </c>
      <c r="H52" s="8" t="s">
        <v>61</v>
      </c>
      <c r="I52" s="8" t="s">
        <v>237</v>
      </c>
      <c r="J52" s="34" t="s">
        <v>238</v>
      </c>
      <c r="K52" s="9" t="s">
        <v>43</v>
      </c>
      <c r="L52" s="12" t="s">
        <v>63</v>
      </c>
      <c r="M52" s="12" t="s">
        <v>142</v>
      </c>
      <c r="N52" s="14">
        <v>0</v>
      </c>
      <c r="O52" s="14">
        <v>0</v>
      </c>
      <c r="P52" s="14"/>
      <c r="Q52" s="14">
        <f>SUMIF('Contatos - Padrinhos&amp;Doadores'!$G$5:$G$373,"Frank",'Contatos - Padrinhos&amp;Doadores'!$H$5:$H$373)</f>
        <v>50</v>
      </c>
      <c r="R52" s="15">
        <f t="shared" si="0"/>
        <v>-50</v>
      </c>
      <c r="S52" s="12">
        <f t="shared" si="3"/>
        <v>96</v>
      </c>
      <c r="T52" s="6"/>
      <c r="V52" s="16"/>
      <c r="W52" s="16"/>
      <c r="X52" s="16"/>
      <c r="Y52" s="16"/>
      <c r="Z52" s="16"/>
    </row>
    <row r="53" spans="1:26" ht="38.25" x14ac:dyDescent="0.4">
      <c r="A53" s="7" t="s">
        <v>239</v>
      </c>
      <c r="B53" s="8" t="s">
        <v>240</v>
      </c>
      <c r="C53" s="9" t="s">
        <v>13</v>
      </c>
      <c r="D53" s="10">
        <v>44165</v>
      </c>
      <c r="E53" s="8" t="s">
        <v>16</v>
      </c>
      <c r="F53" s="8" t="s">
        <v>82</v>
      </c>
      <c r="G53" s="12" t="s">
        <v>241</v>
      </c>
      <c r="H53" s="8" t="s">
        <v>199</v>
      </c>
      <c r="I53" s="8" t="s">
        <v>90</v>
      </c>
      <c r="J53" s="8" t="s">
        <v>242</v>
      </c>
      <c r="K53" s="9" t="s">
        <v>75</v>
      </c>
      <c r="L53" s="12" t="s">
        <v>92</v>
      </c>
      <c r="M53" s="37">
        <v>44165</v>
      </c>
      <c r="N53" s="14">
        <v>0</v>
      </c>
      <c r="O53" s="14">
        <v>0</v>
      </c>
      <c r="P53" s="14"/>
      <c r="Q53" s="14">
        <f>SUMIF('Contatos - Padrinhos&amp;Doadores'!$G$5:$G$373,"Homer",'Contatos - Padrinhos&amp;Doadores'!$H$5:$H$373)</f>
        <v>150</v>
      </c>
      <c r="R53" s="15">
        <f t="shared" si="0"/>
        <v>-150</v>
      </c>
      <c r="S53" s="12">
        <f t="shared" si="3"/>
        <v>528</v>
      </c>
      <c r="T53" s="6"/>
      <c r="V53" s="16"/>
      <c r="W53" s="16"/>
      <c r="X53" s="16"/>
      <c r="Y53" s="16"/>
      <c r="Z53" s="16"/>
    </row>
    <row r="54" spans="1:26" ht="38.25" x14ac:dyDescent="0.4">
      <c r="A54" s="7" t="s">
        <v>103</v>
      </c>
      <c r="B54" s="8" t="s">
        <v>243</v>
      </c>
      <c r="C54" s="9" t="s">
        <v>13</v>
      </c>
      <c r="D54" s="10">
        <v>44243</v>
      </c>
      <c r="E54" s="11" t="s">
        <v>16</v>
      </c>
      <c r="F54" s="8" t="s">
        <v>28</v>
      </c>
      <c r="G54" s="8" t="s">
        <v>241</v>
      </c>
      <c r="H54" s="8" t="s">
        <v>199</v>
      </c>
      <c r="I54" s="8" t="s">
        <v>19</v>
      </c>
      <c r="J54" s="8" t="s">
        <v>244</v>
      </c>
      <c r="K54" s="9" t="s">
        <v>75</v>
      </c>
      <c r="L54" s="12" t="s">
        <v>92</v>
      </c>
      <c r="M54" s="10" t="s">
        <v>218</v>
      </c>
      <c r="N54" s="14">
        <v>250</v>
      </c>
      <c r="O54" s="14">
        <v>150</v>
      </c>
      <c r="P54" s="14"/>
      <c r="Q54" s="14">
        <f>SUMIF('Contatos - Padrinhos&amp;Doadores'!$G$5:$G$373,"Juca",'Contatos - Padrinhos&amp;Doadores'!$H$5:$H$373)</f>
        <v>407.80999999999995</v>
      </c>
      <c r="R54" s="15">
        <f t="shared" si="0"/>
        <v>-7.8099999999999454</v>
      </c>
      <c r="S54" s="12">
        <f t="shared" si="3"/>
        <v>450</v>
      </c>
      <c r="T54" s="6"/>
      <c r="V54" s="16"/>
      <c r="W54" s="16"/>
      <c r="X54" s="16"/>
      <c r="Y54" s="16"/>
      <c r="Z54" s="16"/>
    </row>
    <row r="55" spans="1:26" ht="63.75" x14ac:dyDescent="0.4">
      <c r="A55" s="7" t="s">
        <v>103</v>
      </c>
      <c r="B55" s="8" t="s">
        <v>245</v>
      </c>
      <c r="C55" s="9" t="s">
        <v>13</v>
      </c>
      <c r="D55" s="10">
        <v>44681</v>
      </c>
      <c r="E55" s="12" t="s">
        <v>16</v>
      </c>
      <c r="F55" s="8" t="s">
        <v>185</v>
      </c>
      <c r="G55" s="8" t="s">
        <v>161</v>
      </c>
      <c r="H55" s="8" t="s">
        <v>113</v>
      </c>
      <c r="I55" s="8" t="s">
        <v>19</v>
      </c>
      <c r="J55" s="8" t="s">
        <v>179</v>
      </c>
      <c r="K55" s="9" t="s">
        <v>75</v>
      </c>
      <c r="L55" s="12" t="s">
        <v>92</v>
      </c>
      <c r="M55" s="12" t="s">
        <v>109</v>
      </c>
      <c r="N55" s="14">
        <v>250</v>
      </c>
      <c r="O55" s="14">
        <v>150</v>
      </c>
      <c r="P55" s="14"/>
      <c r="Q55" s="14">
        <f>SUMIF('Contatos - Padrinhos&amp;Doadores'!$G$5:$G$373,"Espeto",'Contatos - Padrinhos&amp;Doadores'!$H$5:$H$373)</f>
        <v>0</v>
      </c>
      <c r="R55" s="15">
        <f t="shared" si="0"/>
        <v>400</v>
      </c>
      <c r="S55" s="12"/>
      <c r="T55" s="6"/>
      <c r="V55" s="16"/>
      <c r="W55" s="16"/>
      <c r="X55" s="16"/>
      <c r="Y55" s="16"/>
      <c r="Z55" s="16"/>
    </row>
    <row r="56" spans="1:26" ht="13.15" x14ac:dyDescent="0.4">
      <c r="A56" s="7" t="s">
        <v>103</v>
      </c>
      <c r="B56" s="8" t="s">
        <v>246</v>
      </c>
      <c r="C56" s="9" t="s">
        <v>247</v>
      </c>
      <c r="D56" s="10">
        <v>44744</v>
      </c>
      <c r="E56" s="12" t="s">
        <v>16</v>
      </c>
      <c r="F56" s="8" t="s">
        <v>82</v>
      </c>
      <c r="G56" s="8" t="s">
        <v>224</v>
      </c>
      <c r="H56" s="8" t="s">
        <v>199</v>
      </c>
      <c r="I56" s="8" t="s">
        <v>17</v>
      </c>
      <c r="J56" s="38" t="s">
        <v>248</v>
      </c>
      <c r="K56" s="9" t="s">
        <v>75</v>
      </c>
      <c r="L56" s="12" t="s">
        <v>76</v>
      </c>
      <c r="M56" s="12"/>
      <c r="N56" s="14"/>
      <c r="O56" s="14"/>
      <c r="P56" s="14"/>
      <c r="Q56" s="14"/>
      <c r="R56" s="15"/>
      <c r="S56" s="12"/>
      <c r="T56" s="6"/>
      <c r="V56" s="16"/>
      <c r="W56" s="16"/>
      <c r="X56" s="16"/>
      <c r="Y56" s="16"/>
      <c r="Z56" s="16"/>
    </row>
    <row r="57" spans="1:26" ht="13.15" x14ac:dyDescent="0.4">
      <c r="A57" s="7" t="s">
        <v>103</v>
      </c>
      <c r="B57" s="8" t="s">
        <v>249</v>
      </c>
      <c r="C57" s="9" t="s">
        <v>13</v>
      </c>
      <c r="D57" s="10"/>
      <c r="E57" s="12"/>
      <c r="F57" s="8"/>
      <c r="G57" s="8"/>
      <c r="H57" s="8"/>
      <c r="I57" s="8"/>
      <c r="J57" s="8"/>
      <c r="K57" s="9"/>
      <c r="L57" s="12"/>
      <c r="M57" s="12"/>
      <c r="N57" s="14"/>
      <c r="O57" s="14"/>
      <c r="P57" s="14"/>
      <c r="Q57" s="14"/>
      <c r="R57" s="15"/>
      <c r="S57" s="12"/>
      <c r="T57" s="6"/>
      <c r="V57" s="16"/>
      <c r="W57" s="16"/>
      <c r="X57" s="16"/>
      <c r="Y57" s="16"/>
      <c r="Z57" s="16"/>
    </row>
    <row r="58" spans="1:26" ht="13.15" x14ac:dyDescent="0.4">
      <c r="A58" s="7" t="s">
        <v>103</v>
      </c>
      <c r="B58" s="8" t="s">
        <v>250</v>
      </c>
      <c r="C58" s="9" t="s">
        <v>13</v>
      </c>
      <c r="D58" s="10">
        <v>44744</v>
      </c>
      <c r="E58" s="12" t="s">
        <v>16</v>
      </c>
      <c r="F58" s="8"/>
      <c r="G58" s="8"/>
      <c r="H58" s="8" t="s">
        <v>40</v>
      </c>
      <c r="I58" s="8" t="s">
        <v>19</v>
      </c>
      <c r="J58" s="38" t="s">
        <v>248</v>
      </c>
      <c r="K58" s="9" t="s">
        <v>75</v>
      </c>
      <c r="L58" s="12" t="s">
        <v>85</v>
      </c>
      <c r="M58" s="12"/>
      <c r="N58" s="14"/>
      <c r="O58" s="14"/>
      <c r="P58" s="14"/>
      <c r="Q58" s="14"/>
      <c r="R58" s="15"/>
      <c r="S58" s="12"/>
      <c r="T58" s="6"/>
      <c r="V58" s="16"/>
      <c r="W58" s="16"/>
      <c r="X58" s="16"/>
      <c r="Y58" s="16"/>
      <c r="Z58" s="16"/>
    </row>
    <row r="59" spans="1:26" ht="13.15" x14ac:dyDescent="0.4">
      <c r="A59" s="7" t="s">
        <v>103</v>
      </c>
      <c r="B59" s="8" t="s">
        <v>251</v>
      </c>
      <c r="C59" s="9" t="s">
        <v>13</v>
      </c>
      <c r="D59" s="10">
        <v>44744</v>
      </c>
      <c r="E59" s="12" t="s">
        <v>16</v>
      </c>
      <c r="F59" s="8"/>
      <c r="G59" s="8"/>
      <c r="H59" s="8" t="s">
        <v>40</v>
      </c>
      <c r="I59" s="8" t="s">
        <v>19</v>
      </c>
      <c r="J59" s="8" t="s">
        <v>248</v>
      </c>
      <c r="K59" s="9" t="s">
        <v>75</v>
      </c>
      <c r="L59" s="12" t="s">
        <v>85</v>
      </c>
      <c r="M59" s="12"/>
      <c r="N59" s="14"/>
      <c r="O59" s="14"/>
      <c r="P59" s="14"/>
      <c r="Q59" s="14"/>
      <c r="R59" s="15"/>
      <c r="S59" s="12"/>
      <c r="T59" s="6"/>
      <c r="V59" s="16"/>
      <c r="W59" s="16"/>
      <c r="X59" s="16"/>
      <c r="Y59" s="16"/>
      <c r="Z59" s="16"/>
    </row>
    <row r="60" spans="1:26" ht="13.15" x14ac:dyDescent="0.4">
      <c r="A60" s="7" t="s">
        <v>103</v>
      </c>
      <c r="B60" s="8" t="s">
        <v>252</v>
      </c>
      <c r="C60" s="9" t="s">
        <v>13</v>
      </c>
      <c r="D60" s="10"/>
      <c r="E60" s="12" t="s">
        <v>14</v>
      </c>
      <c r="F60" s="8"/>
      <c r="G60" s="8"/>
      <c r="H60" s="8" t="s">
        <v>253</v>
      </c>
      <c r="I60" s="8" t="s">
        <v>254</v>
      </c>
      <c r="J60" s="8"/>
      <c r="K60" s="9" t="s">
        <v>75</v>
      </c>
      <c r="L60" s="12" t="s">
        <v>255</v>
      </c>
      <c r="M60" s="12"/>
      <c r="N60" s="14">
        <v>250</v>
      </c>
      <c r="O60" s="14"/>
      <c r="P60" s="14"/>
      <c r="Q60" s="14"/>
      <c r="R60" s="15"/>
      <c r="S60" s="12"/>
      <c r="T60" s="6"/>
      <c r="V60" s="16"/>
      <c r="W60" s="16"/>
      <c r="X60" s="16"/>
      <c r="Y60" s="16"/>
      <c r="Z60" s="16"/>
    </row>
    <row r="61" spans="1:26" ht="25.5" x14ac:dyDescent="0.4">
      <c r="A61" s="7" t="s">
        <v>103</v>
      </c>
      <c r="B61" s="8" t="s">
        <v>256</v>
      </c>
      <c r="C61" s="9" t="s">
        <v>13</v>
      </c>
      <c r="D61" s="10">
        <v>44744</v>
      </c>
      <c r="E61" s="12" t="s">
        <v>16</v>
      </c>
      <c r="F61" s="8"/>
      <c r="G61" s="8"/>
      <c r="H61" s="8" t="s">
        <v>253</v>
      </c>
      <c r="I61" s="8" t="s">
        <v>257</v>
      </c>
      <c r="J61" s="8" t="s">
        <v>258</v>
      </c>
      <c r="K61" s="9" t="s">
        <v>75</v>
      </c>
      <c r="L61" s="12" t="s">
        <v>255</v>
      </c>
      <c r="M61" s="12"/>
      <c r="N61" s="14">
        <v>250</v>
      </c>
      <c r="O61" s="14"/>
      <c r="P61" s="14"/>
      <c r="Q61" s="14"/>
      <c r="R61" s="15"/>
      <c r="S61" s="12"/>
      <c r="T61" s="6"/>
      <c r="V61" s="16"/>
      <c r="W61" s="16"/>
      <c r="X61" s="16"/>
      <c r="Y61" s="16"/>
      <c r="Z61" s="16"/>
    </row>
    <row r="62" spans="1:26" ht="13.15" x14ac:dyDescent="0.4">
      <c r="A62" s="7" t="s">
        <v>103</v>
      </c>
      <c r="B62" s="8" t="s">
        <v>184</v>
      </c>
      <c r="C62" s="9" t="s">
        <v>13</v>
      </c>
      <c r="D62" s="10"/>
      <c r="E62" s="12" t="s">
        <v>16</v>
      </c>
      <c r="F62" s="8"/>
      <c r="G62" s="8"/>
      <c r="H62" s="8" t="s">
        <v>253</v>
      </c>
      <c r="I62" s="8" t="s">
        <v>17</v>
      </c>
      <c r="J62" s="8"/>
      <c r="K62" s="9" t="s">
        <v>75</v>
      </c>
      <c r="L62" s="12" t="s">
        <v>192</v>
      </c>
      <c r="M62" s="12"/>
      <c r="N62" s="14"/>
      <c r="O62" s="14"/>
      <c r="P62" s="14"/>
      <c r="Q62" s="14"/>
      <c r="R62" s="15"/>
      <c r="S62" s="12"/>
      <c r="T62" s="6"/>
      <c r="V62" s="16"/>
      <c r="W62" s="16"/>
      <c r="X62" s="16"/>
      <c r="Y62" s="16"/>
      <c r="Z62" s="16"/>
    </row>
    <row r="63" spans="1:26" ht="25.5" x14ac:dyDescent="0.4">
      <c r="A63" s="7" t="s">
        <v>103</v>
      </c>
      <c r="B63" s="8" t="s">
        <v>259</v>
      </c>
      <c r="C63" s="9" t="s">
        <v>13</v>
      </c>
      <c r="D63" s="10">
        <v>44744</v>
      </c>
      <c r="E63" s="12" t="s">
        <v>16</v>
      </c>
      <c r="F63" s="8"/>
      <c r="G63" s="8"/>
      <c r="H63" s="8" t="s">
        <v>253</v>
      </c>
      <c r="I63" s="8" t="s">
        <v>260</v>
      </c>
      <c r="J63" s="8" t="s">
        <v>261</v>
      </c>
      <c r="K63" s="9" t="s">
        <v>75</v>
      </c>
      <c r="L63" s="12" t="s">
        <v>262</v>
      </c>
      <c r="M63" s="12"/>
      <c r="N63" s="14"/>
      <c r="O63" s="14"/>
      <c r="P63" s="14"/>
      <c r="Q63" s="14"/>
      <c r="R63" s="15"/>
      <c r="S63" s="12"/>
      <c r="T63" s="6"/>
      <c r="V63" s="16"/>
      <c r="W63" s="16"/>
      <c r="X63" s="16"/>
      <c r="Y63" s="16"/>
      <c r="Z63" s="16"/>
    </row>
    <row r="64" spans="1:26" ht="13.15" x14ac:dyDescent="0.4">
      <c r="A64" s="7" t="s">
        <v>103</v>
      </c>
      <c r="B64" s="8" t="s">
        <v>263</v>
      </c>
      <c r="C64" s="9" t="s">
        <v>13</v>
      </c>
      <c r="D64" s="10"/>
      <c r="E64" s="12" t="s">
        <v>14</v>
      </c>
      <c r="F64" s="8"/>
      <c r="G64" s="8"/>
      <c r="H64" s="8" t="s">
        <v>40</v>
      </c>
      <c r="I64" s="8" t="s">
        <v>19</v>
      </c>
      <c r="J64" s="8"/>
      <c r="K64" s="9" t="s">
        <v>75</v>
      </c>
      <c r="L64" s="12" t="s">
        <v>262</v>
      </c>
      <c r="M64" s="12"/>
      <c r="N64" s="14"/>
      <c r="O64" s="14"/>
      <c r="P64" s="14"/>
      <c r="Q64" s="14"/>
      <c r="R64" s="15"/>
      <c r="S64" s="12"/>
      <c r="T64" s="6"/>
      <c r="V64" s="16"/>
      <c r="W64" s="16"/>
      <c r="X64" s="16"/>
      <c r="Y64" s="16"/>
      <c r="Z64" s="16"/>
    </row>
    <row r="65" spans="1:26" ht="13.15" x14ac:dyDescent="0.4">
      <c r="A65" s="7" t="s">
        <v>103</v>
      </c>
      <c r="B65" s="8" t="s">
        <v>264</v>
      </c>
      <c r="C65" s="9" t="s">
        <v>13</v>
      </c>
      <c r="D65" s="10"/>
      <c r="E65" s="12" t="s">
        <v>14</v>
      </c>
      <c r="F65" s="8"/>
      <c r="G65" s="8"/>
      <c r="H65" s="8" t="s">
        <v>253</v>
      </c>
      <c r="I65" s="8" t="s">
        <v>17</v>
      </c>
      <c r="J65" s="8"/>
      <c r="K65" s="9" t="s">
        <v>75</v>
      </c>
      <c r="L65" s="12" t="s">
        <v>255</v>
      </c>
      <c r="M65" s="12"/>
      <c r="N65" s="14">
        <v>250</v>
      </c>
      <c r="O65" s="14"/>
      <c r="P65" s="14"/>
      <c r="Q65" s="14"/>
      <c r="R65" s="15"/>
      <c r="S65" s="12"/>
      <c r="T65" s="6"/>
      <c r="V65" s="16"/>
      <c r="W65" s="16"/>
      <c r="X65" s="16"/>
      <c r="Y65" s="16"/>
      <c r="Z65" s="16"/>
    </row>
    <row r="66" spans="1:26" ht="25.5" x14ac:dyDescent="0.4">
      <c r="A66" s="7" t="s">
        <v>103</v>
      </c>
      <c r="B66" s="8" t="s">
        <v>265</v>
      </c>
      <c r="C66" s="9" t="s">
        <v>13</v>
      </c>
      <c r="D66" s="10"/>
      <c r="E66" s="12" t="s">
        <v>16</v>
      </c>
      <c r="F66" s="8"/>
      <c r="G66" s="8"/>
      <c r="H66" s="8" t="s">
        <v>199</v>
      </c>
      <c r="I66" s="8" t="s">
        <v>266</v>
      </c>
      <c r="J66" s="8"/>
      <c r="K66" s="9" t="s">
        <v>75</v>
      </c>
      <c r="L66" s="12" t="s">
        <v>192</v>
      </c>
      <c r="M66" s="12"/>
      <c r="N66" s="14"/>
      <c r="O66" s="14"/>
      <c r="P66" s="14"/>
      <c r="Q66" s="14"/>
      <c r="R66" s="15"/>
      <c r="S66" s="12"/>
      <c r="T66" s="6"/>
      <c r="V66" s="16"/>
      <c r="W66" s="16"/>
      <c r="X66" s="16"/>
      <c r="Y66" s="16"/>
      <c r="Z66" s="16"/>
    </row>
    <row r="67" spans="1:26" ht="25.5" x14ac:dyDescent="0.4">
      <c r="A67" s="7" t="s">
        <v>58</v>
      </c>
      <c r="B67" s="8" t="s">
        <v>267</v>
      </c>
      <c r="C67" s="9" t="s">
        <v>27</v>
      </c>
      <c r="D67" s="10"/>
      <c r="E67" s="12" t="s">
        <v>16</v>
      </c>
      <c r="F67" s="8" t="s">
        <v>268</v>
      </c>
      <c r="G67" s="8"/>
      <c r="H67" s="8" t="s">
        <v>253</v>
      </c>
      <c r="I67" s="8" t="s">
        <v>237</v>
      </c>
      <c r="J67" s="8"/>
      <c r="K67" s="9" t="s">
        <v>43</v>
      </c>
      <c r="L67" s="12" t="s">
        <v>44</v>
      </c>
      <c r="M67" s="12"/>
      <c r="N67" s="14"/>
      <c r="O67" s="14"/>
      <c r="P67" s="14"/>
      <c r="Q67" s="14"/>
      <c r="R67" s="15"/>
      <c r="S67" s="12"/>
      <c r="T67" s="6"/>
      <c r="V67" s="16"/>
      <c r="W67" s="16"/>
      <c r="X67" s="16"/>
      <c r="Y67" s="16"/>
      <c r="Z67" s="16"/>
    </row>
    <row r="68" spans="1:26" ht="13.15" x14ac:dyDescent="0.4">
      <c r="A68" s="7" t="s">
        <v>58</v>
      </c>
      <c r="B68" s="8" t="s">
        <v>269</v>
      </c>
      <c r="C68" s="9" t="s">
        <v>27</v>
      </c>
      <c r="D68" s="10"/>
      <c r="E68" s="12" t="s">
        <v>14</v>
      </c>
      <c r="F68" s="8"/>
      <c r="G68" s="8"/>
      <c r="H68" s="8" t="s">
        <v>253</v>
      </c>
      <c r="I68" s="8" t="s">
        <v>270</v>
      </c>
      <c r="J68" s="8"/>
      <c r="K68" s="9" t="s">
        <v>43</v>
      </c>
      <c r="L68" s="12" t="s">
        <v>44</v>
      </c>
      <c r="M68" s="12"/>
      <c r="N68" s="14"/>
      <c r="O68" s="14"/>
      <c r="P68" s="14"/>
      <c r="Q68" s="14"/>
      <c r="R68" s="15"/>
      <c r="S68" s="12"/>
      <c r="T68" s="6"/>
      <c r="V68" s="16"/>
      <c r="W68" s="16"/>
      <c r="X68" s="16"/>
      <c r="Y68" s="16"/>
      <c r="Z68" s="16"/>
    </row>
    <row r="69" spans="1:26" ht="13.15" x14ac:dyDescent="0.4">
      <c r="A69" s="7" t="s">
        <v>58</v>
      </c>
      <c r="B69" s="8" t="s">
        <v>271</v>
      </c>
      <c r="C69" s="9" t="s">
        <v>27</v>
      </c>
      <c r="D69" s="10"/>
      <c r="E69" s="12" t="s">
        <v>14</v>
      </c>
      <c r="F69" s="8"/>
      <c r="G69" s="8"/>
      <c r="H69" s="8" t="s">
        <v>253</v>
      </c>
      <c r="I69" s="8" t="s">
        <v>83</v>
      </c>
      <c r="J69" s="8"/>
      <c r="K69" s="9" t="s">
        <v>43</v>
      </c>
      <c r="L69" s="12" t="s">
        <v>272</v>
      </c>
      <c r="M69" s="12"/>
      <c r="N69" s="14"/>
      <c r="O69" s="14"/>
      <c r="P69" s="14"/>
      <c r="Q69" s="14"/>
      <c r="R69" s="15"/>
      <c r="S69" s="12"/>
      <c r="T69" s="6"/>
      <c r="V69" s="16"/>
      <c r="W69" s="16"/>
      <c r="X69" s="16"/>
      <c r="Y69" s="16"/>
      <c r="Z69" s="16"/>
    </row>
    <row r="70" spans="1:26" ht="13.15" x14ac:dyDescent="0.4">
      <c r="A70" s="7" t="s">
        <v>103</v>
      </c>
      <c r="B70" s="8" t="s">
        <v>273</v>
      </c>
      <c r="C70" s="9" t="s">
        <v>274</v>
      </c>
      <c r="D70" s="10"/>
      <c r="E70" s="12" t="s">
        <v>16</v>
      </c>
      <c r="F70" s="8"/>
      <c r="G70" s="8"/>
      <c r="H70" s="8" t="s">
        <v>40</v>
      </c>
      <c r="I70" s="8" t="s">
        <v>19</v>
      </c>
      <c r="J70" s="8" t="s">
        <v>275</v>
      </c>
      <c r="K70" s="9" t="s">
        <v>75</v>
      </c>
      <c r="L70" s="12" t="s">
        <v>255</v>
      </c>
      <c r="M70" s="12"/>
      <c r="N70" s="14">
        <v>250</v>
      </c>
      <c r="O70" s="14"/>
      <c r="P70" s="14"/>
      <c r="Q70" s="14"/>
      <c r="R70" s="15"/>
      <c r="S70" s="12"/>
      <c r="T70" s="6"/>
      <c r="V70" s="16"/>
      <c r="W70" s="16"/>
      <c r="X70" s="16"/>
      <c r="Y70" s="16"/>
      <c r="Z70" s="16"/>
    </row>
    <row r="71" spans="1:26" ht="13.15" x14ac:dyDescent="0.4">
      <c r="A71" s="7" t="s">
        <v>239</v>
      </c>
      <c r="B71" s="8" t="s">
        <v>39</v>
      </c>
      <c r="C71" s="9" t="s">
        <v>27</v>
      </c>
      <c r="D71" s="10"/>
      <c r="E71" s="12" t="s">
        <v>14</v>
      </c>
      <c r="F71" s="8"/>
      <c r="G71" s="8"/>
      <c r="H71" s="8" t="s">
        <v>40</v>
      </c>
      <c r="I71" s="8"/>
      <c r="J71" s="8"/>
      <c r="K71" s="9" t="s">
        <v>43</v>
      </c>
      <c r="L71" s="12" t="s">
        <v>44</v>
      </c>
      <c r="M71" s="12"/>
      <c r="N71" s="14"/>
      <c r="O71" s="14"/>
      <c r="P71" s="14"/>
      <c r="Q71" s="14"/>
      <c r="R71" s="15"/>
      <c r="S71" s="12"/>
      <c r="T71" s="6"/>
      <c r="V71" s="16"/>
      <c r="W71" s="16"/>
      <c r="X71" s="16"/>
      <c r="Y71" s="16"/>
      <c r="Z71" s="16"/>
    </row>
    <row r="72" spans="1:26" ht="25.5" x14ac:dyDescent="0.4">
      <c r="A72" s="7" t="s">
        <v>103</v>
      </c>
      <c r="B72" s="8" t="s">
        <v>276</v>
      </c>
      <c r="C72" s="9" t="s">
        <v>274</v>
      </c>
      <c r="D72" s="10"/>
      <c r="E72" s="12" t="s">
        <v>16</v>
      </c>
      <c r="F72" s="8" t="s">
        <v>277</v>
      </c>
      <c r="G72" s="8" t="s">
        <v>278</v>
      </c>
      <c r="H72" s="8" t="s">
        <v>199</v>
      </c>
      <c r="I72" s="8" t="s">
        <v>279</v>
      </c>
      <c r="J72" s="8" t="s">
        <v>280</v>
      </c>
      <c r="K72" s="9" t="s">
        <v>281</v>
      </c>
      <c r="L72" s="12" t="s">
        <v>255</v>
      </c>
      <c r="M72" s="12"/>
      <c r="N72" s="14">
        <v>250</v>
      </c>
      <c r="O72" s="14" t="s">
        <v>282</v>
      </c>
      <c r="P72" s="14"/>
      <c r="Q72" s="14"/>
      <c r="R72" s="15"/>
      <c r="S72" s="12"/>
      <c r="T72" s="6"/>
      <c r="V72" s="16"/>
      <c r="W72" s="16"/>
      <c r="X72" s="16"/>
      <c r="Y72" s="16"/>
      <c r="Z72" s="16"/>
    </row>
    <row r="73" spans="1:26" ht="25.5" x14ac:dyDescent="0.4">
      <c r="A73" s="7" t="s">
        <v>103</v>
      </c>
      <c r="B73" s="8" t="s">
        <v>283</v>
      </c>
      <c r="C73" s="9" t="s">
        <v>274</v>
      </c>
      <c r="D73" s="10"/>
      <c r="E73" s="12" t="s">
        <v>16</v>
      </c>
      <c r="F73" s="8"/>
      <c r="G73" s="8"/>
      <c r="H73" s="8" t="s">
        <v>253</v>
      </c>
      <c r="I73" s="8" t="s">
        <v>284</v>
      </c>
      <c r="J73" s="8" t="s">
        <v>285</v>
      </c>
      <c r="K73" s="9" t="s">
        <v>75</v>
      </c>
      <c r="L73" s="12" t="s">
        <v>255</v>
      </c>
      <c r="M73" s="12"/>
      <c r="N73" s="14"/>
      <c r="O73" s="14"/>
      <c r="P73" s="14"/>
      <c r="Q73" s="14"/>
      <c r="R73" s="15"/>
      <c r="S73" s="12"/>
      <c r="T73" s="6"/>
      <c r="V73" s="16"/>
      <c r="W73" s="16"/>
      <c r="X73" s="16"/>
      <c r="Y73" s="16"/>
      <c r="Z73" s="16"/>
    </row>
    <row r="74" spans="1:26" ht="25.5" x14ac:dyDescent="0.4">
      <c r="A74" s="7" t="s">
        <v>58</v>
      </c>
      <c r="B74" s="8" t="s">
        <v>286</v>
      </c>
      <c r="C74" s="9" t="s">
        <v>274</v>
      </c>
      <c r="D74" s="10"/>
      <c r="E74" s="12" t="s">
        <v>16</v>
      </c>
      <c r="F74" s="8" t="s">
        <v>287</v>
      </c>
      <c r="G74" s="8">
        <v>12</v>
      </c>
      <c r="H74" s="8" t="s">
        <v>253</v>
      </c>
      <c r="I74" s="8" t="s">
        <v>288</v>
      </c>
      <c r="J74" s="8" t="s">
        <v>289</v>
      </c>
      <c r="K74" s="9" t="s">
        <v>75</v>
      </c>
      <c r="L74" s="12" t="s">
        <v>290</v>
      </c>
      <c r="M74" s="12"/>
      <c r="N74" s="14"/>
      <c r="O74" s="14"/>
      <c r="P74" s="14"/>
      <c r="Q74" s="14"/>
      <c r="R74" s="15"/>
      <c r="S74" s="12"/>
      <c r="T74" s="6"/>
      <c r="V74" s="16"/>
      <c r="W74" s="16"/>
      <c r="X74" s="16"/>
      <c r="Y74" s="16"/>
      <c r="Z74" s="16"/>
    </row>
    <row r="75" spans="1:26" ht="25.5" x14ac:dyDescent="0.4">
      <c r="A75" s="7" t="s">
        <v>103</v>
      </c>
      <c r="B75" s="8" t="s">
        <v>291</v>
      </c>
      <c r="C75" s="9" t="s">
        <v>274</v>
      </c>
      <c r="D75" s="10"/>
      <c r="E75" s="12" t="s">
        <v>14</v>
      </c>
      <c r="F75" s="8"/>
      <c r="G75" s="8"/>
      <c r="H75" s="8" t="s">
        <v>253</v>
      </c>
      <c r="I75" s="8" t="s">
        <v>292</v>
      </c>
      <c r="J75" s="8"/>
      <c r="K75" s="9" t="s">
        <v>43</v>
      </c>
      <c r="L75" s="12"/>
      <c r="M75" s="12"/>
      <c r="N75" s="14"/>
      <c r="O75" s="14"/>
      <c r="P75" s="14"/>
      <c r="Q75" s="14"/>
      <c r="R75" s="15"/>
      <c r="S75" s="12"/>
      <c r="T75" s="6"/>
      <c r="V75" s="16"/>
      <c r="W75" s="16"/>
      <c r="X75" s="16"/>
      <c r="Y75" s="16"/>
      <c r="Z75" s="16"/>
    </row>
    <row r="76" spans="1:26" ht="25.5" x14ac:dyDescent="0.4">
      <c r="A76" s="7" t="s">
        <v>103</v>
      </c>
      <c r="B76" s="8" t="s">
        <v>293</v>
      </c>
      <c r="C76" s="9" t="s">
        <v>274</v>
      </c>
      <c r="D76" s="10"/>
      <c r="E76" s="12" t="s">
        <v>14</v>
      </c>
      <c r="F76" s="8"/>
      <c r="G76" s="8"/>
      <c r="H76" s="8" t="s">
        <v>253</v>
      </c>
      <c r="I76" s="8" t="s">
        <v>294</v>
      </c>
      <c r="J76" s="8" t="s">
        <v>295</v>
      </c>
      <c r="K76" s="9" t="s">
        <v>75</v>
      </c>
      <c r="L76" s="12"/>
      <c r="M76" s="12"/>
      <c r="N76" s="14"/>
      <c r="O76" s="14"/>
      <c r="P76" s="14"/>
      <c r="Q76" s="14"/>
      <c r="R76" s="15"/>
      <c r="S76" s="12"/>
      <c r="T76" s="6"/>
      <c r="V76" s="16"/>
      <c r="W76" s="16"/>
      <c r="X76" s="16"/>
      <c r="Y76" s="16"/>
      <c r="Z76" s="16"/>
    </row>
    <row r="77" spans="1:26" ht="25.5" x14ac:dyDescent="0.4">
      <c r="A77" s="7" t="s">
        <v>103</v>
      </c>
      <c r="B77" s="8" t="s">
        <v>296</v>
      </c>
      <c r="C77" s="9" t="s">
        <v>274</v>
      </c>
      <c r="D77" s="10"/>
      <c r="E77" s="12" t="s">
        <v>14</v>
      </c>
      <c r="F77" s="8"/>
      <c r="G77" s="8"/>
      <c r="H77" s="8" t="s">
        <v>253</v>
      </c>
      <c r="I77" s="8" t="s">
        <v>19</v>
      </c>
      <c r="J77" s="8" t="s">
        <v>295</v>
      </c>
      <c r="K77" s="9" t="s">
        <v>75</v>
      </c>
      <c r="L77" s="12" t="s">
        <v>262</v>
      </c>
      <c r="M77" s="12"/>
      <c r="N77" s="14"/>
      <c r="O77" s="14"/>
      <c r="P77" s="14"/>
      <c r="Q77" s="14"/>
      <c r="R77" s="15"/>
      <c r="S77" s="12"/>
      <c r="T77" s="6"/>
      <c r="V77" s="16"/>
      <c r="W77" s="16"/>
      <c r="X77" s="16"/>
      <c r="Y77" s="16"/>
      <c r="Z77" s="16"/>
    </row>
    <row r="78" spans="1:26" ht="25.5" x14ac:dyDescent="0.4">
      <c r="A78" s="7" t="s">
        <v>58</v>
      </c>
      <c r="B78" s="8" t="s">
        <v>297</v>
      </c>
      <c r="C78" s="9" t="s">
        <v>274</v>
      </c>
      <c r="D78" s="10"/>
      <c r="E78" s="12" t="s">
        <v>16</v>
      </c>
      <c r="F78" s="8" t="s">
        <v>60</v>
      </c>
      <c r="G78" s="8"/>
      <c r="H78" s="8" t="s">
        <v>34</v>
      </c>
      <c r="I78" s="8" t="s">
        <v>19</v>
      </c>
      <c r="J78" s="8" t="s">
        <v>295</v>
      </c>
      <c r="K78" s="9" t="s">
        <v>75</v>
      </c>
      <c r="L78" s="12" t="s">
        <v>262</v>
      </c>
      <c r="M78" s="12"/>
      <c r="N78" s="14"/>
      <c r="O78" s="14"/>
      <c r="P78" s="14"/>
      <c r="Q78" s="14"/>
      <c r="R78" s="15"/>
      <c r="S78" s="12"/>
      <c r="T78" s="6"/>
      <c r="V78" s="16"/>
      <c r="W78" s="16"/>
      <c r="X78" s="16"/>
      <c r="Y78" s="16"/>
      <c r="Z78" s="16"/>
    </row>
    <row r="79" spans="1:26" ht="25.5" x14ac:dyDescent="0.4">
      <c r="A79" s="7" t="s">
        <v>58</v>
      </c>
      <c r="B79" s="8" t="s">
        <v>298</v>
      </c>
      <c r="C79" s="9" t="s">
        <v>274</v>
      </c>
      <c r="D79" s="10"/>
      <c r="E79" s="12" t="s">
        <v>16</v>
      </c>
      <c r="F79" s="8" t="s">
        <v>60</v>
      </c>
      <c r="G79" s="8"/>
      <c r="H79" s="8" t="s">
        <v>34</v>
      </c>
      <c r="I79" s="8" t="s">
        <v>19</v>
      </c>
      <c r="J79" s="8" t="s">
        <v>295</v>
      </c>
      <c r="K79" s="9" t="s">
        <v>75</v>
      </c>
      <c r="L79" s="12" t="s">
        <v>262</v>
      </c>
      <c r="M79" s="12"/>
      <c r="N79" s="14"/>
      <c r="O79" s="14"/>
      <c r="P79" s="14"/>
      <c r="Q79" s="14"/>
      <c r="R79" s="15"/>
      <c r="S79" s="12"/>
      <c r="T79" s="6"/>
      <c r="V79" s="16"/>
      <c r="W79" s="16"/>
      <c r="X79" s="16"/>
      <c r="Y79" s="16"/>
      <c r="Z79" s="16"/>
    </row>
    <row r="80" spans="1:26" ht="25.5" x14ac:dyDescent="0.4">
      <c r="A80" s="7" t="s">
        <v>58</v>
      </c>
      <c r="B80" s="8" t="s">
        <v>299</v>
      </c>
      <c r="C80" s="9" t="s">
        <v>274</v>
      </c>
      <c r="D80" s="10"/>
      <c r="E80" s="12" t="s">
        <v>16</v>
      </c>
      <c r="F80" s="8" t="s">
        <v>60</v>
      </c>
      <c r="G80" s="8"/>
      <c r="H80" s="8" t="s">
        <v>34</v>
      </c>
      <c r="I80" s="8" t="s">
        <v>19</v>
      </c>
      <c r="J80" s="8" t="s">
        <v>295</v>
      </c>
      <c r="K80" s="9" t="s">
        <v>75</v>
      </c>
      <c r="L80" s="12" t="s">
        <v>262</v>
      </c>
      <c r="M80" s="12"/>
      <c r="N80" s="14"/>
      <c r="O80" s="14"/>
      <c r="P80" s="14"/>
      <c r="Q80" s="14"/>
      <c r="R80" s="15"/>
      <c r="S80" s="12"/>
      <c r="T80" s="6"/>
      <c r="V80" s="16"/>
      <c r="W80" s="16"/>
      <c r="X80" s="16"/>
      <c r="Y80" s="16"/>
      <c r="Z80" s="16"/>
    </row>
    <row r="81" spans="1:26" ht="25.5" x14ac:dyDescent="0.4">
      <c r="A81" s="7" t="s">
        <v>58</v>
      </c>
      <c r="B81" s="8" t="s">
        <v>300</v>
      </c>
      <c r="C81" s="9" t="s">
        <v>274</v>
      </c>
      <c r="D81" s="10"/>
      <c r="E81" s="12" t="s">
        <v>14</v>
      </c>
      <c r="F81" s="8"/>
      <c r="G81" s="8"/>
      <c r="H81" s="8" t="s">
        <v>40</v>
      </c>
      <c r="I81" s="8" t="s">
        <v>301</v>
      </c>
      <c r="J81" s="8" t="s">
        <v>302</v>
      </c>
      <c r="K81" s="9" t="s">
        <v>75</v>
      </c>
      <c r="L81" s="12" t="s">
        <v>262</v>
      </c>
      <c r="M81" s="12"/>
      <c r="N81" s="14"/>
      <c r="O81" s="14"/>
      <c r="P81" s="14"/>
      <c r="Q81" s="14"/>
      <c r="R81" s="15"/>
      <c r="S81" s="12"/>
      <c r="T81" s="6"/>
      <c r="V81" s="16"/>
      <c r="W81" s="16"/>
      <c r="X81" s="16"/>
      <c r="Y81" s="16"/>
      <c r="Z81" s="16"/>
    </row>
    <row r="82" spans="1:26" ht="25.5" x14ac:dyDescent="0.4">
      <c r="A82" s="7" t="s">
        <v>58</v>
      </c>
      <c r="B82" s="8" t="s">
        <v>303</v>
      </c>
      <c r="C82" s="9" t="s">
        <v>274</v>
      </c>
      <c r="D82" s="10"/>
      <c r="E82" s="12" t="s">
        <v>14</v>
      </c>
      <c r="F82" s="8"/>
      <c r="G82" s="8"/>
      <c r="H82" s="8" t="s">
        <v>40</v>
      </c>
      <c r="I82" s="8" t="s">
        <v>19</v>
      </c>
      <c r="J82" s="8" t="s">
        <v>304</v>
      </c>
      <c r="K82" s="9" t="s">
        <v>75</v>
      </c>
      <c r="L82" s="12" t="s">
        <v>262</v>
      </c>
      <c r="M82" s="12"/>
      <c r="N82" s="14"/>
      <c r="O82" s="14"/>
      <c r="P82" s="14"/>
      <c r="Q82" s="14"/>
      <c r="R82" s="15"/>
      <c r="S82" s="12"/>
      <c r="T82" s="6"/>
      <c r="V82" s="16"/>
      <c r="W82" s="16"/>
      <c r="X82" s="16"/>
      <c r="Y82" s="16"/>
      <c r="Z82" s="16"/>
    </row>
    <row r="83" spans="1:26" ht="13.15" x14ac:dyDescent="0.4">
      <c r="A83" s="7" t="s">
        <v>58</v>
      </c>
      <c r="B83" s="8" t="s">
        <v>305</v>
      </c>
      <c r="C83" s="9" t="s">
        <v>27</v>
      </c>
      <c r="D83" s="10"/>
      <c r="E83" s="12" t="s">
        <v>14</v>
      </c>
      <c r="F83" s="8"/>
      <c r="G83" s="8"/>
      <c r="H83" s="8" t="s">
        <v>40</v>
      </c>
      <c r="I83" s="8" t="s">
        <v>19</v>
      </c>
      <c r="J83" s="8"/>
      <c r="K83" s="9" t="s">
        <v>43</v>
      </c>
      <c r="L83" s="12" t="s">
        <v>63</v>
      </c>
      <c r="M83" s="12"/>
      <c r="N83" s="14"/>
      <c r="O83" s="14"/>
      <c r="P83" s="14"/>
      <c r="Q83" s="14"/>
      <c r="R83" s="15"/>
      <c r="S83" s="12"/>
      <c r="T83" s="6"/>
      <c r="V83" s="16"/>
      <c r="W83" s="16"/>
      <c r="X83" s="16"/>
      <c r="Y83" s="16"/>
      <c r="Z83" s="16"/>
    </row>
    <row r="84" spans="1:26" ht="13.15" x14ac:dyDescent="0.4">
      <c r="A84" s="7" t="s">
        <v>58</v>
      </c>
      <c r="B84" s="8" t="s">
        <v>306</v>
      </c>
      <c r="C84" s="9" t="s">
        <v>27</v>
      </c>
      <c r="D84" s="10"/>
      <c r="E84" s="12" t="s">
        <v>16</v>
      </c>
      <c r="F84" s="8"/>
      <c r="G84" s="8"/>
      <c r="H84" s="8" t="s">
        <v>40</v>
      </c>
      <c r="I84" s="8" t="s">
        <v>19</v>
      </c>
      <c r="J84" s="8"/>
      <c r="K84" s="9" t="s">
        <v>43</v>
      </c>
      <c r="L84" s="12" t="s">
        <v>63</v>
      </c>
      <c r="M84" s="12"/>
      <c r="N84" s="14"/>
      <c r="O84" s="14"/>
      <c r="P84" s="14"/>
      <c r="Q84" s="14"/>
      <c r="R84" s="15"/>
      <c r="S84" s="12"/>
      <c r="T84" s="6"/>
      <c r="V84" s="16"/>
      <c r="W84" s="16"/>
      <c r="X84" s="16"/>
      <c r="Y84" s="16"/>
      <c r="Z84" s="16"/>
    </row>
    <row r="85" spans="1:26" ht="13.15" x14ac:dyDescent="0.4">
      <c r="A85" s="7" t="s">
        <v>58</v>
      </c>
      <c r="B85" s="8" t="s">
        <v>307</v>
      </c>
      <c r="C85" s="9" t="s">
        <v>27</v>
      </c>
      <c r="D85" s="10"/>
      <c r="E85" s="12" t="s">
        <v>14</v>
      </c>
      <c r="F85" s="8"/>
      <c r="G85" s="8"/>
      <c r="H85" s="8" t="s">
        <v>40</v>
      </c>
      <c r="I85" s="8" t="s">
        <v>19</v>
      </c>
      <c r="J85" s="8"/>
      <c r="K85" s="9" t="s">
        <v>43</v>
      </c>
      <c r="L85" s="12" t="s">
        <v>63</v>
      </c>
      <c r="M85" s="12"/>
      <c r="N85" s="14"/>
      <c r="O85" s="14"/>
      <c r="P85" s="14"/>
      <c r="Q85" s="14"/>
      <c r="R85" s="15"/>
      <c r="S85" s="12"/>
      <c r="T85" s="6"/>
      <c r="V85" s="16"/>
      <c r="W85" s="16"/>
      <c r="X85" s="16"/>
      <c r="Y85" s="16"/>
      <c r="Z85" s="16"/>
    </row>
    <row r="86" spans="1:26" ht="13.15" x14ac:dyDescent="0.4">
      <c r="A86" s="7" t="s">
        <v>103</v>
      </c>
      <c r="B86" s="8" t="s">
        <v>308</v>
      </c>
      <c r="C86" s="9" t="s">
        <v>274</v>
      </c>
      <c r="D86" s="10">
        <v>45076</v>
      </c>
      <c r="E86" s="12" t="s">
        <v>14</v>
      </c>
      <c r="F86" s="8"/>
      <c r="G86" s="8"/>
      <c r="H86" s="8"/>
      <c r="I86" s="8"/>
      <c r="J86" s="8"/>
      <c r="K86" s="9"/>
      <c r="L86" s="12"/>
      <c r="M86" s="12"/>
      <c r="N86" s="14"/>
      <c r="O86" s="14"/>
      <c r="P86" s="14"/>
      <c r="Q86" s="14"/>
      <c r="R86" s="15"/>
      <c r="S86" s="12"/>
      <c r="T86" s="6"/>
      <c r="V86" s="16"/>
      <c r="W86" s="16"/>
      <c r="X86" s="16"/>
      <c r="Y86" s="16"/>
      <c r="Z86" s="16"/>
    </row>
    <row r="87" spans="1:26" ht="13.15" x14ac:dyDescent="0.4">
      <c r="A87" s="7" t="s">
        <v>103</v>
      </c>
      <c r="B87" s="8" t="s">
        <v>309</v>
      </c>
      <c r="C87" s="9" t="s">
        <v>274</v>
      </c>
      <c r="D87" s="10">
        <v>45076</v>
      </c>
      <c r="E87" s="12" t="s">
        <v>16</v>
      </c>
      <c r="F87" s="8"/>
      <c r="G87" s="8"/>
      <c r="H87" s="8"/>
      <c r="I87" s="8"/>
      <c r="J87" s="8"/>
      <c r="K87" s="9"/>
      <c r="L87" s="12"/>
      <c r="M87" s="12"/>
      <c r="N87" s="14"/>
      <c r="O87" s="14"/>
      <c r="P87" s="14"/>
      <c r="Q87" s="14"/>
      <c r="R87" s="15"/>
      <c r="S87" s="12"/>
      <c r="T87" s="6"/>
      <c r="V87" s="16"/>
      <c r="W87" s="16"/>
      <c r="X87" s="16"/>
      <c r="Y87" s="16"/>
      <c r="Z87" s="16"/>
    </row>
    <row r="88" spans="1:26" ht="13.15" x14ac:dyDescent="0.4">
      <c r="A88" s="7" t="s">
        <v>103</v>
      </c>
      <c r="B88" s="8" t="s">
        <v>310</v>
      </c>
      <c r="C88" s="9" t="s">
        <v>274</v>
      </c>
      <c r="D88" s="10">
        <v>45076</v>
      </c>
      <c r="E88" s="12" t="s">
        <v>14</v>
      </c>
      <c r="F88" s="8"/>
      <c r="G88" s="8"/>
      <c r="H88" s="8"/>
      <c r="I88" s="8"/>
      <c r="J88" s="8"/>
      <c r="K88" s="9"/>
      <c r="L88" s="12"/>
      <c r="M88" s="12"/>
      <c r="N88" s="14"/>
      <c r="O88" s="14"/>
      <c r="P88" s="14"/>
      <c r="Q88" s="14"/>
      <c r="R88" s="15"/>
      <c r="S88" s="12"/>
      <c r="T88" s="6"/>
      <c r="V88" s="16"/>
      <c r="W88" s="16"/>
      <c r="X88" s="16"/>
      <c r="Y88" s="16"/>
      <c r="Z88" s="16"/>
    </row>
    <row r="89" spans="1:26" ht="13.15" x14ac:dyDescent="0.4">
      <c r="A89" s="7" t="s">
        <v>103</v>
      </c>
      <c r="B89" s="8" t="s">
        <v>311</v>
      </c>
      <c r="C89" s="9" t="s">
        <v>274</v>
      </c>
      <c r="D89" s="10">
        <v>45076</v>
      </c>
      <c r="E89" s="12" t="s">
        <v>14</v>
      </c>
      <c r="F89" s="8"/>
      <c r="G89" s="8"/>
      <c r="H89" s="8"/>
      <c r="I89" s="8"/>
      <c r="J89" s="8"/>
      <c r="K89" s="9"/>
      <c r="L89" s="12"/>
      <c r="M89" s="12"/>
      <c r="N89" s="14"/>
      <c r="O89" s="14"/>
      <c r="P89" s="14"/>
      <c r="Q89" s="14"/>
      <c r="R89" s="15"/>
      <c r="S89" s="12"/>
      <c r="T89" s="6"/>
      <c r="U89" s="16"/>
      <c r="V89" s="16"/>
      <c r="W89" s="16"/>
      <c r="X89" s="16"/>
      <c r="Y89" s="16"/>
      <c r="Z89" s="16"/>
    </row>
    <row r="90" spans="1:26" ht="13.15" x14ac:dyDescent="0.4">
      <c r="A90" s="7" t="s">
        <v>103</v>
      </c>
      <c r="B90" s="8" t="s">
        <v>312</v>
      </c>
      <c r="C90" s="9" t="s">
        <v>274</v>
      </c>
      <c r="D90" s="10">
        <v>45076</v>
      </c>
      <c r="E90" s="12" t="s">
        <v>16</v>
      </c>
      <c r="F90" s="8"/>
      <c r="G90" s="8"/>
      <c r="H90" s="8"/>
      <c r="I90" s="8"/>
      <c r="J90" s="8"/>
      <c r="K90" s="9"/>
      <c r="L90" s="12"/>
      <c r="M90" s="12"/>
      <c r="N90" s="14"/>
      <c r="O90" s="14"/>
      <c r="P90" s="14"/>
      <c r="Q90" s="14"/>
      <c r="R90" s="15"/>
      <c r="S90" s="12"/>
      <c r="T90" s="6"/>
      <c r="U90" s="16"/>
      <c r="V90" s="16"/>
      <c r="W90" s="16"/>
      <c r="X90" s="16"/>
      <c r="Y90" s="16"/>
      <c r="Z90" s="16"/>
    </row>
    <row r="91" spans="1:26" ht="13.15" x14ac:dyDescent="0.4">
      <c r="A91" s="7" t="s">
        <v>103</v>
      </c>
      <c r="B91" s="8" t="s">
        <v>313</v>
      </c>
      <c r="C91" s="9" t="s">
        <v>274</v>
      </c>
      <c r="D91" s="10">
        <v>45076</v>
      </c>
      <c r="E91" s="12" t="s">
        <v>16</v>
      </c>
      <c r="F91" s="8"/>
      <c r="G91" s="8"/>
      <c r="H91" s="8"/>
      <c r="I91" s="8"/>
      <c r="J91" s="8"/>
      <c r="K91" s="9"/>
      <c r="L91" s="12"/>
      <c r="M91" s="12"/>
      <c r="N91" s="14"/>
      <c r="O91" s="14"/>
      <c r="P91" s="14"/>
      <c r="Q91" s="14"/>
      <c r="R91" s="15"/>
      <c r="S91" s="12"/>
      <c r="T91" s="6"/>
      <c r="U91" s="16"/>
      <c r="V91" s="16"/>
      <c r="W91" s="16"/>
      <c r="X91" s="16"/>
      <c r="Y91" s="16"/>
      <c r="Z91" s="16"/>
    </row>
    <row r="92" spans="1:26" ht="13.15" x14ac:dyDescent="0.4">
      <c r="A92" s="7" t="s">
        <v>103</v>
      </c>
      <c r="B92" s="8" t="s">
        <v>314</v>
      </c>
      <c r="C92" s="9" t="s">
        <v>274</v>
      </c>
      <c r="D92" s="10">
        <v>45076</v>
      </c>
      <c r="E92" s="12" t="s">
        <v>14</v>
      </c>
      <c r="F92" s="8"/>
      <c r="G92" s="8"/>
      <c r="H92" s="8"/>
      <c r="I92" s="8"/>
      <c r="J92" s="8"/>
      <c r="K92" s="9"/>
      <c r="L92" s="12"/>
      <c r="M92" s="12"/>
      <c r="N92" s="14"/>
      <c r="O92" s="14"/>
      <c r="P92" s="14"/>
      <c r="Q92" s="14"/>
      <c r="R92" s="15"/>
      <c r="S92" s="12"/>
      <c r="T92" s="6"/>
      <c r="U92" s="16"/>
      <c r="V92" s="16"/>
      <c r="W92" s="16"/>
      <c r="X92" s="16"/>
      <c r="Y92" s="16"/>
      <c r="Z92" s="16"/>
    </row>
    <row r="93" spans="1:26" ht="13.15" x14ac:dyDescent="0.4">
      <c r="A93" s="7" t="s">
        <v>103</v>
      </c>
      <c r="B93" s="8" t="s">
        <v>315</v>
      </c>
      <c r="C93" s="9" t="s">
        <v>274</v>
      </c>
      <c r="D93" s="10">
        <v>45076</v>
      </c>
      <c r="E93" s="12" t="s">
        <v>16</v>
      </c>
      <c r="F93" s="8"/>
      <c r="G93" s="8"/>
      <c r="H93" s="8"/>
      <c r="I93" s="8"/>
      <c r="J93" s="8"/>
      <c r="K93" s="9"/>
      <c r="L93" s="12"/>
      <c r="M93" s="12"/>
      <c r="N93" s="14"/>
      <c r="O93" s="14"/>
      <c r="P93" s="14"/>
      <c r="Q93" s="14"/>
      <c r="R93" s="15"/>
      <c r="S93" s="12"/>
      <c r="T93" s="6"/>
      <c r="U93" s="16"/>
      <c r="V93" s="16"/>
      <c r="W93" s="16"/>
      <c r="X93" s="16"/>
      <c r="Y93" s="16"/>
      <c r="Z93" s="16"/>
    </row>
    <row r="94" spans="1:26" ht="25.5" x14ac:dyDescent="0.4">
      <c r="A94" s="7" t="s">
        <v>103</v>
      </c>
      <c r="B94" s="8" t="s">
        <v>316</v>
      </c>
      <c r="C94" s="9" t="s">
        <v>274</v>
      </c>
      <c r="D94" s="10">
        <v>45164</v>
      </c>
      <c r="E94" s="12" t="s">
        <v>16</v>
      </c>
      <c r="F94" s="8">
        <v>1</v>
      </c>
      <c r="G94" s="8">
        <v>18</v>
      </c>
      <c r="H94" s="8" t="s">
        <v>253</v>
      </c>
      <c r="I94" s="8" t="s">
        <v>83</v>
      </c>
      <c r="J94" s="8" t="s">
        <v>317</v>
      </c>
      <c r="K94" s="9"/>
      <c r="L94" s="12"/>
      <c r="M94" s="12"/>
      <c r="N94" s="14"/>
      <c r="O94" s="14"/>
      <c r="P94" s="14"/>
      <c r="Q94" s="14"/>
      <c r="R94" s="15"/>
      <c r="S94" s="12"/>
      <c r="T94" s="6"/>
      <c r="U94" s="16"/>
      <c r="V94" s="16"/>
      <c r="W94" s="16"/>
      <c r="X94" s="16"/>
      <c r="Y94" s="16"/>
      <c r="Z94" s="16"/>
    </row>
    <row r="95" spans="1:26" ht="13.15" x14ac:dyDescent="0.4">
      <c r="A95" s="7" t="s">
        <v>103</v>
      </c>
      <c r="B95" s="8" t="s">
        <v>318</v>
      </c>
      <c r="C95" s="9" t="s">
        <v>274</v>
      </c>
      <c r="D95" s="10"/>
      <c r="E95" s="12" t="s">
        <v>319</v>
      </c>
      <c r="F95" s="8"/>
      <c r="G95" s="8"/>
      <c r="H95" s="8"/>
      <c r="I95" s="8"/>
      <c r="J95" s="8"/>
      <c r="K95" s="9"/>
      <c r="L95" s="12"/>
      <c r="M95" s="12"/>
      <c r="N95" s="14"/>
      <c r="O95" s="14"/>
      <c r="P95" s="14"/>
      <c r="Q95" s="14"/>
      <c r="R95" s="15"/>
      <c r="S95" s="12"/>
      <c r="T95" s="6"/>
      <c r="U95" s="16"/>
      <c r="V95" s="16"/>
      <c r="W95" s="16"/>
      <c r="X95" s="16"/>
      <c r="Y95" s="16"/>
      <c r="Z95" s="16"/>
    </row>
    <row r="96" spans="1:26" ht="13.15" x14ac:dyDescent="0.4">
      <c r="A96" s="7"/>
      <c r="B96" s="8"/>
      <c r="C96" s="9"/>
      <c r="D96" s="10"/>
      <c r="E96" s="12"/>
      <c r="F96" s="8"/>
      <c r="G96" s="8"/>
      <c r="H96" s="8"/>
      <c r="I96" s="8"/>
      <c r="J96" s="8"/>
      <c r="K96" s="9"/>
      <c r="L96" s="12"/>
      <c r="M96" s="12"/>
      <c r="N96" s="14"/>
      <c r="O96" s="14"/>
      <c r="P96" s="14"/>
      <c r="Q96" s="14"/>
      <c r="R96" s="15"/>
      <c r="S96" s="12"/>
      <c r="T96" s="6"/>
      <c r="U96" s="16"/>
      <c r="V96" s="16"/>
      <c r="W96" s="16"/>
      <c r="X96" s="16"/>
      <c r="Y96" s="16"/>
      <c r="Z96" s="16"/>
    </row>
    <row r="97" spans="1:26" ht="13.15" x14ac:dyDescent="0.4">
      <c r="A97" s="7"/>
      <c r="B97" s="8"/>
      <c r="C97" s="9"/>
      <c r="D97" s="10"/>
      <c r="E97" s="12"/>
      <c r="F97" s="8"/>
      <c r="G97" s="8"/>
      <c r="H97" s="8"/>
      <c r="I97" s="8"/>
      <c r="J97" s="8"/>
      <c r="L97" s="12"/>
      <c r="M97" s="12"/>
      <c r="N97" s="14"/>
      <c r="O97" s="14"/>
      <c r="P97" s="14"/>
      <c r="Q97" s="14"/>
      <c r="R97" s="15"/>
      <c r="S97" s="12"/>
      <c r="T97" s="6"/>
      <c r="U97" s="16"/>
      <c r="V97" s="16"/>
      <c r="W97" s="16"/>
      <c r="X97" s="16"/>
      <c r="Y97" s="16"/>
      <c r="Z97" s="16"/>
    </row>
    <row r="98" spans="1:26" ht="13.15" x14ac:dyDescent="0.4">
      <c r="A98" s="7"/>
      <c r="B98" s="8"/>
      <c r="C98" s="9"/>
      <c r="D98" s="10"/>
      <c r="E98" s="12"/>
      <c r="F98" s="8"/>
      <c r="G98" s="8"/>
      <c r="H98" s="8"/>
      <c r="I98" s="8"/>
      <c r="J98" s="8"/>
      <c r="L98" s="12"/>
      <c r="M98" s="12"/>
      <c r="N98" s="14"/>
      <c r="O98" s="14"/>
      <c r="P98" s="14"/>
      <c r="Q98" s="14"/>
      <c r="R98" s="15"/>
      <c r="S98" s="12"/>
      <c r="T98" s="6"/>
      <c r="U98" s="16"/>
      <c r="V98" s="16"/>
      <c r="W98" s="16"/>
      <c r="X98" s="16"/>
      <c r="Y98" s="16"/>
      <c r="Z98" s="16"/>
    </row>
    <row r="99" spans="1:26" ht="13.15" x14ac:dyDescent="0.4">
      <c r="A99" s="7"/>
      <c r="B99" s="8"/>
      <c r="C99" s="9"/>
      <c r="D99" s="10"/>
      <c r="E99" s="12"/>
      <c r="F99" s="8"/>
      <c r="G99" s="8"/>
      <c r="H99" s="8"/>
      <c r="I99" s="8"/>
      <c r="J99" s="8"/>
      <c r="L99" s="12"/>
      <c r="M99" s="12"/>
      <c r="N99" s="14"/>
      <c r="O99" s="14"/>
      <c r="P99" s="14"/>
      <c r="Q99" s="14"/>
      <c r="R99" s="15"/>
      <c r="S99" s="12"/>
      <c r="T99" s="6"/>
      <c r="U99" s="16"/>
      <c r="V99" s="16"/>
      <c r="W99" s="16"/>
      <c r="X99" s="16"/>
      <c r="Y99" s="16"/>
      <c r="Z99" s="16"/>
    </row>
    <row r="100" spans="1:26" ht="13.15" x14ac:dyDescent="0.4">
      <c r="A100" s="7"/>
      <c r="B100" s="8"/>
      <c r="C100" s="9"/>
      <c r="D100" s="10"/>
      <c r="E100" s="12"/>
      <c r="F100" s="8"/>
      <c r="G100" s="8"/>
      <c r="H100" s="8"/>
      <c r="I100" s="8"/>
      <c r="J100" s="8"/>
      <c r="L100" s="12"/>
      <c r="M100" s="12"/>
      <c r="N100" s="14"/>
      <c r="O100" s="14"/>
      <c r="P100" s="14"/>
      <c r="Q100" s="14"/>
      <c r="R100" s="15"/>
      <c r="S100" s="12"/>
      <c r="T100" s="6"/>
      <c r="U100" s="16"/>
      <c r="V100" s="16"/>
      <c r="W100" s="16"/>
      <c r="X100" s="16"/>
      <c r="Y100" s="16"/>
      <c r="Z100" s="16"/>
    </row>
    <row r="101" spans="1:26" ht="13.15" x14ac:dyDescent="0.4">
      <c r="A101" s="7"/>
      <c r="B101" s="8"/>
      <c r="C101" s="9"/>
      <c r="D101" s="10"/>
      <c r="E101" s="12"/>
      <c r="F101" s="8"/>
      <c r="G101" s="8"/>
      <c r="H101" s="8"/>
      <c r="I101" s="8"/>
      <c r="J101" s="8"/>
      <c r="L101" s="12"/>
      <c r="M101" s="12"/>
      <c r="N101" s="14"/>
      <c r="O101" s="14"/>
      <c r="P101" s="14"/>
      <c r="Q101" s="14"/>
      <c r="R101" s="15"/>
      <c r="S101" s="12"/>
      <c r="T101" s="6"/>
      <c r="U101" s="16"/>
      <c r="V101" s="16"/>
      <c r="W101" s="16"/>
      <c r="X101" s="16"/>
      <c r="Y101" s="16"/>
      <c r="Z101" s="16"/>
    </row>
    <row r="102" spans="1:26" ht="13.15" x14ac:dyDescent="0.4">
      <c r="A102" s="7"/>
      <c r="B102" s="8"/>
      <c r="C102" s="9"/>
      <c r="D102" s="10"/>
      <c r="E102" s="12"/>
      <c r="F102" s="8"/>
      <c r="G102" s="8"/>
      <c r="H102" s="8"/>
      <c r="I102" s="8"/>
      <c r="J102" s="8"/>
      <c r="L102" s="12"/>
      <c r="M102" s="12"/>
      <c r="N102" s="14"/>
      <c r="O102" s="14"/>
      <c r="P102" s="14"/>
      <c r="Q102" s="14"/>
      <c r="R102" s="15"/>
      <c r="S102" s="12"/>
      <c r="T102" s="6"/>
      <c r="U102" s="16"/>
      <c r="V102" s="16"/>
      <c r="W102" s="16"/>
      <c r="X102" s="16"/>
      <c r="Y102" s="16"/>
      <c r="Z102" s="16"/>
    </row>
    <row r="103" spans="1:26" ht="13.15" x14ac:dyDescent="0.4">
      <c r="A103" s="7"/>
      <c r="B103" s="8"/>
      <c r="C103" s="9"/>
      <c r="D103" s="10"/>
      <c r="E103" s="12"/>
      <c r="F103" s="8"/>
      <c r="G103" s="8"/>
      <c r="H103" s="8"/>
      <c r="I103" s="8"/>
      <c r="J103" s="8"/>
      <c r="L103" s="12"/>
      <c r="M103" s="12"/>
      <c r="N103" s="14"/>
      <c r="O103" s="14"/>
      <c r="P103" s="14"/>
      <c r="Q103" s="14"/>
      <c r="R103" s="15"/>
      <c r="S103" s="12"/>
      <c r="T103" s="6"/>
      <c r="U103" s="16"/>
      <c r="V103" s="16"/>
      <c r="W103" s="16"/>
      <c r="X103" s="16"/>
      <c r="Y103" s="16"/>
      <c r="Z103" s="16"/>
    </row>
    <row r="104" spans="1:26" ht="13.15" x14ac:dyDescent="0.4">
      <c r="A104" s="7"/>
      <c r="B104" s="8"/>
      <c r="C104" s="9"/>
      <c r="D104" s="10"/>
      <c r="E104" s="12"/>
      <c r="F104" s="8"/>
      <c r="G104" s="8"/>
      <c r="H104" s="8"/>
      <c r="I104" s="8"/>
      <c r="J104" s="8"/>
      <c r="L104" s="12"/>
      <c r="M104" s="12"/>
      <c r="N104" s="14"/>
      <c r="O104" s="14"/>
      <c r="P104" s="14"/>
      <c r="Q104" s="14"/>
      <c r="R104" s="15"/>
      <c r="S104" s="12"/>
      <c r="T104" s="6"/>
      <c r="U104" s="16"/>
      <c r="V104" s="16"/>
      <c r="W104" s="16"/>
      <c r="X104" s="16"/>
      <c r="Y104" s="16"/>
      <c r="Z104" s="16"/>
    </row>
    <row r="105" spans="1:26" ht="13.15" x14ac:dyDescent="0.4">
      <c r="A105" s="7"/>
      <c r="B105" s="8"/>
      <c r="C105" s="9"/>
      <c r="D105" s="10"/>
      <c r="E105" s="12"/>
      <c r="F105" s="8"/>
      <c r="G105" s="8"/>
      <c r="H105" s="8"/>
      <c r="I105" s="8"/>
      <c r="J105" s="8"/>
      <c r="L105" s="12"/>
      <c r="M105" s="12"/>
      <c r="N105" s="14"/>
      <c r="O105" s="14"/>
      <c r="P105" s="14"/>
      <c r="Q105" s="14"/>
      <c r="R105" s="15"/>
      <c r="S105" s="12"/>
      <c r="T105" s="6"/>
      <c r="U105" s="16"/>
      <c r="V105" s="16"/>
      <c r="W105" s="16"/>
      <c r="X105" s="16"/>
      <c r="Y105" s="16"/>
      <c r="Z105" s="16"/>
    </row>
    <row r="106" spans="1:26" ht="13.15" x14ac:dyDescent="0.4">
      <c r="A106" s="7"/>
      <c r="B106" s="8"/>
      <c r="C106" s="9"/>
      <c r="D106" s="10"/>
      <c r="E106" s="12"/>
      <c r="F106" s="8"/>
      <c r="G106" s="8"/>
      <c r="H106" s="8"/>
      <c r="I106" s="8"/>
      <c r="J106" s="8"/>
      <c r="L106" s="12"/>
      <c r="M106" s="12"/>
      <c r="N106" s="14"/>
      <c r="O106" s="14"/>
      <c r="P106" s="14"/>
      <c r="Q106" s="14"/>
      <c r="R106" s="15"/>
      <c r="S106" s="12"/>
      <c r="T106" s="6"/>
      <c r="U106" s="16"/>
      <c r="V106" s="16"/>
      <c r="W106" s="16"/>
      <c r="X106" s="16"/>
      <c r="Y106" s="16"/>
      <c r="Z106" s="16"/>
    </row>
    <row r="107" spans="1:26" ht="13.15" x14ac:dyDescent="0.4">
      <c r="A107" s="7"/>
      <c r="B107" s="8"/>
      <c r="C107" s="9"/>
      <c r="D107" s="10"/>
      <c r="E107" s="12"/>
      <c r="F107" s="8"/>
      <c r="G107" s="8"/>
      <c r="H107" s="8"/>
      <c r="I107" s="8"/>
      <c r="J107" s="8"/>
      <c r="L107" s="12"/>
      <c r="M107" s="12"/>
      <c r="N107" s="14"/>
      <c r="O107" s="14"/>
      <c r="P107" s="14"/>
      <c r="Q107" s="14"/>
      <c r="R107" s="15"/>
      <c r="S107" s="12"/>
      <c r="T107" s="6"/>
      <c r="U107" s="16"/>
      <c r="V107" s="16"/>
      <c r="W107" s="16"/>
      <c r="X107" s="16"/>
      <c r="Y107" s="16"/>
      <c r="Z107" s="16"/>
    </row>
    <row r="108" spans="1:26" ht="13.15" x14ac:dyDescent="0.4">
      <c r="A108" s="7"/>
      <c r="B108" s="8"/>
      <c r="C108" s="9"/>
      <c r="D108" s="10"/>
      <c r="E108" s="12"/>
      <c r="F108" s="8"/>
      <c r="G108" s="8"/>
      <c r="H108" s="8"/>
      <c r="I108" s="8"/>
      <c r="J108" s="8"/>
      <c r="L108" s="12"/>
      <c r="M108" s="12"/>
      <c r="N108" s="14"/>
      <c r="O108" s="14"/>
      <c r="P108" s="14"/>
      <c r="Q108" s="14"/>
      <c r="R108" s="15"/>
      <c r="S108" s="12"/>
      <c r="T108" s="6"/>
      <c r="U108" s="16"/>
      <c r="V108" s="16"/>
      <c r="W108" s="16"/>
      <c r="X108" s="16"/>
      <c r="Y108" s="16"/>
      <c r="Z108" s="16"/>
    </row>
    <row r="109" spans="1:26" ht="13.15" x14ac:dyDescent="0.4">
      <c r="A109" s="7"/>
      <c r="B109" s="8"/>
      <c r="C109" s="9"/>
      <c r="D109" s="10"/>
      <c r="E109" s="12"/>
      <c r="F109" s="8"/>
      <c r="G109" s="8"/>
      <c r="H109" s="8"/>
      <c r="I109" s="8"/>
      <c r="J109" s="8"/>
      <c r="L109" s="12"/>
      <c r="M109" s="12"/>
      <c r="N109" s="14"/>
      <c r="O109" s="14"/>
      <c r="P109" s="14"/>
      <c r="Q109" s="14"/>
      <c r="R109" s="15"/>
      <c r="S109" s="12"/>
      <c r="T109" s="6"/>
      <c r="U109" s="16"/>
      <c r="V109" s="16"/>
      <c r="W109" s="16"/>
      <c r="X109" s="16"/>
      <c r="Y109" s="16"/>
      <c r="Z109" s="16"/>
    </row>
    <row r="110" spans="1:26" ht="13.15" x14ac:dyDescent="0.4">
      <c r="A110" s="7"/>
      <c r="B110" s="8"/>
      <c r="C110" s="9"/>
      <c r="D110" s="10"/>
      <c r="E110" s="12"/>
      <c r="F110" s="8"/>
      <c r="G110" s="8"/>
      <c r="H110" s="8"/>
      <c r="I110" s="8"/>
      <c r="J110" s="8"/>
      <c r="L110" s="12"/>
      <c r="M110" s="12"/>
      <c r="N110" s="14"/>
      <c r="O110" s="14"/>
      <c r="P110" s="14"/>
      <c r="Q110" s="14"/>
      <c r="R110" s="15"/>
      <c r="S110" s="12"/>
      <c r="T110" s="6"/>
      <c r="U110" s="16"/>
      <c r="V110" s="16"/>
      <c r="W110" s="16"/>
      <c r="X110" s="16"/>
      <c r="Y110" s="16"/>
      <c r="Z110" s="16"/>
    </row>
    <row r="111" spans="1:26" ht="13.15" x14ac:dyDescent="0.4">
      <c r="A111" s="7"/>
      <c r="B111" s="8"/>
      <c r="C111" s="9"/>
      <c r="D111" s="10"/>
      <c r="E111" s="12"/>
      <c r="F111" s="8"/>
      <c r="G111" s="8"/>
      <c r="H111" s="8"/>
      <c r="I111" s="8"/>
      <c r="J111" s="8"/>
      <c r="L111" s="12"/>
      <c r="M111" s="12"/>
      <c r="N111" s="14"/>
      <c r="O111" s="14"/>
      <c r="P111" s="14"/>
      <c r="Q111" s="14"/>
      <c r="R111" s="15"/>
      <c r="S111" s="12"/>
      <c r="T111" s="6"/>
      <c r="U111" s="16"/>
      <c r="V111" s="16"/>
      <c r="W111" s="16"/>
      <c r="X111" s="16"/>
      <c r="Y111" s="16"/>
      <c r="Z111" s="16"/>
    </row>
    <row r="112" spans="1:26" ht="13.15" x14ac:dyDescent="0.4">
      <c r="A112" s="7"/>
      <c r="B112" s="8"/>
      <c r="C112" s="9"/>
      <c r="D112" s="10"/>
      <c r="E112" s="12"/>
      <c r="F112" s="8"/>
      <c r="G112" s="8"/>
      <c r="H112" s="8"/>
      <c r="I112" s="8"/>
      <c r="J112" s="8"/>
      <c r="L112" s="12"/>
      <c r="M112" s="12"/>
      <c r="N112" s="14"/>
      <c r="O112" s="14"/>
      <c r="P112" s="14"/>
      <c r="Q112" s="14"/>
      <c r="R112" s="15"/>
      <c r="S112" s="12"/>
      <c r="T112" s="6"/>
      <c r="U112" s="16"/>
      <c r="V112" s="16"/>
      <c r="W112" s="16"/>
      <c r="X112" s="16"/>
      <c r="Y112" s="16"/>
      <c r="Z112" s="16"/>
    </row>
    <row r="113" spans="1:26" ht="13.15" x14ac:dyDescent="0.4">
      <c r="A113" s="7"/>
      <c r="B113" s="8"/>
      <c r="C113" s="9"/>
      <c r="D113" s="10"/>
      <c r="E113" s="12"/>
      <c r="F113" s="8"/>
      <c r="G113" s="8"/>
      <c r="H113" s="8"/>
      <c r="I113" s="8"/>
      <c r="J113" s="8"/>
      <c r="L113" s="12"/>
      <c r="M113" s="12"/>
      <c r="N113" s="14"/>
      <c r="O113" s="14"/>
      <c r="P113" s="14"/>
      <c r="Q113" s="14"/>
      <c r="R113" s="15"/>
      <c r="S113" s="12"/>
      <c r="T113" s="6"/>
      <c r="U113" s="16"/>
      <c r="V113" s="16"/>
      <c r="W113" s="16"/>
      <c r="X113" s="16"/>
      <c r="Y113" s="16"/>
      <c r="Z113" s="16"/>
    </row>
    <row r="114" spans="1:26" ht="13.15" x14ac:dyDescent="0.4">
      <c r="A114" s="7"/>
      <c r="B114" s="8"/>
      <c r="C114" s="9"/>
      <c r="D114" s="10"/>
      <c r="E114" s="12"/>
      <c r="F114" s="8"/>
      <c r="G114" s="8"/>
      <c r="H114" s="8"/>
      <c r="I114" s="8"/>
      <c r="J114" s="8"/>
      <c r="L114" s="12"/>
      <c r="M114" s="12"/>
      <c r="N114" s="14"/>
      <c r="O114" s="14"/>
      <c r="P114" s="14"/>
      <c r="Q114" s="14"/>
      <c r="R114" s="15"/>
      <c r="S114" s="12"/>
      <c r="T114" s="6"/>
      <c r="U114" s="16"/>
      <c r="V114" s="16"/>
      <c r="W114" s="16"/>
      <c r="X114" s="16"/>
      <c r="Y114" s="16"/>
      <c r="Z114" s="16"/>
    </row>
    <row r="115" spans="1:26" ht="13.15" x14ac:dyDescent="0.4">
      <c r="A115" s="7"/>
      <c r="B115" s="8"/>
      <c r="C115" s="9"/>
      <c r="D115" s="10"/>
      <c r="E115" s="12"/>
      <c r="F115" s="8"/>
      <c r="G115" s="8"/>
      <c r="H115" s="8"/>
      <c r="I115" s="8"/>
      <c r="J115" s="8"/>
      <c r="L115" s="12"/>
      <c r="M115" s="12"/>
      <c r="N115" s="14"/>
      <c r="O115" s="14"/>
      <c r="P115" s="14"/>
      <c r="Q115" s="14"/>
      <c r="R115" s="15"/>
      <c r="S115" s="12"/>
      <c r="T115" s="6"/>
      <c r="U115" s="16"/>
      <c r="V115" s="16"/>
      <c r="W115" s="16"/>
      <c r="X115" s="16"/>
      <c r="Y115" s="16"/>
      <c r="Z115" s="16"/>
    </row>
    <row r="116" spans="1:26" ht="13.15" x14ac:dyDescent="0.4">
      <c r="A116" s="7"/>
      <c r="B116" s="8"/>
      <c r="C116" s="9"/>
      <c r="D116" s="10"/>
      <c r="E116" s="12"/>
      <c r="F116" s="8"/>
      <c r="G116" s="8"/>
      <c r="H116" s="8"/>
      <c r="I116" s="8"/>
      <c r="J116" s="8"/>
      <c r="L116" s="12"/>
      <c r="M116" s="12"/>
      <c r="N116" s="14"/>
      <c r="O116" s="14"/>
      <c r="P116" s="14"/>
      <c r="Q116" s="14"/>
      <c r="R116" s="15"/>
      <c r="S116" s="12"/>
      <c r="T116" s="6"/>
      <c r="U116" s="16"/>
      <c r="V116" s="16"/>
      <c r="W116" s="16"/>
      <c r="X116" s="16"/>
      <c r="Y116" s="16"/>
      <c r="Z116" s="16"/>
    </row>
    <row r="117" spans="1:26" ht="13.15" x14ac:dyDescent="0.4">
      <c r="A117" s="7"/>
      <c r="B117" s="8"/>
      <c r="C117" s="9"/>
      <c r="D117" s="10"/>
      <c r="E117" s="12"/>
      <c r="F117" s="8"/>
      <c r="G117" s="8"/>
      <c r="H117" s="8"/>
      <c r="I117" s="8"/>
      <c r="J117" s="8"/>
      <c r="L117" s="12"/>
      <c r="M117" s="12"/>
      <c r="N117" s="14"/>
      <c r="O117" s="14"/>
      <c r="P117" s="14"/>
      <c r="Q117" s="14"/>
      <c r="R117" s="15"/>
      <c r="S117" s="12"/>
      <c r="T117" s="6"/>
      <c r="U117" s="16"/>
      <c r="V117" s="16"/>
      <c r="W117" s="16"/>
      <c r="X117" s="16"/>
      <c r="Y117" s="16"/>
      <c r="Z117" s="16"/>
    </row>
    <row r="118" spans="1:26" ht="13.15" x14ac:dyDescent="0.4">
      <c r="A118" s="7"/>
      <c r="B118" s="8"/>
      <c r="C118" s="9"/>
      <c r="D118" s="10"/>
      <c r="E118" s="12"/>
      <c r="F118" s="8"/>
      <c r="G118" s="8"/>
      <c r="H118" s="8"/>
      <c r="I118" s="8"/>
      <c r="J118" s="8"/>
      <c r="L118" s="12"/>
      <c r="M118" s="12"/>
      <c r="N118" s="14"/>
      <c r="O118" s="14"/>
      <c r="P118" s="14"/>
      <c r="Q118" s="14"/>
      <c r="R118" s="15"/>
      <c r="S118" s="12"/>
      <c r="T118" s="6"/>
      <c r="U118" s="16"/>
      <c r="V118" s="16"/>
      <c r="W118" s="16"/>
      <c r="X118" s="16"/>
      <c r="Y118" s="16"/>
      <c r="Z118" s="16"/>
    </row>
    <row r="119" spans="1:26" ht="13.15" x14ac:dyDescent="0.4">
      <c r="A119" s="7"/>
      <c r="B119" s="8"/>
      <c r="C119" s="9"/>
      <c r="D119" s="10"/>
      <c r="E119" s="12"/>
      <c r="F119" s="8"/>
      <c r="G119" s="8"/>
      <c r="H119" s="8"/>
      <c r="I119" s="8"/>
      <c r="J119" s="8"/>
      <c r="L119" s="12"/>
      <c r="M119" s="12"/>
      <c r="N119" s="14"/>
      <c r="O119" s="14"/>
      <c r="P119" s="14"/>
      <c r="Q119" s="14"/>
      <c r="R119" s="15"/>
      <c r="S119" s="12"/>
      <c r="T119" s="6"/>
      <c r="U119" s="16"/>
      <c r="V119" s="16"/>
      <c r="W119" s="16"/>
      <c r="X119" s="16"/>
      <c r="Y119" s="16"/>
      <c r="Z119" s="16"/>
    </row>
    <row r="120" spans="1:26" ht="13.15" x14ac:dyDescent="0.4">
      <c r="A120" s="7"/>
      <c r="B120" s="8"/>
      <c r="C120" s="9"/>
      <c r="D120" s="10"/>
      <c r="E120" s="12"/>
      <c r="F120" s="8"/>
      <c r="G120" s="8"/>
      <c r="H120" s="8"/>
      <c r="I120" s="8"/>
      <c r="J120" s="8"/>
      <c r="L120" s="12"/>
      <c r="M120" s="12"/>
      <c r="N120" s="14"/>
      <c r="O120" s="14"/>
      <c r="P120" s="14"/>
      <c r="Q120" s="14"/>
      <c r="R120" s="15"/>
      <c r="S120" s="12"/>
      <c r="T120" s="6"/>
      <c r="U120" s="16"/>
      <c r="V120" s="16"/>
      <c r="W120" s="16"/>
      <c r="X120" s="16"/>
      <c r="Y120" s="16"/>
      <c r="Z120" s="16"/>
    </row>
    <row r="121" spans="1:26" ht="13.15" x14ac:dyDescent="0.4">
      <c r="A121" s="7"/>
      <c r="B121" s="8"/>
      <c r="C121" s="9"/>
      <c r="D121" s="10"/>
      <c r="E121" s="12"/>
      <c r="F121" s="8"/>
      <c r="G121" s="8"/>
      <c r="H121" s="8"/>
      <c r="I121" s="8"/>
      <c r="J121" s="8"/>
      <c r="L121" s="12"/>
      <c r="M121" s="12"/>
      <c r="N121" s="14"/>
      <c r="O121" s="14"/>
      <c r="P121" s="14"/>
      <c r="Q121" s="14"/>
      <c r="R121" s="15"/>
      <c r="S121" s="12"/>
      <c r="T121" s="6"/>
      <c r="U121" s="16"/>
      <c r="V121" s="16"/>
      <c r="W121" s="16"/>
      <c r="X121" s="16"/>
      <c r="Y121" s="16"/>
      <c r="Z121" s="16"/>
    </row>
    <row r="122" spans="1:26" ht="13.15" x14ac:dyDescent="0.4">
      <c r="A122" s="7"/>
      <c r="B122" s="8"/>
      <c r="C122" s="9"/>
      <c r="D122" s="10"/>
      <c r="E122" s="12"/>
      <c r="F122" s="8"/>
      <c r="G122" s="8"/>
      <c r="H122" s="8"/>
      <c r="I122" s="8"/>
      <c r="J122" s="8"/>
      <c r="L122" s="12"/>
      <c r="M122" s="12"/>
      <c r="N122" s="14"/>
      <c r="O122" s="14"/>
      <c r="P122" s="14"/>
      <c r="Q122" s="14"/>
      <c r="R122" s="15"/>
      <c r="S122" s="12"/>
      <c r="T122" s="6"/>
      <c r="U122" s="16"/>
      <c r="V122" s="16"/>
      <c r="W122" s="16"/>
      <c r="X122" s="16"/>
      <c r="Y122" s="16"/>
      <c r="Z122" s="16"/>
    </row>
    <row r="123" spans="1:26" ht="13.15" x14ac:dyDescent="0.4">
      <c r="A123" s="7"/>
      <c r="B123" s="8"/>
      <c r="C123" s="9"/>
      <c r="D123" s="10"/>
      <c r="E123" s="12"/>
      <c r="F123" s="8"/>
      <c r="G123" s="8"/>
      <c r="H123" s="8"/>
      <c r="I123" s="8"/>
      <c r="J123" s="8"/>
      <c r="L123" s="12"/>
      <c r="M123" s="12"/>
      <c r="N123" s="14"/>
      <c r="O123" s="14"/>
      <c r="P123" s="14"/>
      <c r="Q123" s="14"/>
      <c r="R123" s="15"/>
      <c r="S123" s="12"/>
      <c r="T123" s="6"/>
      <c r="U123" s="16"/>
      <c r="V123" s="16"/>
      <c r="W123" s="16"/>
      <c r="X123" s="16"/>
      <c r="Y123" s="16"/>
      <c r="Z123" s="16"/>
    </row>
    <row r="124" spans="1:26" ht="13.15" x14ac:dyDescent="0.4">
      <c r="A124" s="7"/>
      <c r="B124" s="8"/>
      <c r="C124" s="9"/>
      <c r="D124" s="10"/>
      <c r="E124" s="12"/>
      <c r="F124" s="8"/>
      <c r="G124" s="8"/>
      <c r="H124" s="8"/>
      <c r="I124" s="8"/>
      <c r="J124" s="8"/>
      <c r="L124" s="12"/>
      <c r="M124" s="12"/>
      <c r="N124" s="14"/>
      <c r="O124" s="14"/>
      <c r="P124" s="14"/>
      <c r="Q124" s="14"/>
      <c r="R124" s="15"/>
      <c r="S124" s="12"/>
      <c r="T124" s="6"/>
      <c r="U124" s="16"/>
      <c r="V124" s="16"/>
      <c r="W124" s="16"/>
      <c r="X124" s="16"/>
      <c r="Y124" s="16"/>
      <c r="Z124" s="16"/>
    </row>
    <row r="125" spans="1:26" ht="13.15" x14ac:dyDescent="0.4">
      <c r="A125" s="7"/>
      <c r="B125" s="8"/>
      <c r="C125" s="9"/>
      <c r="D125" s="10"/>
      <c r="E125" s="12"/>
      <c r="F125" s="8"/>
      <c r="G125" s="8"/>
      <c r="H125" s="8"/>
      <c r="I125" s="8"/>
      <c r="J125" s="8"/>
      <c r="L125" s="12"/>
      <c r="M125" s="12"/>
      <c r="N125" s="14"/>
      <c r="O125" s="14"/>
      <c r="P125" s="14"/>
      <c r="Q125" s="14"/>
      <c r="R125" s="15"/>
      <c r="S125" s="12"/>
      <c r="T125" s="6"/>
      <c r="U125" s="16"/>
      <c r="V125" s="16"/>
      <c r="W125" s="16"/>
      <c r="X125" s="16"/>
      <c r="Y125" s="16"/>
      <c r="Z125" s="16"/>
    </row>
    <row r="126" spans="1:26" ht="13.15" x14ac:dyDescent="0.4">
      <c r="A126" s="7"/>
      <c r="B126" s="8"/>
      <c r="C126" s="9"/>
      <c r="D126" s="10"/>
      <c r="E126" s="12"/>
      <c r="F126" s="8"/>
      <c r="G126" s="8"/>
      <c r="H126" s="8"/>
      <c r="I126" s="8"/>
      <c r="J126" s="8"/>
      <c r="L126" s="12"/>
      <c r="M126" s="12"/>
      <c r="N126" s="14"/>
      <c r="O126" s="14"/>
      <c r="P126" s="14"/>
      <c r="Q126" s="14"/>
      <c r="R126" s="15"/>
      <c r="S126" s="12"/>
      <c r="T126" s="6"/>
      <c r="U126" s="16"/>
      <c r="V126" s="16"/>
      <c r="W126" s="16"/>
      <c r="X126" s="16"/>
      <c r="Y126" s="16"/>
      <c r="Z126" s="16"/>
    </row>
    <row r="127" spans="1:26" ht="13.15" x14ac:dyDescent="0.4">
      <c r="A127" s="7"/>
      <c r="B127" s="8"/>
      <c r="C127" s="9"/>
      <c r="D127" s="10"/>
      <c r="E127" s="12"/>
      <c r="F127" s="8"/>
      <c r="G127" s="8"/>
      <c r="H127" s="8"/>
      <c r="I127" s="8"/>
      <c r="J127" s="8"/>
      <c r="L127" s="12"/>
      <c r="M127" s="12"/>
      <c r="N127" s="14"/>
      <c r="O127" s="14"/>
      <c r="P127" s="14"/>
      <c r="Q127" s="14"/>
      <c r="R127" s="15"/>
      <c r="S127" s="12"/>
      <c r="T127" s="6"/>
      <c r="U127" s="16"/>
      <c r="V127" s="16"/>
      <c r="W127" s="16"/>
      <c r="X127" s="16"/>
      <c r="Y127" s="16"/>
      <c r="Z127" s="16"/>
    </row>
    <row r="128" spans="1:26" ht="13.15" x14ac:dyDescent="0.4">
      <c r="A128" s="7"/>
      <c r="B128" s="8"/>
      <c r="C128" s="9"/>
      <c r="D128" s="10"/>
      <c r="E128" s="12"/>
      <c r="F128" s="8"/>
      <c r="G128" s="8"/>
      <c r="H128" s="8"/>
      <c r="I128" s="8"/>
      <c r="J128" s="8"/>
      <c r="L128" s="12"/>
      <c r="M128" s="12"/>
      <c r="N128" s="14"/>
      <c r="O128" s="14"/>
      <c r="P128" s="14"/>
      <c r="Q128" s="14"/>
      <c r="R128" s="15"/>
      <c r="S128" s="12"/>
      <c r="T128" s="6"/>
      <c r="U128" s="16"/>
      <c r="V128" s="16"/>
      <c r="W128" s="16"/>
      <c r="X128" s="16"/>
      <c r="Y128" s="16"/>
      <c r="Z128" s="16"/>
    </row>
    <row r="129" spans="1:26" ht="13.15" x14ac:dyDescent="0.4">
      <c r="A129" s="18"/>
      <c r="B129" s="21"/>
      <c r="C129" s="6"/>
      <c r="D129" s="28"/>
      <c r="E129" s="6"/>
      <c r="F129" s="21"/>
      <c r="G129" s="21"/>
      <c r="H129" s="21"/>
      <c r="I129" s="21"/>
      <c r="J129" s="21"/>
      <c r="L129" s="6"/>
      <c r="M129" s="6"/>
      <c r="N129" s="39"/>
      <c r="O129" s="39"/>
      <c r="P129" s="39"/>
      <c r="Q129" s="39"/>
      <c r="R129" s="40"/>
      <c r="S129" s="6"/>
      <c r="T129" s="6"/>
      <c r="U129" s="16"/>
      <c r="V129" s="16"/>
      <c r="W129" s="16"/>
      <c r="X129" s="16"/>
      <c r="Y129" s="16"/>
      <c r="Z129" s="16"/>
    </row>
    <row r="130" spans="1:26" ht="13.15" x14ac:dyDescent="0.4">
      <c r="A130" s="18"/>
      <c r="T130" s="6"/>
      <c r="U130" s="16"/>
      <c r="V130" s="16"/>
      <c r="W130" s="16"/>
      <c r="X130" s="16"/>
      <c r="Y130" s="16"/>
      <c r="Z130" s="16"/>
    </row>
    <row r="131" spans="1:26" ht="13.15" x14ac:dyDescent="0.4">
      <c r="A131" s="18"/>
      <c r="T131" s="6"/>
      <c r="U131" s="16"/>
      <c r="V131" s="16"/>
      <c r="W131" s="16"/>
      <c r="X131" s="16"/>
      <c r="Y131" s="16"/>
      <c r="Z131" s="16"/>
    </row>
    <row r="132" spans="1:26" ht="13.15" x14ac:dyDescent="0.4">
      <c r="A132" s="18"/>
      <c r="U132" s="16"/>
      <c r="V132" s="16"/>
      <c r="W132" s="16"/>
      <c r="X132" s="16"/>
      <c r="Y132" s="16"/>
      <c r="Z132" s="16"/>
    </row>
    <row r="133" spans="1:26" ht="13.15" x14ac:dyDescent="0.4">
      <c r="A133" s="22"/>
      <c r="B133" s="23"/>
      <c r="C133" s="23"/>
      <c r="D133" s="23"/>
      <c r="E133" s="23"/>
      <c r="F133" s="23"/>
      <c r="G133" s="23"/>
      <c r="H133" s="23"/>
      <c r="I133" s="23"/>
      <c r="J133" s="23"/>
      <c r="L133" s="41" t="s">
        <v>320</v>
      </c>
      <c r="M133" s="23"/>
      <c r="N133" s="42">
        <f t="shared" ref="N133:O133" si="4">SUM(N3:N124)</f>
        <v>11460</v>
      </c>
      <c r="O133" s="42">
        <f t="shared" si="4"/>
        <v>6750</v>
      </c>
      <c r="P133" s="42">
        <f>SUM(P2:P124)</f>
        <v>810</v>
      </c>
      <c r="Q133" s="42">
        <f>SUM(Q3:Q124)</f>
        <v>10241.31</v>
      </c>
      <c r="R133" s="42">
        <f>SUM(R3:R51)</f>
        <v>7336.4999999999991</v>
      </c>
      <c r="S133" s="6"/>
      <c r="T133" s="6"/>
      <c r="U133" s="16"/>
      <c r="V133" s="16"/>
      <c r="W133" s="16"/>
      <c r="X133" s="16"/>
      <c r="Y133" s="16"/>
      <c r="Z133" s="16"/>
    </row>
    <row r="134" spans="1:26" ht="13.15" x14ac:dyDescent="0.4">
      <c r="A134" s="18"/>
      <c r="B134" s="6"/>
      <c r="C134" s="6"/>
      <c r="D134" s="6"/>
      <c r="E134" s="6"/>
      <c r="F134" s="6"/>
      <c r="G134" s="6"/>
      <c r="H134" s="6"/>
      <c r="I134" s="6"/>
      <c r="J134" s="6"/>
      <c r="L134" s="6"/>
      <c r="M134" s="6"/>
      <c r="N134" s="6"/>
      <c r="O134" s="6"/>
      <c r="P134" s="16"/>
      <c r="Q134" s="16"/>
      <c r="R134" s="16"/>
      <c r="S134" s="6"/>
      <c r="T134" s="6"/>
      <c r="U134" s="16"/>
      <c r="V134" s="16"/>
      <c r="W134" s="16"/>
      <c r="X134" s="16"/>
      <c r="Y134" s="16"/>
      <c r="Z134" s="16"/>
    </row>
    <row r="135" spans="1:26" ht="13.15" x14ac:dyDescent="0.4">
      <c r="A135" s="18"/>
      <c r="B135" s="6"/>
      <c r="C135" s="6"/>
      <c r="D135" s="6"/>
      <c r="E135" s="6"/>
      <c r="F135" s="6"/>
      <c r="G135" s="6"/>
      <c r="H135" s="6"/>
      <c r="I135" s="6"/>
      <c r="J135" s="6"/>
      <c r="L135" s="43"/>
      <c r="M135" s="43"/>
      <c r="N135" s="43"/>
      <c r="O135" s="43"/>
      <c r="P135" s="43"/>
      <c r="Q135" s="43"/>
      <c r="R135" s="16"/>
      <c r="S135" s="6"/>
      <c r="T135" s="6"/>
      <c r="U135" s="16"/>
      <c r="V135" s="16"/>
      <c r="W135" s="16"/>
      <c r="X135" s="16"/>
      <c r="Y135" s="16"/>
      <c r="Z135" s="16"/>
    </row>
    <row r="136" spans="1:26" ht="13.15" x14ac:dyDescent="0.4">
      <c r="A136" s="18"/>
      <c r="B136" s="6"/>
      <c r="C136" s="6"/>
      <c r="D136" s="6"/>
      <c r="E136" s="6"/>
      <c r="F136" s="6"/>
      <c r="G136" s="6"/>
      <c r="H136" s="6"/>
      <c r="I136" s="6"/>
      <c r="J136" s="6"/>
      <c r="L136" s="6"/>
      <c r="M136" s="6"/>
      <c r="N136" s="6"/>
      <c r="O136" s="6"/>
      <c r="P136" s="44"/>
      <c r="Q136" s="44"/>
      <c r="R136" s="16"/>
      <c r="S136" s="6"/>
      <c r="T136" s="6"/>
      <c r="U136" s="16"/>
      <c r="V136" s="16"/>
      <c r="W136" s="16"/>
      <c r="X136" s="16"/>
      <c r="Y136" s="16"/>
      <c r="Z136" s="16"/>
    </row>
    <row r="137" spans="1:26" ht="13.15" x14ac:dyDescent="0.4">
      <c r="A137" s="18"/>
      <c r="B137" s="6"/>
      <c r="C137" s="6"/>
      <c r="D137" s="6"/>
      <c r="E137" s="6"/>
      <c r="F137" s="6"/>
      <c r="G137" s="6"/>
      <c r="H137" s="6"/>
      <c r="I137" s="6"/>
      <c r="J137" s="6"/>
      <c r="L137" s="6"/>
      <c r="M137" s="16"/>
      <c r="N137" s="16"/>
      <c r="O137" s="16"/>
      <c r="P137" s="16"/>
      <c r="Q137" s="16"/>
      <c r="R137" s="16"/>
      <c r="S137" s="6"/>
      <c r="T137" s="6"/>
      <c r="U137" s="16"/>
      <c r="V137" s="16"/>
      <c r="W137" s="16"/>
      <c r="X137" s="16"/>
      <c r="Y137" s="16"/>
      <c r="Z137" s="16"/>
    </row>
    <row r="138" spans="1:26" ht="13.15" x14ac:dyDescent="0.4">
      <c r="A138" s="18"/>
      <c r="B138" s="6"/>
      <c r="C138" s="6"/>
      <c r="D138" s="6"/>
      <c r="E138" s="6"/>
      <c r="F138" s="6"/>
      <c r="G138" s="6"/>
      <c r="H138" s="6"/>
      <c r="I138" s="6"/>
      <c r="J138" s="6"/>
      <c r="L138" s="6"/>
      <c r="M138" s="6"/>
      <c r="N138" s="6"/>
      <c r="O138" s="6"/>
      <c r="P138" s="16"/>
      <c r="Q138" s="16"/>
      <c r="R138" s="16"/>
      <c r="S138" s="6"/>
      <c r="T138" s="6"/>
      <c r="U138" s="16"/>
      <c r="V138" s="16"/>
      <c r="W138" s="16"/>
      <c r="X138" s="16"/>
      <c r="Y138" s="16"/>
      <c r="Z138" s="16"/>
    </row>
    <row r="139" spans="1:26" ht="13.15" x14ac:dyDescent="0.4">
      <c r="A139" s="18"/>
      <c r="B139" s="6"/>
      <c r="C139" s="6"/>
      <c r="D139" s="6"/>
      <c r="E139" s="6"/>
      <c r="F139" s="6"/>
      <c r="G139" s="6"/>
      <c r="H139" s="6"/>
      <c r="I139" s="6"/>
      <c r="J139" s="6"/>
      <c r="L139" s="6"/>
      <c r="M139" s="6"/>
      <c r="N139" s="6"/>
      <c r="O139" s="6"/>
      <c r="P139" s="16"/>
      <c r="Q139" s="16"/>
      <c r="R139" s="16"/>
      <c r="S139" s="6"/>
      <c r="T139" s="6"/>
      <c r="U139" s="16"/>
      <c r="V139" s="16"/>
      <c r="W139" s="16"/>
      <c r="X139" s="16"/>
      <c r="Y139" s="16"/>
      <c r="Z139" s="16"/>
    </row>
    <row r="140" spans="1:26" ht="13.15" x14ac:dyDescent="0.4">
      <c r="A140" s="18"/>
      <c r="B140" s="6"/>
      <c r="C140" s="6"/>
      <c r="D140" s="6"/>
      <c r="E140" s="6"/>
      <c r="F140" s="6"/>
      <c r="G140" s="6"/>
      <c r="H140" s="6"/>
      <c r="I140" s="16"/>
      <c r="J140" s="6"/>
      <c r="L140" s="16"/>
      <c r="M140" s="16"/>
      <c r="N140" s="16"/>
      <c r="O140" s="16"/>
      <c r="P140" s="45"/>
      <c r="Q140" s="45"/>
      <c r="R140" s="16"/>
      <c r="S140" s="6"/>
      <c r="T140" s="6"/>
      <c r="U140" s="16"/>
      <c r="V140" s="16"/>
      <c r="W140" s="16"/>
      <c r="X140" s="16"/>
      <c r="Y140" s="16"/>
      <c r="Z140" s="16"/>
    </row>
    <row r="141" spans="1:26" ht="13.15" x14ac:dyDescent="0.4">
      <c r="A141" s="18"/>
      <c r="B141" s="6"/>
      <c r="C141" s="6"/>
      <c r="D141" s="6"/>
      <c r="E141" s="6"/>
      <c r="F141" s="6"/>
      <c r="G141" s="6"/>
      <c r="H141" s="6"/>
      <c r="I141" s="16"/>
      <c r="J141" s="6"/>
      <c r="L141" s="6"/>
      <c r="M141" s="6"/>
      <c r="N141" s="6"/>
      <c r="O141" s="6"/>
      <c r="P141" s="16"/>
      <c r="Q141" s="16"/>
      <c r="R141" s="16"/>
      <c r="S141" s="6"/>
      <c r="T141" s="6"/>
      <c r="U141" s="16"/>
      <c r="V141" s="16"/>
      <c r="W141" s="16"/>
      <c r="X141" s="16"/>
      <c r="Y141" s="16"/>
      <c r="Z141" s="16"/>
    </row>
    <row r="142" spans="1:26" ht="13.15" x14ac:dyDescent="0.4">
      <c r="A142" s="18"/>
      <c r="B142" s="6"/>
      <c r="C142" s="6"/>
      <c r="D142" s="6"/>
      <c r="E142" s="6"/>
      <c r="F142" s="6"/>
      <c r="G142" s="6"/>
      <c r="H142" s="6"/>
      <c r="I142" s="16"/>
      <c r="J142" s="6"/>
      <c r="L142" s="6"/>
      <c r="M142" s="6"/>
      <c r="N142" s="6"/>
      <c r="O142" s="6"/>
      <c r="P142" s="16"/>
      <c r="Q142" s="16"/>
      <c r="R142" s="16"/>
      <c r="S142" s="6"/>
      <c r="T142" s="6"/>
      <c r="U142" s="16"/>
      <c r="V142" s="16"/>
      <c r="W142" s="16"/>
      <c r="X142" s="16"/>
      <c r="Y142" s="16"/>
      <c r="Z142" s="16"/>
    </row>
    <row r="143" spans="1:26" ht="13.15" x14ac:dyDescent="0.4">
      <c r="A143" s="18"/>
      <c r="B143" s="6"/>
      <c r="C143" s="6"/>
      <c r="D143" s="6"/>
      <c r="E143" s="6"/>
      <c r="F143" s="6"/>
      <c r="G143" s="6"/>
      <c r="H143" s="6"/>
      <c r="I143" s="16"/>
      <c r="J143" s="6"/>
      <c r="L143" s="6"/>
      <c r="M143" s="6"/>
      <c r="N143" s="6"/>
      <c r="O143" s="6"/>
      <c r="P143" s="16"/>
      <c r="Q143" s="16"/>
      <c r="R143" s="16"/>
      <c r="S143" s="6"/>
      <c r="T143" s="6"/>
      <c r="U143" s="16"/>
      <c r="V143" s="16"/>
      <c r="W143" s="16"/>
      <c r="X143" s="16"/>
      <c r="Y143" s="16"/>
      <c r="Z143" s="16"/>
    </row>
    <row r="144" spans="1:26" ht="13.15" x14ac:dyDescent="0.4">
      <c r="A144" s="18"/>
      <c r="B144" s="6"/>
      <c r="C144" s="6"/>
      <c r="D144" s="6"/>
      <c r="E144" s="6"/>
      <c r="F144" s="6"/>
      <c r="G144" s="6"/>
      <c r="H144" s="6"/>
      <c r="I144" s="16"/>
      <c r="J144" s="46"/>
      <c r="L144" s="6"/>
      <c r="M144" s="6"/>
      <c r="N144" s="6"/>
      <c r="O144" s="6"/>
      <c r="P144" s="16"/>
      <c r="Q144" s="16"/>
      <c r="R144" s="16"/>
      <c r="S144" s="6"/>
      <c r="T144" s="6"/>
      <c r="U144" s="16"/>
      <c r="V144" s="16"/>
      <c r="W144" s="16"/>
      <c r="X144" s="16"/>
      <c r="Y144" s="16"/>
      <c r="Z144" s="16"/>
    </row>
    <row r="145" spans="1:26" ht="13.15" x14ac:dyDescent="0.4">
      <c r="A145" s="18"/>
      <c r="B145" s="6"/>
      <c r="C145" s="6"/>
      <c r="D145" s="6"/>
      <c r="E145" s="6"/>
      <c r="F145" s="6"/>
      <c r="G145" s="6"/>
      <c r="H145" s="6"/>
      <c r="I145" s="16"/>
      <c r="J145" s="6"/>
      <c r="L145" s="6"/>
      <c r="M145" s="6"/>
      <c r="N145" s="6"/>
      <c r="O145" s="6"/>
      <c r="P145" s="16"/>
      <c r="Q145" s="16"/>
      <c r="R145" s="16"/>
      <c r="S145" s="6"/>
      <c r="T145" s="6"/>
      <c r="U145" s="16"/>
      <c r="V145" s="16"/>
      <c r="W145" s="16"/>
      <c r="X145" s="16"/>
      <c r="Y145" s="16"/>
      <c r="Z145" s="16"/>
    </row>
    <row r="146" spans="1:26" ht="13.15" x14ac:dyDescent="0.4">
      <c r="A146" s="18"/>
      <c r="B146" s="6"/>
      <c r="C146" s="6"/>
      <c r="D146" s="6"/>
      <c r="E146" s="6"/>
      <c r="F146" s="6"/>
      <c r="G146" s="6"/>
      <c r="H146" s="6"/>
      <c r="I146" s="16"/>
      <c r="J146" s="6"/>
      <c r="L146" s="6"/>
      <c r="M146" s="6"/>
      <c r="N146" s="6"/>
      <c r="O146" s="6"/>
      <c r="P146" s="16"/>
      <c r="Q146" s="16"/>
      <c r="R146" s="16"/>
      <c r="S146" s="6"/>
      <c r="T146" s="6"/>
      <c r="U146" s="16"/>
      <c r="V146" s="16"/>
      <c r="W146" s="16"/>
      <c r="X146" s="16"/>
      <c r="Y146" s="16"/>
      <c r="Z146" s="16"/>
    </row>
    <row r="147" spans="1:26" ht="13.15" x14ac:dyDescent="0.4">
      <c r="A147" s="18"/>
      <c r="B147" s="6"/>
      <c r="C147" s="6"/>
      <c r="D147" s="6"/>
      <c r="E147" s="6"/>
      <c r="F147" s="6"/>
      <c r="G147" s="6"/>
      <c r="H147" s="6"/>
      <c r="I147" s="16"/>
      <c r="J147" s="6"/>
      <c r="L147" s="6"/>
      <c r="M147" s="6"/>
      <c r="N147" s="6"/>
      <c r="O147" s="6"/>
      <c r="P147" s="16"/>
      <c r="Q147" s="16"/>
      <c r="R147" s="16"/>
      <c r="S147" s="6"/>
      <c r="T147" s="6"/>
      <c r="U147" s="16"/>
      <c r="V147" s="16"/>
      <c r="W147" s="16"/>
      <c r="X147" s="16"/>
      <c r="Y147" s="16"/>
      <c r="Z147" s="16"/>
    </row>
    <row r="148" spans="1:26" ht="13.15" x14ac:dyDescent="0.4">
      <c r="A148" s="18"/>
      <c r="B148" s="6"/>
      <c r="C148" s="6"/>
      <c r="D148" s="6"/>
      <c r="E148" s="6"/>
      <c r="F148" s="6"/>
      <c r="G148" s="6"/>
      <c r="H148" s="6"/>
      <c r="I148" s="16"/>
      <c r="J148" s="6"/>
      <c r="L148" s="6"/>
      <c r="M148" s="6"/>
      <c r="N148" s="6"/>
      <c r="O148" s="6"/>
      <c r="P148" s="16"/>
      <c r="Q148" s="16"/>
      <c r="R148" s="16"/>
      <c r="S148" s="6"/>
      <c r="T148" s="6"/>
      <c r="U148" s="16"/>
      <c r="V148" s="16"/>
      <c r="W148" s="16"/>
      <c r="X148" s="16"/>
      <c r="Y148" s="16"/>
      <c r="Z148" s="16"/>
    </row>
    <row r="149" spans="1:26" ht="13.15" x14ac:dyDescent="0.4">
      <c r="A149" s="18"/>
      <c r="B149" s="6"/>
      <c r="C149" s="6"/>
      <c r="D149" s="6"/>
      <c r="E149" s="6"/>
      <c r="F149" s="6"/>
      <c r="G149" s="6"/>
      <c r="H149" s="6"/>
      <c r="I149" s="16"/>
      <c r="J149" s="6"/>
      <c r="L149" s="6"/>
      <c r="M149" s="6"/>
      <c r="N149" s="6"/>
      <c r="O149" s="6"/>
      <c r="P149" s="16"/>
      <c r="Q149" s="16"/>
      <c r="R149" s="16"/>
      <c r="S149" s="6"/>
      <c r="T149" s="6"/>
      <c r="U149" s="16"/>
      <c r="V149" s="16"/>
      <c r="W149" s="16"/>
      <c r="X149" s="16"/>
      <c r="Y149" s="16"/>
      <c r="Z149" s="16"/>
    </row>
    <row r="150" spans="1:26" ht="13.15" x14ac:dyDescent="0.4">
      <c r="A150" s="18"/>
      <c r="B150" s="6"/>
      <c r="C150" s="6"/>
      <c r="D150" s="6"/>
      <c r="E150" s="6"/>
      <c r="F150" s="6"/>
      <c r="G150" s="6"/>
      <c r="H150" s="6"/>
      <c r="I150" s="6"/>
      <c r="J150" s="24"/>
      <c r="L150" s="6"/>
      <c r="M150" s="6"/>
      <c r="N150" s="6"/>
      <c r="O150" s="6"/>
      <c r="P150" s="16"/>
      <c r="Q150" s="16"/>
      <c r="R150" s="16"/>
      <c r="S150" s="6"/>
      <c r="T150" s="6"/>
      <c r="U150" s="16"/>
      <c r="V150" s="16"/>
      <c r="W150" s="16"/>
      <c r="X150" s="16"/>
      <c r="Y150" s="16"/>
      <c r="Z150" s="16"/>
    </row>
    <row r="151" spans="1:26" ht="13.15" x14ac:dyDescent="0.4">
      <c r="A151" s="18"/>
      <c r="B151" s="6"/>
      <c r="C151" s="6"/>
      <c r="D151" s="6"/>
      <c r="E151" s="6"/>
      <c r="F151" s="6"/>
      <c r="G151" s="6"/>
      <c r="H151" s="6"/>
      <c r="I151" s="6"/>
      <c r="J151" s="6"/>
      <c r="L151" s="6"/>
      <c r="M151" s="6"/>
      <c r="N151" s="6"/>
      <c r="O151" s="6"/>
      <c r="P151" s="16"/>
      <c r="Q151" s="16"/>
      <c r="R151" s="16"/>
      <c r="S151" s="6"/>
      <c r="T151" s="6"/>
      <c r="U151" s="16"/>
      <c r="V151" s="16"/>
      <c r="W151" s="16"/>
      <c r="X151" s="16"/>
      <c r="Y151" s="16"/>
      <c r="Z151" s="16"/>
    </row>
    <row r="152" spans="1:26" ht="13.15" x14ac:dyDescent="0.4">
      <c r="A152" s="18"/>
      <c r="B152" s="6"/>
      <c r="C152" s="6"/>
      <c r="D152" s="6"/>
      <c r="E152" s="6"/>
      <c r="F152" s="6"/>
      <c r="G152" s="6"/>
      <c r="H152" s="6"/>
      <c r="I152" s="6"/>
      <c r="J152" s="6"/>
      <c r="L152" s="6"/>
      <c r="M152" s="6"/>
      <c r="N152" s="6"/>
      <c r="O152" s="6"/>
      <c r="P152" s="16"/>
      <c r="Q152" s="16"/>
      <c r="R152" s="16"/>
      <c r="S152" s="6"/>
      <c r="T152" s="6"/>
      <c r="U152" s="16"/>
      <c r="V152" s="16"/>
      <c r="W152" s="16"/>
      <c r="X152" s="16"/>
      <c r="Y152" s="16"/>
      <c r="Z152" s="16"/>
    </row>
    <row r="153" spans="1:26" ht="13.15" x14ac:dyDescent="0.4">
      <c r="A153" s="18"/>
      <c r="B153" s="6"/>
      <c r="C153" s="6"/>
      <c r="D153" s="6"/>
      <c r="E153" s="6"/>
      <c r="F153" s="6"/>
      <c r="G153" s="6"/>
      <c r="H153" s="6"/>
      <c r="I153" s="6"/>
      <c r="J153" s="25"/>
      <c r="L153" s="6"/>
      <c r="M153" s="6"/>
      <c r="N153" s="6"/>
      <c r="O153" s="6"/>
      <c r="P153" s="16"/>
      <c r="Q153" s="16"/>
      <c r="R153" s="16"/>
      <c r="S153" s="6"/>
      <c r="T153" s="6"/>
      <c r="U153" s="16"/>
      <c r="V153" s="16"/>
      <c r="W153" s="16"/>
      <c r="X153" s="16"/>
      <c r="Y153" s="16"/>
      <c r="Z153" s="16"/>
    </row>
    <row r="154" spans="1:26" ht="13.15" x14ac:dyDescent="0.4">
      <c r="A154" s="18"/>
      <c r="B154" s="6"/>
      <c r="C154" s="6"/>
      <c r="D154" s="6"/>
      <c r="E154" s="6"/>
      <c r="F154" s="6"/>
      <c r="G154" s="6"/>
      <c r="H154" s="6"/>
      <c r="I154" s="6"/>
      <c r="J154" s="6"/>
      <c r="L154" s="6"/>
      <c r="M154" s="6"/>
      <c r="N154" s="6"/>
      <c r="O154" s="6"/>
      <c r="P154" s="16"/>
      <c r="Q154" s="16"/>
      <c r="R154" s="16"/>
      <c r="S154" s="6"/>
      <c r="T154" s="6"/>
      <c r="U154" s="16"/>
      <c r="V154" s="16"/>
      <c r="W154" s="16"/>
      <c r="X154" s="16"/>
      <c r="Y154" s="16"/>
      <c r="Z154" s="16"/>
    </row>
    <row r="155" spans="1:26" ht="13.15" x14ac:dyDescent="0.4">
      <c r="A155" s="18"/>
      <c r="B155" s="6"/>
      <c r="C155" s="6"/>
      <c r="D155" s="6"/>
      <c r="E155" s="6"/>
      <c r="F155" s="6"/>
      <c r="G155" s="6"/>
      <c r="H155" s="6"/>
      <c r="I155" s="6"/>
      <c r="J155" s="6"/>
      <c r="L155" s="6"/>
      <c r="M155" s="6"/>
      <c r="N155" s="6"/>
      <c r="O155" s="6"/>
      <c r="P155" s="16"/>
      <c r="Q155" s="16"/>
      <c r="R155" s="16"/>
      <c r="S155" s="6"/>
      <c r="T155" s="6"/>
      <c r="U155" s="16"/>
      <c r="V155" s="16"/>
      <c r="W155" s="16"/>
      <c r="X155" s="16"/>
      <c r="Y155" s="16"/>
      <c r="Z155" s="16"/>
    </row>
    <row r="156" spans="1:26" ht="13.15" x14ac:dyDescent="0.4">
      <c r="A156" s="18"/>
      <c r="B156" s="6"/>
      <c r="C156" s="6"/>
      <c r="D156" s="6"/>
      <c r="E156" s="6"/>
      <c r="F156" s="6"/>
      <c r="G156" s="6"/>
      <c r="H156" s="6"/>
      <c r="I156" s="6"/>
      <c r="J156" s="6"/>
      <c r="L156" s="6"/>
      <c r="M156" s="6"/>
      <c r="N156" s="6"/>
      <c r="O156" s="6"/>
      <c r="P156" s="16"/>
      <c r="Q156" s="16"/>
      <c r="R156" s="16"/>
      <c r="S156" s="6"/>
      <c r="T156" s="6"/>
      <c r="U156" s="16"/>
      <c r="V156" s="16"/>
      <c r="W156" s="16"/>
      <c r="X156" s="16"/>
      <c r="Y156" s="16"/>
      <c r="Z156" s="16"/>
    </row>
    <row r="157" spans="1:26" ht="13.15" x14ac:dyDescent="0.4">
      <c r="A157" s="18"/>
      <c r="B157" s="6"/>
      <c r="C157" s="6"/>
      <c r="D157" s="6"/>
      <c r="E157" s="6"/>
      <c r="F157" s="6"/>
      <c r="G157" s="6"/>
      <c r="H157" s="6"/>
      <c r="I157" s="6"/>
      <c r="J157" s="6"/>
      <c r="L157" s="6"/>
      <c r="M157" s="6"/>
      <c r="N157" s="6"/>
      <c r="O157" s="6"/>
      <c r="P157" s="16"/>
      <c r="Q157" s="16"/>
      <c r="R157" s="16"/>
      <c r="S157" s="6"/>
      <c r="T157" s="6"/>
      <c r="U157" s="16"/>
      <c r="V157" s="16"/>
      <c r="W157" s="16"/>
      <c r="X157" s="16"/>
      <c r="Y157" s="16"/>
      <c r="Z157" s="16"/>
    </row>
    <row r="158" spans="1:26" ht="13.15" x14ac:dyDescent="0.4">
      <c r="A158" s="18"/>
      <c r="B158" s="6"/>
      <c r="C158" s="6"/>
      <c r="D158" s="6"/>
      <c r="E158" s="6"/>
      <c r="F158" s="6"/>
      <c r="G158" s="6"/>
      <c r="H158" s="6"/>
      <c r="I158" s="6"/>
      <c r="J158" s="6"/>
      <c r="L158" s="6"/>
      <c r="M158" s="6"/>
      <c r="N158" s="6"/>
      <c r="O158" s="6"/>
      <c r="P158" s="16"/>
      <c r="Q158" s="16"/>
      <c r="R158" s="16"/>
      <c r="S158" s="6"/>
      <c r="T158" s="6"/>
      <c r="U158" s="16"/>
      <c r="V158" s="16"/>
      <c r="W158" s="16"/>
      <c r="X158" s="16"/>
      <c r="Y158" s="16"/>
      <c r="Z158" s="16"/>
    </row>
    <row r="159" spans="1:26" ht="13.15" x14ac:dyDescent="0.4">
      <c r="A159" s="18"/>
      <c r="B159" s="6"/>
      <c r="C159" s="6"/>
      <c r="D159" s="6"/>
      <c r="E159" s="6"/>
      <c r="F159" s="6"/>
      <c r="G159" s="6"/>
      <c r="H159" s="6"/>
      <c r="I159" s="6"/>
      <c r="J159" s="6"/>
      <c r="L159" s="6"/>
      <c r="M159" s="6"/>
      <c r="N159" s="6"/>
      <c r="O159" s="6"/>
      <c r="P159" s="16"/>
      <c r="Q159" s="16"/>
      <c r="R159" s="16"/>
      <c r="S159" s="6"/>
      <c r="T159" s="6"/>
      <c r="U159" s="16"/>
      <c r="V159" s="16"/>
      <c r="W159" s="16"/>
      <c r="X159" s="16"/>
      <c r="Y159" s="16"/>
      <c r="Z159" s="16"/>
    </row>
    <row r="160" spans="1:26" ht="13.15" x14ac:dyDescent="0.4">
      <c r="A160" s="18"/>
      <c r="B160" s="6"/>
      <c r="C160" s="6"/>
      <c r="D160" s="6"/>
      <c r="E160" s="6"/>
      <c r="F160" s="6"/>
      <c r="G160" s="6"/>
      <c r="H160" s="6"/>
      <c r="I160" s="6"/>
      <c r="J160" s="6"/>
      <c r="L160" s="6"/>
      <c r="M160" s="6"/>
      <c r="N160" s="6"/>
      <c r="O160" s="6"/>
      <c r="P160" s="16"/>
      <c r="Q160" s="16"/>
      <c r="R160" s="16"/>
      <c r="S160" s="6"/>
      <c r="T160" s="6"/>
      <c r="U160" s="16"/>
      <c r="V160" s="16"/>
      <c r="W160" s="16"/>
      <c r="X160" s="16"/>
      <c r="Y160" s="16"/>
      <c r="Z160" s="16"/>
    </row>
    <row r="161" spans="1:26" ht="13.15" x14ac:dyDescent="0.4">
      <c r="A161" s="18"/>
      <c r="B161" s="6"/>
      <c r="C161" s="6"/>
      <c r="D161" s="6"/>
      <c r="E161" s="6"/>
      <c r="F161" s="6"/>
      <c r="G161" s="6"/>
      <c r="H161" s="6"/>
      <c r="I161" s="6"/>
      <c r="J161" s="6"/>
      <c r="L161" s="6"/>
      <c r="M161" s="6"/>
      <c r="N161" s="6"/>
      <c r="O161" s="6"/>
      <c r="P161" s="16"/>
      <c r="Q161" s="16"/>
      <c r="R161" s="16"/>
      <c r="S161" s="6"/>
      <c r="T161" s="6"/>
      <c r="U161" s="16"/>
      <c r="V161" s="16"/>
      <c r="W161" s="16"/>
      <c r="X161" s="16"/>
      <c r="Y161" s="16"/>
      <c r="Z161" s="16"/>
    </row>
    <row r="162" spans="1:26" ht="13.15" x14ac:dyDescent="0.4">
      <c r="A162" s="18"/>
      <c r="B162" s="6"/>
      <c r="C162" s="6"/>
      <c r="D162" s="6"/>
      <c r="E162" s="6"/>
      <c r="F162" s="6"/>
      <c r="G162" s="6"/>
      <c r="H162" s="6"/>
      <c r="I162" s="6"/>
      <c r="J162" s="6"/>
      <c r="L162" s="6"/>
      <c r="M162" s="6"/>
      <c r="N162" s="6"/>
      <c r="O162" s="6"/>
      <c r="P162" s="16"/>
      <c r="Q162" s="16"/>
      <c r="R162" s="16"/>
      <c r="S162" s="6"/>
      <c r="T162" s="6"/>
      <c r="U162" s="16"/>
      <c r="V162" s="16"/>
      <c r="W162" s="16"/>
      <c r="X162" s="16"/>
      <c r="Y162" s="16"/>
      <c r="Z162" s="16"/>
    </row>
    <row r="163" spans="1:26" ht="13.15" x14ac:dyDescent="0.4">
      <c r="A163" s="18"/>
      <c r="B163" s="6"/>
      <c r="C163" s="6"/>
      <c r="D163" s="6"/>
      <c r="E163" s="6"/>
      <c r="F163" s="6"/>
      <c r="G163" s="6"/>
      <c r="H163" s="6"/>
      <c r="I163" s="6"/>
      <c r="J163" s="6"/>
      <c r="L163" s="6"/>
      <c r="M163" s="6"/>
      <c r="N163" s="6"/>
      <c r="O163" s="6"/>
      <c r="P163" s="16"/>
      <c r="Q163" s="16"/>
      <c r="R163" s="16"/>
      <c r="S163" s="6"/>
      <c r="T163" s="6"/>
      <c r="U163" s="16"/>
      <c r="V163" s="16"/>
      <c r="W163" s="16"/>
      <c r="X163" s="16"/>
      <c r="Y163" s="16"/>
      <c r="Z163" s="16"/>
    </row>
    <row r="164" spans="1:26" ht="13.15" x14ac:dyDescent="0.4">
      <c r="A164" s="18"/>
      <c r="B164" s="6"/>
      <c r="C164" s="6"/>
      <c r="D164" s="6"/>
      <c r="E164" s="6"/>
      <c r="F164" s="6"/>
      <c r="G164" s="6"/>
      <c r="H164" s="6"/>
      <c r="I164" s="6"/>
      <c r="J164" s="6"/>
      <c r="L164" s="6"/>
      <c r="M164" s="6"/>
      <c r="N164" s="6"/>
      <c r="O164" s="6"/>
      <c r="P164" s="16"/>
      <c r="Q164" s="16"/>
      <c r="R164" s="16"/>
      <c r="S164" s="6"/>
      <c r="T164" s="6"/>
      <c r="U164" s="16"/>
      <c r="V164" s="16"/>
      <c r="W164" s="16"/>
      <c r="X164" s="16"/>
      <c r="Y164" s="16"/>
      <c r="Z164" s="16"/>
    </row>
    <row r="165" spans="1:26" ht="13.15" x14ac:dyDescent="0.4">
      <c r="A165" s="18"/>
      <c r="B165" s="6"/>
      <c r="C165" s="6"/>
      <c r="D165" s="6"/>
      <c r="E165" s="6"/>
      <c r="F165" s="6"/>
      <c r="G165" s="6"/>
      <c r="H165" s="6"/>
      <c r="I165" s="6"/>
      <c r="J165" s="6"/>
      <c r="L165" s="6"/>
      <c r="M165" s="6"/>
      <c r="N165" s="6"/>
      <c r="O165" s="6"/>
      <c r="P165" s="16"/>
      <c r="Q165" s="16"/>
      <c r="R165" s="16"/>
      <c r="S165" s="6"/>
      <c r="T165" s="6"/>
      <c r="U165" s="16"/>
      <c r="V165" s="16"/>
      <c r="W165" s="16"/>
      <c r="X165" s="16"/>
      <c r="Y165" s="16"/>
      <c r="Z165" s="16"/>
    </row>
    <row r="166" spans="1:26" ht="13.15" x14ac:dyDescent="0.4">
      <c r="A166" s="18"/>
      <c r="B166" s="6"/>
      <c r="C166" s="6"/>
      <c r="D166" s="6"/>
      <c r="E166" s="6"/>
      <c r="F166" s="6"/>
      <c r="G166" s="6"/>
      <c r="H166" s="6"/>
      <c r="I166" s="6"/>
      <c r="J166" s="6"/>
      <c r="L166" s="6"/>
      <c r="M166" s="6"/>
      <c r="N166" s="6"/>
      <c r="O166" s="6"/>
      <c r="P166" s="16"/>
      <c r="Q166" s="16"/>
      <c r="R166" s="16"/>
      <c r="S166" s="6"/>
      <c r="T166" s="6"/>
      <c r="U166" s="16"/>
      <c r="V166" s="16"/>
      <c r="W166" s="16"/>
      <c r="X166" s="16"/>
      <c r="Y166" s="16"/>
      <c r="Z166" s="16"/>
    </row>
    <row r="167" spans="1:26" ht="13.15" x14ac:dyDescent="0.4">
      <c r="A167" s="18"/>
      <c r="B167" s="6"/>
      <c r="C167" s="6"/>
      <c r="D167" s="6"/>
      <c r="E167" s="6"/>
      <c r="F167" s="6"/>
      <c r="G167" s="6"/>
      <c r="H167" s="6"/>
      <c r="I167" s="6"/>
      <c r="J167" s="6"/>
      <c r="L167" s="6"/>
      <c r="M167" s="6"/>
      <c r="N167" s="6"/>
      <c r="O167" s="6"/>
      <c r="P167" s="16"/>
      <c r="Q167" s="16"/>
      <c r="R167" s="16"/>
      <c r="S167" s="6"/>
      <c r="T167" s="6"/>
      <c r="U167" s="16"/>
      <c r="V167" s="16"/>
      <c r="W167" s="16"/>
      <c r="X167" s="16"/>
      <c r="Y167" s="16"/>
      <c r="Z167" s="16"/>
    </row>
    <row r="168" spans="1:26" ht="13.15" x14ac:dyDescent="0.4">
      <c r="A168" s="18"/>
      <c r="B168" s="6"/>
      <c r="C168" s="6"/>
      <c r="D168" s="6"/>
      <c r="E168" s="6"/>
      <c r="F168" s="6"/>
      <c r="G168" s="6"/>
      <c r="H168" s="6"/>
      <c r="I168" s="6"/>
      <c r="J168" s="6"/>
      <c r="L168" s="6"/>
      <c r="M168" s="6"/>
      <c r="N168" s="6"/>
      <c r="O168" s="6"/>
      <c r="P168" s="16"/>
      <c r="Q168" s="16"/>
      <c r="R168" s="16"/>
      <c r="S168" s="6"/>
      <c r="T168" s="6"/>
      <c r="U168" s="16"/>
      <c r="V168" s="16"/>
      <c r="W168" s="16"/>
      <c r="X168" s="16"/>
      <c r="Y168" s="16"/>
      <c r="Z168" s="16"/>
    </row>
    <row r="169" spans="1:26" ht="13.15" x14ac:dyDescent="0.4">
      <c r="A169" s="18"/>
      <c r="B169" s="6"/>
      <c r="C169" s="6"/>
      <c r="D169" s="6"/>
      <c r="E169" s="6"/>
      <c r="F169" s="6"/>
      <c r="G169" s="6"/>
      <c r="H169" s="6"/>
      <c r="I169" s="6"/>
      <c r="J169" s="6"/>
      <c r="L169" s="6"/>
      <c r="M169" s="6"/>
      <c r="N169" s="6"/>
      <c r="O169" s="6"/>
      <c r="P169" s="16"/>
      <c r="Q169" s="16"/>
      <c r="R169" s="16"/>
      <c r="S169" s="6"/>
      <c r="T169" s="6"/>
      <c r="U169" s="16"/>
      <c r="V169" s="16"/>
      <c r="W169" s="16"/>
      <c r="X169" s="16"/>
      <c r="Y169" s="16"/>
      <c r="Z169" s="16"/>
    </row>
    <row r="170" spans="1:26" ht="13.15" x14ac:dyDescent="0.4">
      <c r="A170" s="18"/>
      <c r="B170" s="6"/>
      <c r="C170" s="6"/>
      <c r="D170" s="6"/>
      <c r="E170" s="6"/>
      <c r="F170" s="6"/>
      <c r="G170" s="6"/>
      <c r="H170" s="6"/>
      <c r="I170" s="6"/>
      <c r="J170" s="6"/>
      <c r="L170" s="6"/>
      <c r="M170" s="6"/>
      <c r="N170" s="6"/>
      <c r="O170" s="6"/>
      <c r="P170" s="16"/>
      <c r="Q170" s="16"/>
      <c r="R170" s="16"/>
      <c r="S170" s="6"/>
      <c r="T170" s="6"/>
      <c r="U170" s="16"/>
      <c r="V170" s="16"/>
      <c r="W170" s="16"/>
      <c r="X170" s="16"/>
      <c r="Y170" s="16"/>
      <c r="Z170" s="16"/>
    </row>
    <row r="171" spans="1:26" ht="13.15" x14ac:dyDescent="0.4">
      <c r="A171" s="18"/>
      <c r="B171" s="6"/>
      <c r="C171" s="6"/>
      <c r="D171" s="6"/>
      <c r="E171" s="6"/>
      <c r="F171" s="6"/>
      <c r="G171" s="6"/>
      <c r="H171" s="6"/>
      <c r="I171" s="6"/>
      <c r="J171" s="6"/>
      <c r="L171" s="6"/>
      <c r="M171" s="6"/>
      <c r="N171" s="6"/>
      <c r="O171" s="6"/>
      <c r="P171" s="16"/>
      <c r="Q171" s="16"/>
      <c r="R171" s="16"/>
      <c r="S171" s="6"/>
      <c r="T171" s="6"/>
      <c r="U171" s="16"/>
      <c r="V171" s="16"/>
      <c r="W171" s="16"/>
      <c r="X171" s="16"/>
      <c r="Y171" s="16"/>
      <c r="Z171" s="16"/>
    </row>
    <row r="172" spans="1:26" ht="13.15" x14ac:dyDescent="0.4">
      <c r="A172" s="18"/>
      <c r="B172" s="6"/>
      <c r="C172" s="6"/>
      <c r="D172" s="6"/>
      <c r="E172" s="6"/>
      <c r="F172" s="6"/>
      <c r="G172" s="6"/>
      <c r="H172" s="6"/>
      <c r="I172" s="6"/>
      <c r="J172" s="6"/>
      <c r="L172" s="6"/>
      <c r="M172" s="6"/>
      <c r="N172" s="6"/>
      <c r="O172" s="6"/>
      <c r="P172" s="16"/>
      <c r="Q172" s="16"/>
      <c r="R172" s="16"/>
      <c r="S172" s="6"/>
      <c r="T172" s="6"/>
      <c r="U172" s="16"/>
      <c r="V172" s="16"/>
      <c r="W172" s="16"/>
      <c r="X172" s="16"/>
      <c r="Y172" s="16"/>
      <c r="Z172" s="16"/>
    </row>
    <row r="173" spans="1:26" ht="13.15" x14ac:dyDescent="0.4">
      <c r="A173" s="18"/>
      <c r="B173" s="6"/>
      <c r="C173" s="6"/>
      <c r="D173" s="6"/>
      <c r="E173" s="6"/>
      <c r="F173" s="6"/>
      <c r="G173" s="6"/>
      <c r="H173" s="6"/>
      <c r="I173" s="6"/>
      <c r="J173" s="6"/>
      <c r="L173" s="6"/>
      <c r="M173" s="6"/>
      <c r="N173" s="6"/>
      <c r="O173" s="6"/>
      <c r="P173" s="16"/>
      <c r="Q173" s="16"/>
      <c r="R173" s="16"/>
      <c r="S173" s="6"/>
      <c r="T173" s="6"/>
      <c r="U173" s="16"/>
      <c r="V173" s="16"/>
      <c r="W173" s="16"/>
      <c r="X173" s="16"/>
      <c r="Y173" s="16"/>
      <c r="Z173" s="16"/>
    </row>
    <row r="174" spans="1:26" ht="13.15" x14ac:dyDescent="0.4">
      <c r="A174" s="18"/>
      <c r="B174" s="6"/>
      <c r="C174" s="6"/>
      <c r="D174" s="6"/>
      <c r="E174" s="6"/>
      <c r="F174" s="6"/>
      <c r="G174" s="6"/>
      <c r="H174" s="6"/>
      <c r="I174" s="6"/>
      <c r="J174" s="6"/>
      <c r="L174" s="6"/>
      <c r="M174" s="6"/>
      <c r="N174" s="6"/>
      <c r="O174" s="6"/>
      <c r="P174" s="16"/>
      <c r="Q174" s="16"/>
      <c r="R174" s="16"/>
      <c r="S174" s="6"/>
      <c r="T174" s="6"/>
      <c r="U174" s="16"/>
      <c r="V174" s="16"/>
      <c r="W174" s="16"/>
      <c r="X174" s="16"/>
      <c r="Y174" s="16"/>
      <c r="Z174" s="16"/>
    </row>
    <row r="175" spans="1:26" ht="13.15" x14ac:dyDescent="0.4">
      <c r="A175" s="18"/>
      <c r="B175" s="6"/>
      <c r="C175" s="6"/>
      <c r="D175" s="6"/>
      <c r="E175" s="6"/>
      <c r="F175" s="6"/>
      <c r="G175" s="6"/>
      <c r="H175" s="6"/>
      <c r="I175" s="6"/>
      <c r="J175" s="6"/>
      <c r="L175" s="6"/>
      <c r="M175" s="6"/>
      <c r="N175" s="6"/>
      <c r="O175" s="6"/>
      <c r="P175" s="16"/>
      <c r="Q175" s="16"/>
      <c r="R175" s="16"/>
      <c r="S175" s="6"/>
      <c r="T175" s="6"/>
      <c r="U175" s="16"/>
      <c r="V175" s="16"/>
      <c r="W175" s="16"/>
      <c r="X175" s="16"/>
      <c r="Y175" s="16"/>
      <c r="Z175" s="16"/>
    </row>
    <row r="176" spans="1:26" ht="13.15" x14ac:dyDescent="0.4">
      <c r="A176" s="18"/>
      <c r="B176" s="6"/>
      <c r="C176" s="6"/>
      <c r="D176" s="6"/>
      <c r="E176" s="6"/>
      <c r="F176" s="6"/>
      <c r="G176" s="6"/>
      <c r="H176" s="6"/>
      <c r="I176" s="6"/>
      <c r="J176" s="6"/>
      <c r="L176" s="6"/>
      <c r="M176" s="6"/>
      <c r="N176" s="6"/>
      <c r="O176" s="6"/>
      <c r="P176" s="16"/>
      <c r="Q176" s="16"/>
      <c r="R176" s="16"/>
      <c r="S176" s="6"/>
      <c r="T176" s="6"/>
      <c r="U176" s="16"/>
      <c r="V176" s="16"/>
      <c r="W176" s="16"/>
      <c r="X176" s="16"/>
      <c r="Y176" s="16"/>
      <c r="Z176" s="16"/>
    </row>
    <row r="177" spans="1:26" ht="13.15" x14ac:dyDescent="0.4">
      <c r="A177" s="18"/>
      <c r="B177" s="6"/>
      <c r="C177" s="6"/>
      <c r="D177" s="6"/>
      <c r="E177" s="6"/>
      <c r="F177" s="6"/>
      <c r="G177" s="6"/>
      <c r="H177" s="6"/>
      <c r="I177" s="6"/>
      <c r="J177" s="6"/>
      <c r="L177" s="6"/>
      <c r="M177" s="6"/>
      <c r="N177" s="6"/>
      <c r="O177" s="6"/>
      <c r="P177" s="16"/>
      <c r="Q177" s="16"/>
      <c r="R177" s="16"/>
      <c r="S177" s="6"/>
      <c r="T177" s="6"/>
      <c r="U177" s="16"/>
      <c r="V177" s="16"/>
      <c r="W177" s="16"/>
      <c r="X177" s="16"/>
      <c r="Y177" s="16"/>
      <c r="Z177" s="16"/>
    </row>
    <row r="178" spans="1:26" ht="13.15" x14ac:dyDescent="0.4">
      <c r="A178" s="18"/>
      <c r="B178" s="6"/>
      <c r="C178" s="6"/>
      <c r="D178" s="6"/>
      <c r="E178" s="6"/>
      <c r="F178" s="6"/>
      <c r="G178" s="6"/>
      <c r="H178" s="6"/>
      <c r="I178" s="6"/>
      <c r="J178" s="6"/>
      <c r="L178" s="6"/>
      <c r="M178" s="6"/>
      <c r="N178" s="6"/>
      <c r="O178" s="6"/>
      <c r="P178" s="16"/>
      <c r="Q178" s="16"/>
      <c r="R178" s="16"/>
      <c r="S178" s="6"/>
      <c r="T178" s="6"/>
      <c r="U178" s="16"/>
      <c r="V178" s="16"/>
      <c r="W178" s="16"/>
      <c r="X178" s="16"/>
      <c r="Y178" s="16"/>
      <c r="Z178" s="16"/>
    </row>
    <row r="179" spans="1:26" ht="13.15" x14ac:dyDescent="0.4">
      <c r="A179" s="18"/>
      <c r="B179" s="6"/>
      <c r="C179" s="6"/>
      <c r="D179" s="6"/>
      <c r="E179" s="6"/>
      <c r="F179" s="6"/>
      <c r="G179" s="6"/>
      <c r="H179" s="6"/>
      <c r="I179" s="6"/>
      <c r="J179" s="6"/>
      <c r="L179" s="6"/>
      <c r="M179" s="6"/>
      <c r="N179" s="6"/>
      <c r="O179" s="6"/>
      <c r="P179" s="16"/>
      <c r="Q179" s="16"/>
      <c r="R179" s="16"/>
      <c r="S179" s="6"/>
      <c r="T179" s="6"/>
      <c r="U179" s="16"/>
      <c r="V179" s="16"/>
      <c r="W179" s="16"/>
      <c r="X179" s="16"/>
      <c r="Y179" s="16"/>
      <c r="Z179" s="16"/>
    </row>
    <row r="180" spans="1:26" ht="13.15" x14ac:dyDescent="0.4">
      <c r="A180" s="18"/>
      <c r="B180" s="6"/>
      <c r="C180" s="6"/>
      <c r="D180" s="6"/>
      <c r="E180" s="6"/>
      <c r="F180" s="6"/>
      <c r="G180" s="6"/>
      <c r="H180" s="6"/>
      <c r="I180" s="6"/>
      <c r="J180" s="6"/>
      <c r="L180" s="6"/>
      <c r="M180" s="6"/>
      <c r="N180" s="6"/>
      <c r="O180" s="6"/>
      <c r="P180" s="16"/>
      <c r="Q180" s="16"/>
      <c r="R180" s="16"/>
      <c r="S180" s="6"/>
      <c r="T180" s="6"/>
      <c r="U180" s="16"/>
      <c r="V180" s="16"/>
      <c r="W180" s="16"/>
      <c r="X180" s="16"/>
      <c r="Y180" s="16"/>
      <c r="Z180" s="16"/>
    </row>
    <row r="181" spans="1:26" ht="13.15" x14ac:dyDescent="0.4">
      <c r="A181" s="18"/>
      <c r="B181" s="6"/>
      <c r="C181" s="6"/>
      <c r="D181" s="6"/>
      <c r="E181" s="6"/>
      <c r="F181" s="6"/>
      <c r="G181" s="6"/>
      <c r="H181" s="6"/>
      <c r="I181" s="6"/>
      <c r="J181" s="6"/>
      <c r="K181" s="6"/>
      <c r="L181" s="6"/>
      <c r="M181" s="6"/>
      <c r="N181" s="6"/>
      <c r="O181" s="6"/>
      <c r="P181" s="16"/>
      <c r="Q181" s="16"/>
      <c r="R181" s="16"/>
      <c r="S181" s="6"/>
      <c r="T181" s="6"/>
      <c r="U181" s="16"/>
      <c r="V181" s="16"/>
      <c r="W181" s="16"/>
      <c r="X181" s="16"/>
      <c r="Y181" s="16"/>
      <c r="Z181" s="16"/>
    </row>
    <row r="182" spans="1:26" ht="13.15" x14ac:dyDescent="0.4">
      <c r="A182" s="18"/>
      <c r="B182" s="6"/>
      <c r="C182" s="6"/>
      <c r="D182" s="6"/>
      <c r="E182" s="6"/>
      <c r="F182" s="6"/>
      <c r="G182" s="6"/>
      <c r="H182" s="6"/>
      <c r="I182" s="6"/>
      <c r="J182" s="6"/>
      <c r="K182" s="6"/>
      <c r="L182" s="6"/>
      <c r="M182" s="6"/>
      <c r="N182" s="6"/>
      <c r="O182" s="6"/>
      <c r="P182" s="16"/>
      <c r="Q182" s="16"/>
      <c r="R182" s="16"/>
      <c r="S182" s="6"/>
      <c r="T182" s="6"/>
      <c r="U182" s="16"/>
      <c r="V182" s="16"/>
      <c r="W182" s="16"/>
      <c r="X182" s="16"/>
      <c r="Y182" s="16"/>
      <c r="Z182" s="16"/>
    </row>
    <row r="183" spans="1:26" ht="13.15" x14ac:dyDescent="0.4">
      <c r="A183" s="18"/>
      <c r="B183" s="6"/>
      <c r="C183" s="6"/>
      <c r="D183" s="6"/>
      <c r="E183" s="6"/>
      <c r="F183" s="6"/>
      <c r="G183" s="6"/>
      <c r="H183" s="6"/>
      <c r="I183" s="6"/>
      <c r="J183" s="6"/>
      <c r="K183" s="6"/>
      <c r="L183" s="6"/>
      <c r="M183" s="6"/>
      <c r="N183" s="6"/>
      <c r="O183" s="6"/>
      <c r="P183" s="16"/>
      <c r="Q183" s="16"/>
      <c r="R183" s="16"/>
      <c r="S183" s="6"/>
      <c r="T183" s="6"/>
      <c r="U183" s="16"/>
      <c r="V183" s="16"/>
      <c r="W183" s="16"/>
      <c r="X183" s="16"/>
      <c r="Y183" s="16"/>
      <c r="Z183" s="16"/>
    </row>
    <row r="184" spans="1:26" ht="13.15" x14ac:dyDescent="0.4">
      <c r="A184" s="18"/>
      <c r="B184" s="6"/>
      <c r="C184" s="6"/>
      <c r="D184" s="6"/>
      <c r="E184" s="6"/>
      <c r="F184" s="6"/>
      <c r="G184" s="6"/>
      <c r="H184" s="6"/>
      <c r="I184" s="6"/>
      <c r="J184" s="6"/>
      <c r="K184" s="6"/>
      <c r="L184" s="6"/>
      <c r="M184" s="6"/>
      <c r="N184" s="6"/>
      <c r="O184" s="6"/>
      <c r="P184" s="16"/>
      <c r="Q184" s="16"/>
      <c r="R184" s="16"/>
      <c r="S184" s="6"/>
      <c r="T184" s="6"/>
      <c r="U184" s="16"/>
      <c r="V184" s="16"/>
      <c r="W184" s="16"/>
      <c r="X184" s="16"/>
      <c r="Y184" s="16"/>
      <c r="Z184" s="16"/>
    </row>
    <row r="185" spans="1:26" ht="13.15" x14ac:dyDescent="0.4">
      <c r="A185" s="18"/>
      <c r="B185" s="6"/>
      <c r="C185" s="6"/>
      <c r="D185" s="6"/>
      <c r="E185" s="6"/>
      <c r="F185" s="6"/>
      <c r="G185" s="6"/>
      <c r="H185" s="6"/>
      <c r="I185" s="6"/>
      <c r="J185" s="6"/>
      <c r="K185" s="6"/>
      <c r="L185" s="6"/>
      <c r="M185" s="6"/>
      <c r="N185" s="6"/>
      <c r="O185" s="6"/>
      <c r="P185" s="16"/>
      <c r="Q185" s="16"/>
      <c r="R185" s="16"/>
      <c r="S185" s="6"/>
      <c r="T185" s="6"/>
      <c r="U185" s="16"/>
      <c r="V185" s="16"/>
      <c r="W185" s="16"/>
      <c r="X185" s="16"/>
      <c r="Y185" s="16"/>
      <c r="Z185" s="16"/>
    </row>
    <row r="186" spans="1:26" ht="13.15" x14ac:dyDescent="0.4">
      <c r="A186" s="18"/>
      <c r="B186" s="6"/>
      <c r="C186" s="6"/>
      <c r="D186" s="6"/>
      <c r="E186" s="6"/>
      <c r="F186" s="6"/>
      <c r="G186" s="6"/>
      <c r="H186" s="6"/>
      <c r="I186" s="6"/>
      <c r="J186" s="6"/>
      <c r="K186" s="6"/>
      <c r="L186" s="6"/>
      <c r="M186" s="6"/>
      <c r="N186" s="6"/>
      <c r="O186" s="6"/>
      <c r="P186" s="16"/>
      <c r="Q186" s="16"/>
      <c r="R186" s="16"/>
      <c r="S186" s="6"/>
      <c r="T186" s="6"/>
      <c r="U186" s="16"/>
      <c r="V186" s="16"/>
      <c r="W186" s="16"/>
      <c r="X186" s="16"/>
      <c r="Y186" s="16"/>
      <c r="Z186" s="16"/>
    </row>
    <row r="187" spans="1:26" ht="13.15" x14ac:dyDescent="0.4">
      <c r="A187" s="18"/>
      <c r="B187" s="6"/>
      <c r="C187" s="6"/>
      <c r="D187" s="6"/>
      <c r="E187" s="6"/>
      <c r="F187" s="6"/>
      <c r="G187" s="6"/>
      <c r="H187" s="6"/>
      <c r="I187" s="6"/>
      <c r="J187" s="6"/>
      <c r="K187" s="6"/>
      <c r="L187" s="6"/>
      <c r="M187" s="6"/>
      <c r="N187" s="6"/>
      <c r="O187" s="6"/>
      <c r="P187" s="16"/>
      <c r="Q187" s="16"/>
      <c r="R187" s="16"/>
      <c r="S187" s="6"/>
      <c r="T187" s="6"/>
      <c r="U187" s="16"/>
      <c r="V187" s="16"/>
      <c r="W187" s="16"/>
      <c r="X187" s="16"/>
      <c r="Y187" s="16"/>
      <c r="Z187" s="16"/>
    </row>
    <row r="188" spans="1:26" ht="13.15" x14ac:dyDescent="0.4">
      <c r="A188" s="18"/>
      <c r="B188" s="6"/>
      <c r="C188" s="6"/>
      <c r="D188" s="6"/>
      <c r="E188" s="6"/>
      <c r="F188" s="6"/>
      <c r="G188" s="6"/>
      <c r="H188" s="6"/>
      <c r="I188" s="6"/>
      <c r="J188" s="6"/>
      <c r="K188" s="6"/>
      <c r="L188" s="6"/>
      <c r="M188" s="6"/>
      <c r="N188" s="6"/>
      <c r="O188" s="6"/>
      <c r="P188" s="16"/>
      <c r="Q188" s="16"/>
      <c r="R188" s="16"/>
      <c r="S188" s="6"/>
      <c r="T188" s="6"/>
      <c r="U188" s="16"/>
      <c r="V188" s="16"/>
      <c r="W188" s="16"/>
      <c r="X188" s="16"/>
      <c r="Y188" s="16"/>
      <c r="Z188" s="16"/>
    </row>
    <row r="189" spans="1:26" ht="13.15" x14ac:dyDescent="0.4">
      <c r="A189" s="18"/>
      <c r="B189" s="6"/>
      <c r="C189" s="6"/>
      <c r="D189" s="6"/>
      <c r="E189" s="6"/>
      <c r="F189" s="6"/>
      <c r="G189" s="6"/>
      <c r="H189" s="6"/>
      <c r="I189" s="6"/>
      <c r="J189" s="6"/>
      <c r="K189" s="6"/>
      <c r="L189" s="6"/>
      <c r="M189" s="6"/>
      <c r="N189" s="6"/>
      <c r="O189" s="6"/>
      <c r="P189" s="16"/>
      <c r="Q189" s="16"/>
      <c r="R189" s="16"/>
      <c r="S189" s="6"/>
      <c r="T189" s="6"/>
      <c r="U189" s="16"/>
      <c r="V189" s="16"/>
      <c r="W189" s="16"/>
      <c r="X189" s="16"/>
      <c r="Y189" s="16"/>
      <c r="Z189" s="16"/>
    </row>
    <row r="190" spans="1:26" ht="13.15" x14ac:dyDescent="0.4">
      <c r="A190" s="18"/>
      <c r="B190" s="6"/>
      <c r="C190" s="6"/>
      <c r="D190" s="6"/>
      <c r="E190" s="6"/>
      <c r="F190" s="6"/>
      <c r="G190" s="6"/>
      <c r="H190" s="6"/>
      <c r="I190" s="6"/>
      <c r="J190" s="6"/>
      <c r="K190" s="6"/>
      <c r="L190" s="6"/>
      <c r="M190" s="6"/>
      <c r="N190" s="6"/>
      <c r="O190" s="6"/>
      <c r="P190" s="16"/>
      <c r="Q190" s="16"/>
      <c r="R190" s="16"/>
      <c r="S190" s="6"/>
      <c r="T190" s="6"/>
      <c r="U190" s="16"/>
      <c r="V190" s="16"/>
      <c r="W190" s="16"/>
      <c r="X190" s="16"/>
      <c r="Y190" s="16"/>
      <c r="Z190" s="16"/>
    </row>
    <row r="191" spans="1:26" ht="13.15" x14ac:dyDescent="0.4">
      <c r="A191" s="18"/>
      <c r="B191" s="6"/>
      <c r="C191" s="6"/>
      <c r="D191" s="6"/>
      <c r="E191" s="6"/>
      <c r="F191" s="6"/>
      <c r="G191" s="6"/>
      <c r="H191" s="6"/>
      <c r="I191" s="6"/>
      <c r="J191" s="6"/>
      <c r="K191" s="6"/>
      <c r="L191" s="6"/>
      <c r="M191" s="6"/>
      <c r="N191" s="6"/>
      <c r="O191" s="6"/>
      <c r="P191" s="16"/>
      <c r="Q191" s="16"/>
      <c r="R191" s="16"/>
      <c r="S191" s="6"/>
      <c r="T191" s="6"/>
      <c r="U191" s="16"/>
      <c r="V191" s="16"/>
      <c r="W191" s="16"/>
      <c r="X191" s="16"/>
      <c r="Y191" s="16"/>
      <c r="Z191" s="16"/>
    </row>
    <row r="192" spans="1:26" ht="13.15" x14ac:dyDescent="0.4">
      <c r="A192" s="18"/>
      <c r="B192" s="6"/>
      <c r="C192" s="6"/>
      <c r="D192" s="6"/>
      <c r="E192" s="6"/>
      <c r="F192" s="6"/>
      <c r="G192" s="6"/>
      <c r="H192" s="6"/>
      <c r="I192" s="6"/>
      <c r="J192" s="6"/>
      <c r="K192" s="6"/>
      <c r="L192" s="6"/>
      <c r="M192" s="6"/>
      <c r="N192" s="6"/>
      <c r="O192" s="6"/>
      <c r="P192" s="16"/>
      <c r="Q192" s="16"/>
      <c r="R192" s="16"/>
      <c r="S192" s="6"/>
      <c r="T192" s="6"/>
      <c r="U192" s="16"/>
      <c r="V192" s="16"/>
      <c r="W192" s="16"/>
      <c r="X192" s="16"/>
      <c r="Y192" s="16"/>
      <c r="Z192" s="16"/>
    </row>
    <row r="193" spans="1:26" ht="13.15" x14ac:dyDescent="0.4">
      <c r="A193" s="18"/>
      <c r="B193" s="6"/>
      <c r="C193" s="6"/>
      <c r="D193" s="6"/>
      <c r="E193" s="6"/>
      <c r="F193" s="6"/>
      <c r="G193" s="6"/>
      <c r="H193" s="6"/>
      <c r="I193" s="6"/>
      <c r="J193" s="6"/>
      <c r="K193" s="6"/>
      <c r="L193" s="6"/>
      <c r="M193" s="6"/>
      <c r="N193" s="6"/>
      <c r="O193" s="6"/>
      <c r="P193" s="16"/>
      <c r="Q193" s="16"/>
      <c r="R193" s="16"/>
      <c r="S193" s="6"/>
      <c r="T193" s="6"/>
      <c r="U193" s="16"/>
      <c r="V193" s="16"/>
      <c r="W193" s="16"/>
      <c r="X193" s="16"/>
      <c r="Y193" s="16"/>
      <c r="Z193" s="16"/>
    </row>
    <row r="194" spans="1:26" ht="13.15" x14ac:dyDescent="0.4">
      <c r="A194" s="18"/>
      <c r="B194" s="6"/>
      <c r="C194" s="6"/>
      <c r="D194" s="6"/>
      <c r="E194" s="6"/>
      <c r="F194" s="6"/>
      <c r="G194" s="6"/>
      <c r="H194" s="6"/>
      <c r="I194" s="6"/>
      <c r="J194" s="6"/>
      <c r="K194" s="6"/>
      <c r="L194" s="6"/>
      <c r="M194" s="6"/>
      <c r="N194" s="6"/>
      <c r="O194" s="6"/>
      <c r="P194" s="16"/>
      <c r="Q194" s="16"/>
      <c r="R194" s="16"/>
      <c r="S194" s="6"/>
      <c r="T194" s="6"/>
      <c r="U194" s="16"/>
      <c r="V194" s="16"/>
      <c r="W194" s="16"/>
      <c r="X194" s="16"/>
      <c r="Y194" s="16"/>
      <c r="Z194" s="16"/>
    </row>
    <row r="195" spans="1:26" ht="13.15" x14ac:dyDescent="0.4">
      <c r="A195" s="18"/>
      <c r="B195" s="6"/>
      <c r="C195" s="6"/>
      <c r="D195" s="6"/>
      <c r="E195" s="6"/>
      <c r="F195" s="6"/>
      <c r="G195" s="6"/>
      <c r="H195" s="6"/>
      <c r="I195" s="6"/>
      <c r="J195" s="6"/>
      <c r="K195" s="6"/>
      <c r="L195" s="6"/>
      <c r="M195" s="6"/>
      <c r="N195" s="6"/>
      <c r="O195" s="6"/>
      <c r="P195" s="16"/>
      <c r="Q195" s="16"/>
      <c r="R195" s="16"/>
      <c r="S195" s="6"/>
      <c r="T195" s="6"/>
      <c r="U195" s="16"/>
      <c r="V195" s="16"/>
      <c r="W195" s="16"/>
      <c r="X195" s="16"/>
      <c r="Y195" s="16"/>
      <c r="Z195" s="16"/>
    </row>
    <row r="196" spans="1:26" ht="13.15" x14ac:dyDescent="0.4">
      <c r="A196" s="18"/>
      <c r="B196" s="6"/>
      <c r="C196" s="6"/>
      <c r="D196" s="6"/>
      <c r="E196" s="6"/>
      <c r="F196" s="6"/>
      <c r="G196" s="6"/>
      <c r="H196" s="6"/>
      <c r="I196" s="6"/>
      <c r="J196" s="6"/>
      <c r="K196" s="6"/>
      <c r="L196" s="6"/>
      <c r="M196" s="6"/>
      <c r="N196" s="6"/>
      <c r="O196" s="6"/>
      <c r="P196" s="16"/>
      <c r="Q196" s="16"/>
      <c r="R196" s="16"/>
      <c r="S196" s="6"/>
      <c r="T196" s="6"/>
      <c r="U196" s="16"/>
      <c r="V196" s="16"/>
      <c r="W196" s="16"/>
      <c r="X196" s="16"/>
      <c r="Y196" s="16"/>
      <c r="Z196" s="16"/>
    </row>
    <row r="197" spans="1:26" ht="13.15" x14ac:dyDescent="0.4">
      <c r="A197" s="18"/>
      <c r="B197" s="6"/>
      <c r="C197" s="6"/>
      <c r="D197" s="6"/>
      <c r="E197" s="6"/>
      <c r="F197" s="6"/>
      <c r="G197" s="6"/>
      <c r="H197" s="6"/>
      <c r="I197" s="6"/>
      <c r="J197" s="6"/>
      <c r="K197" s="6"/>
      <c r="L197" s="6"/>
      <c r="M197" s="6"/>
      <c r="N197" s="6"/>
      <c r="O197" s="6"/>
      <c r="P197" s="16"/>
      <c r="Q197" s="16"/>
      <c r="R197" s="16"/>
      <c r="S197" s="6"/>
      <c r="T197" s="6"/>
      <c r="U197" s="16"/>
      <c r="V197" s="16"/>
      <c r="W197" s="16"/>
      <c r="X197" s="16"/>
      <c r="Y197" s="16"/>
      <c r="Z197" s="16"/>
    </row>
    <row r="198" spans="1:26" ht="13.15" x14ac:dyDescent="0.4">
      <c r="A198" s="18"/>
      <c r="B198" s="6"/>
      <c r="C198" s="6"/>
      <c r="D198" s="6"/>
      <c r="E198" s="6"/>
      <c r="F198" s="6"/>
      <c r="G198" s="6"/>
      <c r="H198" s="6"/>
      <c r="I198" s="6"/>
      <c r="J198" s="6"/>
      <c r="K198" s="6"/>
      <c r="L198" s="6"/>
      <c r="M198" s="6"/>
      <c r="N198" s="6"/>
      <c r="O198" s="6"/>
      <c r="P198" s="16"/>
      <c r="Q198" s="16"/>
      <c r="R198" s="16"/>
      <c r="S198" s="6"/>
      <c r="T198" s="6"/>
      <c r="U198" s="16"/>
      <c r="V198" s="16"/>
      <c r="W198" s="16"/>
      <c r="X198" s="16"/>
      <c r="Y198" s="16"/>
      <c r="Z198" s="16"/>
    </row>
    <row r="199" spans="1:26" ht="13.15" x14ac:dyDescent="0.4">
      <c r="A199" s="18"/>
      <c r="B199" s="6"/>
      <c r="C199" s="6"/>
      <c r="D199" s="6"/>
      <c r="E199" s="6"/>
      <c r="F199" s="6"/>
      <c r="G199" s="6"/>
      <c r="H199" s="6"/>
      <c r="I199" s="6"/>
      <c r="J199" s="6"/>
      <c r="K199" s="6"/>
      <c r="L199" s="6"/>
      <c r="M199" s="6"/>
      <c r="N199" s="6"/>
      <c r="O199" s="6"/>
      <c r="P199" s="16"/>
      <c r="Q199" s="16"/>
      <c r="R199" s="16"/>
      <c r="S199" s="6"/>
      <c r="T199" s="6"/>
      <c r="U199" s="16"/>
      <c r="V199" s="16"/>
      <c r="W199" s="16"/>
      <c r="X199" s="16"/>
      <c r="Y199" s="16"/>
      <c r="Z199" s="16"/>
    </row>
    <row r="200" spans="1:26" ht="13.15" x14ac:dyDescent="0.4">
      <c r="A200" s="18"/>
      <c r="B200" s="6"/>
      <c r="C200" s="6"/>
      <c r="D200" s="6"/>
      <c r="E200" s="6"/>
      <c r="F200" s="6"/>
      <c r="G200" s="6"/>
      <c r="H200" s="6"/>
      <c r="I200" s="6"/>
      <c r="J200" s="6"/>
      <c r="K200" s="6"/>
      <c r="L200" s="6"/>
      <c r="M200" s="6"/>
      <c r="N200" s="6"/>
      <c r="O200" s="6"/>
      <c r="P200" s="16"/>
      <c r="Q200" s="16"/>
      <c r="R200" s="16"/>
      <c r="S200" s="6"/>
      <c r="T200" s="6"/>
      <c r="U200" s="16"/>
      <c r="V200" s="16"/>
      <c r="W200" s="16"/>
      <c r="X200" s="16"/>
      <c r="Y200" s="16"/>
      <c r="Z200" s="16"/>
    </row>
    <row r="201" spans="1:26" ht="13.15" x14ac:dyDescent="0.4">
      <c r="A201" s="18"/>
      <c r="B201" s="6"/>
      <c r="C201" s="6"/>
      <c r="D201" s="6"/>
      <c r="E201" s="6"/>
      <c r="F201" s="6"/>
      <c r="G201" s="6"/>
      <c r="H201" s="6"/>
      <c r="I201" s="6"/>
      <c r="J201" s="6"/>
      <c r="K201" s="6"/>
      <c r="L201" s="6"/>
      <c r="M201" s="6"/>
      <c r="N201" s="6"/>
      <c r="O201" s="6"/>
      <c r="P201" s="16"/>
      <c r="Q201" s="16"/>
      <c r="R201" s="16"/>
      <c r="S201" s="6"/>
      <c r="T201" s="6"/>
      <c r="U201" s="16"/>
      <c r="V201" s="16"/>
      <c r="W201" s="16"/>
      <c r="X201" s="16"/>
      <c r="Y201" s="16"/>
      <c r="Z201" s="16"/>
    </row>
    <row r="202" spans="1:26" ht="13.15" x14ac:dyDescent="0.4">
      <c r="A202" s="18"/>
      <c r="B202" s="6"/>
      <c r="C202" s="6"/>
      <c r="D202" s="6"/>
      <c r="E202" s="6"/>
      <c r="F202" s="6"/>
      <c r="G202" s="6"/>
      <c r="H202" s="6"/>
      <c r="I202" s="6"/>
      <c r="J202" s="6"/>
      <c r="K202" s="6"/>
      <c r="L202" s="6"/>
      <c r="M202" s="6"/>
      <c r="N202" s="6"/>
      <c r="O202" s="6"/>
      <c r="P202" s="16"/>
      <c r="Q202" s="16"/>
      <c r="R202" s="16"/>
      <c r="S202" s="6"/>
      <c r="T202" s="6"/>
      <c r="U202" s="16"/>
      <c r="V202" s="16"/>
      <c r="W202" s="16"/>
      <c r="X202" s="16"/>
      <c r="Y202" s="16"/>
      <c r="Z202" s="16"/>
    </row>
    <row r="203" spans="1:26" ht="13.15" x14ac:dyDescent="0.4">
      <c r="A203" s="18"/>
      <c r="B203" s="6"/>
      <c r="C203" s="6"/>
      <c r="D203" s="6"/>
      <c r="E203" s="6"/>
      <c r="F203" s="6"/>
      <c r="G203" s="6"/>
      <c r="H203" s="6"/>
      <c r="I203" s="6"/>
      <c r="J203" s="6"/>
      <c r="K203" s="6"/>
      <c r="L203" s="6"/>
      <c r="M203" s="6"/>
      <c r="N203" s="6"/>
      <c r="O203" s="6"/>
      <c r="P203" s="16"/>
      <c r="Q203" s="16"/>
      <c r="R203" s="16"/>
      <c r="S203" s="6"/>
      <c r="T203" s="6"/>
      <c r="U203" s="16"/>
      <c r="V203" s="16"/>
      <c r="W203" s="16"/>
      <c r="X203" s="16"/>
      <c r="Y203" s="16"/>
      <c r="Z203" s="16"/>
    </row>
    <row r="204" spans="1:26" ht="13.15" x14ac:dyDescent="0.4">
      <c r="A204" s="18"/>
      <c r="B204" s="6"/>
      <c r="C204" s="6"/>
      <c r="D204" s="6"/>
      <c r="E204" s="6"/>
      <c r="F204" s="6"/>
      <c r="G204" s="6"/>
      <c r="H204" s="6"/>
      <c r="I204" s="6"/>
      <c r="J204" s="6"/>
      <c r="K204" s="6"/>
      <c r="L204" s="6"/>
      <c r="M204" s="6"/>
      <c r="N204" s="6"/>
      <c r="O204" s="6"/>
      <c r="P204" s="16"/>
      <c r="Q204" s="16"/>
      <c r="R204" s="16"/>
      <c r="S204" s="6"/>
      <c r="T204" s="6"/>
      <c r="U204" s="16"/>
      <c r="V204" s="16"/>
      <c r="W204" s="16"/>
      <c r="X204" s="16"/>
      <c r="Y204" s="16"/>
      <c r="Z204" s="16"/>
    </row>
    <row r="205" spans="1:26" ht="13.15" x14ac:dyDescent="0.4">
      <c r="A205" s="18"/>
      <c r="B205" s="6"/>
      <c r="C205" s="6"/>
      <c r="D205" s="6"/>
      <c r="E205" s="6"/>
      <c r="F205" s="6"/>
      <c r="G205" s="6"/>
      <c r="H205" s="6"/>
      <c r="I205" s="6"/>
      <c r="J205" s="6"/>
      <c r="K205" s="6"/>
      <c r="L205" s="6"/>
      <c r="M205" s="6"/>
      <c r="N205" s="6"/>
      <c r="O205" s="6"/>
      <c r="P205" s="16"/>
      <c r="Q205" s="16"/>
      <c r="R205" s="16"/>
      <c r="S205" s="6"/>
      <c r="T205" s="6"/>
      <c r="U205" s="16"/>
      <c r="V205" s="16"/>
      <c r="W205" s="16"/>
      <c r="X205" s="16"/>
      <c r="Y205" s="16"/>
      <c r="Z205" s="16"/>
    </row>
    <row r="206" spans="1:26" ht="13.15" x14ac:dyDescent="0.4">
      <c r="A206" s="18"/>
      <c r="B206" s="6"/>
      <c r="C206" s="6"/>
      <c r="D206" s="6"/>
      <c r="E206" s="6"/>
      <c r="F206" s="6"/>
      <c r="G206" s="6"/>
      <c r="H206" s="6"/>
      <c r="I206" s="6"/>
      <c r="J206" s="6"/>
      <c r="K206" s="6"/>
      <c r="L206" s="6"/>
      <c r="M206" s="6"/>
      <c r="N206" s="6"/>
      <c r="O206" s="6"/>
      <c r="P206" s="16"/>
      <c r="Q206" s="16"/>
      <c r="R206" s="16"/>
      <c r="S206" s="6"/>
      <c r="T206" s="6"/>
      <c r="U206" s="16"/>
      <c r="V206" s="16"/>
      <c r="W206" s="16"/>
      <c r="X206" s="16"/>
      <c r="Y206" s="16"/>
      <c r="Z206" s="16"/>
    </row>
    <row r="207" spans="1:26" ht="13.15" x14ac:dyDescent="0.4">
      <c r="A207" s="18"/>
      <c r="B207" s="6"/>
      <c r="C207" s="6"/>
      <c r="D207" s="6"/>
      <c r="E207" s="6"/>
      <c r="F207" s="6"/>
      <c r="G207" s="6"/>
      <c r="H207" s="6"/>
      <c r="I207" s="6"/>
      <c r="J207" s="6"/>
      <c r="K207" s="6"/>
      <c r="L207" s="6"/>
      <c r="M207" s="6"/>
      <c r="N207" s="6"/>
      <c r="O207" s="6"/>
      <c r="P207" s="16"/>
      <c r="Q207" s="16"/>
      <c r="R207" s="16"/>
      <c r="S207" s="6"/>
      <c r="T207" s="6"/>
      <c r="U207" s="16"/>
      <c r="V207" s="16"/>
      <c r="W207" s="16"/>
      <c r="X207" s="16"/>
      <c r="Y207" s="16"/>
      <c r="Z207" s="16"/>
    </row>
    <row r="208" spans="1:26" ht="13.15" x14ac:dyDescent="0.4">
      <c r="A208" s="18"/>
      <c r="B208" s="6"/>
      <c r="C208" s="6"/>
      <c r="D208" s="6"/>
      <c r="E208" s="6"/>
      <c r="F208" s="6"/>
      <c r="G208" s="6"/>
      <c r="H208" s="6"/>
      <c r="I208" s="6"/>
      <c r="J208" s="6"/>
      <c r="K208" s="6"/>
      <c r="L208" s="6"/>
      <c r="M208" s="6"/>
      <c r="N208" s="6"/>
      <c r="O208" s="6"/>
      <c r="P208" s="16"/>
      <c r="Q208" s="16"/>
      <c r="R208" s="16"/>
      <c r="S208" s="6"/>
      <c r="T208" s="6"/>
      <c r="U208" s="16"/>
      <c r="V208" s="16"/>
      <c r="W208" s="16"/>
      <c r="X208" s="16"/>
      <c r="Y208" s="16"/>
      <c r="Z208" s="16"/>
    </row>
    <row r="209" spans="1:26" ht="13.15" x14ac:dyDescent="0.4">
      <c r="A209" s="18"/>
      <c r="B209" s="6"/>
      <c r="C209" s="6"/>
      <c r="D209" s="6"/>
      <c r="E209" s="6"/>
      <c r="F209" s="6"/>
      <c r="G209" s="6"/>
      <c r="H209" s="6"/>
      <c r="I209" s="6"/>
      <c r="J209" s="6"/>
      <c r="K209" s="6"/>
      <c r="L209" s="6"/>
      <c r="M209" s="6"/>
      <c r="N209" s="6"/>
      <c r="O209" s="6"/>
      <c r="P209" s="16"/>
      <c r="Q209" s="16"/>
      <c r="R209" s="16"/>
      <c r="S209" s="6"/>
      <c r="T209" s="6"/>
      <c r="U209" s="16"/>
      <c r="V209" s="16"/>
      <c r="W209" s="16"/>
      <c r="X209" s="16"/>
      <c r="Y209" s="16"/>
      <c r="Z209" s="16"/>
    </row>
    <row r="210" spans="1:26" ht="13.15" x14ac:dyDescent="0.4">
      <c r="A210" s="18"/>
      <c r="B210" s="6"/>
      <c r="C210" s="6"/>
      <c r="D210" s="6"/>
      <c r="E210" s="6"/>
      <c r="F210" s="6"/>
      <c r="G210" s="6"/>
      <c r="H210" s="6"/>
      <c r="I210" s="6"/>
      <c r="J210" s="6"/>
      <c r="K210" s="6"/>
      <c r="L210" s="6"/>
      <c r="M210" s="6"/>
      <c r="N210" s="6"/>
      <c r="O210" s="6"/>
      <c r="P210" s="16"/>
      <c r="Q210" s="16"/>
      <c r="R210" s="16"/>
      <c r="S210" s="6"/>
      <c r="T210" s="6"/>
      <c r="U210" s="16"/>
      <c r="V210" s="16"/>
      <c r="W210" s="16"/>
      <c r="X210" s="16"/>
      <c r="Y210" s="16"/>
      <c r="Z210" s="16"/>
    </row>
    <row r="211" spans="1:26" ht="13.15" x14ac:dyDescent="0.4">
      <c r="A211" s="18"/>
      <c r="B211" s="6"/>
      <c r="C211" s="6"/>
      <c r="D211" s="6"/>
      <c r="E211" s="6"/>
      <c r="F211" s="6"/>
      <c r="G211" s="6"/>
      <c r="H211" s="6"/>
      <c r="I211" s="6"/>
      <c r="J211" s="6"/>
      <c r="K211" s="6"/>
      <c r="L211" s="6"/>
      <c r="M211" s="6"/>
      <c r="N211" s="6"/>
      <c r="O211" s="6"/>
      <c r="P211" s="16"/>
      <c r="Q211" s="16"/>
      <c r="R211" s="16"/>
      <c r="S211" s="6"/>
      <c r="T211" s="6"/>
      <c r="U211" s="16"/>
      <c r="V211" s="16"/>
      <c r="W211" s="16"/>
      <c r="X211" s="16"/>
      <c r="Y211" s="16"/>
      <c r="Z211" s="16"/>
    </row>
    <row r="212" spans="1:26" ht="13.15" x14ac:dyDescent="0.4">
      <c r="A212" s="18"/>
      <c r="B212" s="6"/>
      <c r="C212" s="6"/>
      <c r="D212" s="6"/>
      <c r="E212" s="6"/>
      <c r="F212" s="6"/>
      <c r="G212" s="6"/>
      <c r="H212" s="6"/>
      <c r="I212" s="6"/>
      <c r="J212" s="6"/>
      <c r="K212" s="6"/>
      <c r="L212" s="6"/>
      <c r="M212" s="6"/>
      <c r="N212" s="6"/>
      <c r="O212" s="6"/>
      <c r="P212" s="16"/>
      <c r="Q212" s="16"/>
      <c r="R212" s="16"/>
      <c r="S212" s="6"/>
      <c r="T212" s="6"/>
      <c r="U212" s="16"/>
      <c r="V212" s="16"/>
      <c r="W212" s="16"/>
      <c r="X212" s="16"/>
      <c r="Y212" s="16"/>
      <c r="Z212" s="16"/>
    </row>
    <row r="213" spans="1:26" ht="13.15" x14ac:dyDescent="0.4">
      <c r="A213" s="18"/>
      <c r="B213" s="6"/>
      <c r="C213" s="6"/>
      <c r="D213" s="6"/>
      <c r="E213" s="6"/>
      <c r="F213" s="6"/>
      <c r="G213" s="6"/>
      <c r="H213" s="6"/>
      <c r="I213" s="6"/>
      <c r="J213" s="6"/>
      <c r="K213" s="6"/>
      <c r="L213" s="6"/>
      <c r="M213" s="6"/>
      <c r="N213" s="6"/>
      <c r="O213" s="6"/>
      <c r="P213" s="16"/>
      <c r="Q213" s="16"/>
      <c r="R213" s="16"/>
      <c r="S213" s="6"/>
      <c r="T213" s="6"/>
      <c r="U213" s="16"/>
      <c r="V213" s="16"/>
      <c r="W213" s="16"/>
      <c r="X213" s="16"/>
      <c r="Y213" s="16"/>
      <c r="Z213" s="16"/>
    </row>
    <row r="214" spans="1:26" ht="13.15" x14ac:dyDescent="0.4">
      <c r="A214" s="18"/>
      <c r="B214" s="6"/>
      <c r="C214" s="6"/>
      <c r="D214" s="6"/>
      <c r="E214" s="6"/>
      <c r="F214" s="6"/>
      <c r="G214" s="6"/>
      <c r="H214" s="6"/>
      <c r="I214" s="6"/>
      <c r="J214" s="6"/>
      <c r="K214" s="6"/>
      <c r="L214" s="6"/>
      <c r="M214" s="6"/>
      <c r="N214" s="6"/>
      <c r="O214" s="6"/>
      <c r="P214" s="16"/>
      <c r="Q214" s="16"/>
      <c r="R214" s="16"/>
      <c r="S214" s="6"/>
      <c r="T214" s="6"/>
      <c r="U214" s="16"/>
      <c r="V214" s="16"/>
      <c r="W214" s="16"/>
      <c r="X214" s="16"/>
      <c r="Y214" s="16"/>
      <c r="Z214" s="16"/>
    </row>
    <row r="215" spans="1:26" ht="13.15" x14ac:dyDescent="0.4">
      <c r="A215" s="18"/>
      <c r="B215" s="6"/>
      <c r="C215" s="6"/>
      <c r="D215" s="6"/>
      <c r="E215" s="6"/>
      <c r="F215" s="6"/>
      <c r="G215" s="6"/>
      <c r="H215" s="6"/>
      <c r="I215" s="6"/>
      <c r="J215" s="6"/>
      <c r="K215" s="6"/>
      <c r="L215" s="6"/>
      <c r="M215" s="6"/>
      <c r="N215" s="6"/>
      <c r="O215" s="6"/>
      <c r="P215" s="16"/>
      <c r="Q215" s="16"/>
      <c r="R215" s="16"/>
      <c r="S215" s="6"/>
      <c r="T215" s="6"/>
      <c r="U215" s="16"/>
      <c r="V215" s="16"/>
      <c r="W215" s="16"/>
      <c r="X215" s="16"/>
      <c r="Y215" s="16"/>
      <c r="Z215" s="16"/>
    </row>
    <row r="216" spans="1:26" ht="13.15" x14ac:dyDescent="0.4">
      <c r="A216" s="18"/>
      <c r="B216" s="6"/>
      <c r="C216" s="6"/>
      <c r="D216" s="6"/>
      <c r="E216" s="6"/>
      <c r="F216" s="6"/>
      <c r="G216" s="6"/>
      <c r="H216" s="6"/>
      <c r="I216" s="6"/>
      <c r="J216" s="6"/>
      <c r="K216" s="6"/>
      <c r="L216" s="6"/>
      <c r="M216" s="6"/>
      <c r="N216" s="6"/>
      <c r="O216" s="6"/>
      <c r="P216" s="16"/>
      <c r="Q216" s="16"/>
      <c r="R216" s="16"/>
      <c r="S216" s="6"/>
      <c r="T216" s="6"/>
      <c r="U216" s="16"/>
      <c r="V216" s="16"/>
      <c r="W216" s="16"/>
      <c r="X216" s="16"/>
      <c r="Y216" s="16"/>
      <c r="Z216" s="16"/>
    </row>
    <row r="217" spans="1:26" ht="13.15" x14ac:dyDescent="0.4">
      <c r="A217" s="18"/>
      <c r="B217" s="6"/>
      <c r="C217" s="6"/>
      <c r="D217" s="6"/>
      <c r="E217" s="6"/>
      <c r="F217" s="6"/>
      <c r="G217" s="6"/>
      <c r="H217" s="6"/>
      <c r="I217" s="6"/>
      <c r="J217" s="6"/>
      <c r="K217" s="6"/>
      <c r="L217" s="6"/>
      <c r="M217" s="6"/>
      <c r="N217" s="6"/>
      <c r="O217" s="6"/>
      <c r="P217" s="16"/>
      <c r="Q217" s="16"/>
      <c r="R217" s="16"/>
      <c r="S217" s="6"/>
      <c r="T217" s="6"/>
      <c r="U217" s="16"/>
      <c r="V217" s="16"/>
      <c r="W217" s="16"/>
      <c r="X217" s="16"/>
      <c r="Y217" s="16"/>
      <c r="Z217" s="16"/>
    </row>
    <row r="218" spans="1:26" ht="13.15" x14ac:dyDescent="0.4">
      <c r="A218" s="18"/>
      <c r="B218" s="6"/>
      <c r="C218" s="6"/>
      <c r="D218" s="6"/>
      <c r="E218" s="6"/>
      <c r="F218" s="6"/>
      <c r="G218" s="6"/>
      <c r="H218" s="6"/>
      <c r="I218" s="6"/>
      <c r="J218" s="6"/>
      <c r="K218" s="6"/>
      <c r="L218" s="6"/>
      <c r="M218" s="6"/>
      <c r="N218" s="6"/>
      <c r="O218" s="6"/>
      <c r="P218" s="16"/>
      <c r="Q218" s="16"/>
      <c r="R218" s="16"/>
      <c r="S218" s="6"/>
      <c r="T218" s="6"/>
      <c r="U218" s="16"/>
      <c r="V218" s="16"/>
      <c r="W218" s="16"/>
      <c r="X218" s="16"/>
      <c r="Y218" s="16"/>
      <c r="Z218" s="16"/>
    </row>
    <row r="219" spans="1:26" ht="13.15" x14ac:dyDescent="0.4">
      <c r="A219" s="18"/>
      <c r="B219" s="6"/>
      <c r="C219" s="6"/>
      <c r="D219" s="6"/>
      <c r="E219" s="6"/>
      <c r="F219" s="6"/>
      <c r="G219" s="6"/>
      <c r="H219" s="6"/>
      <c r="I219" s="6"/>
      <c r="J219" s="6"/>
      <c r="K219" s="6"/>
      <c r="L219" s="6"/>
      <c r="M219" s="6"/>
      <c r="N219" s="6"/>
      <c r="O219" s="6"/>
      <c r="P219" s="16"/>
      <c r="Q219" s="16"/>
      <c r="R219" s="16"/>
      <c r="S219" s="6"/>
      <c r="T219" s="6"/>
      <c r="U219" s="16"/>
      <c r="V219" s="16"/>
      <c r="W219" s="16"/>
      <c r="X219" s="16"/>
      <c r="Y219" s="16"/>
      <c r="Z219" s="16"/>
    </row>
    <row r="220" spans="1:26" ht="13.15" x14ac:dyDescent="0.4">
      <c r="A220" s="18"/>
      <c r="B220" s="6"/>
      <c r="C220" s="6"/>
      <c r="D220" s="6"/>
      <c r="E220" s="6"/>
      <c r="F220" s="6"/>
      <c r="G220" s="6"/>
      <c r="H220" s="6"/>
      <c r="I220" s="6"/>
      <c r="J220" s="6"/>
      <c r="K220" s="6"/>
      <c r="L220" s="6"/>
      <c r="M220" s="6"/>
      <c r="N220" s="6"/>
      <c r="O220" s="6"/>
      <c r="P220" s="16"/>
      <c r="Q220" s="16"/>
      <c r="R220" s="16"/>
      <c r="S220" s="6"/>
      <c r="T220" s="6"/>
      <c r="U220" s="16"/>
      <c r="V220" s="16"/>
      <c r="W220" s="16"/>
      <c r="X220" s="16"/>
      <c r="Y220" s="16"/>
      <c r="Z220" s="16"/>
    </row>
    <row r="221" spans="1:26" ht="13.15" x14ac:dyDescent="0.4">
      <c r="A221" s="18"/>
      <c r="B221" s="6"/>
      <c r="C221" s="6"/>
      <c r="D221" s="6"/>
      <c r="E221" s="6"/>
      <c r="F221" s="6"/>
      <c r="G221" s="6"/>
      <c r="H221" s="6"/>
      <c r="I221" s="6"/>
      <c r="J221" s="6"/>
      <c r="K221" s="6"/>
      <c r="L221" s="6"/>
      <c r="M221" s="6"/>
      <c r="N221" s="6"/>
      <c r="O221" s="6"/>
      <c r="P221" s="16"/>
      <c r="Q221" s="16"/>
      <c r="R221" s="16"/>
      <c r="S221" s="6"/>
      <c r="T221" s="6"/>
      <c r="U221" s="16"/>
      <c r="V221" s="16"/>
      <c r="W221" s="16"/>
      <c r="X221" s="16"/>
      <c r="Y221" s="16"/>
      <c r="Z221" s="16"/>
    </row>
    <row r="222" spans="1:26" ht="13.15" x14ac:dyDescent="0.4">
      <c r="A222" s="18"/>
      <c r="B222" s="6"/>
      <c r="C222" s="6"/>
      <c r="D222" s="6"/>
      <c r="E222" s="6"/>
      <c r="F222" s="6"/>
      <c r="G222" s="6"/>
      <c r="H222" s="6"/>
      <c r="I222" s="6"/>
      <c r="J222" s="6"/>
      <c r="K222" s="6"/>
      <c r="L222" s="6"/>
      <c r="M222" s="6"/>
      <c r="N222" s="6"/>
      <c r="O222" s="6"/>
      <c r="P222" s="16"/>
      <c r="Q222" s="16"/>
      <c r="R222" s="16"/>
      <c r="S222" s="6"/>
      <c r="T222" s="6"/>
      <c r="U222" s="16"/>
      <c r="V222" s="16"/>
      <c r="W222" s="16"/>
      <c r="X222" s="16"/>
      <c r="Y222" s="16"/>
      <c r="Z222" s="16"/>
    </row>
    <row r="223" spans="1:26" ht="13.15" x14ac:dyDescent="0.4">
      <c r="A223" s="18"/>
      <c r="B223" s="6"/>
      <c r="C223" s="6"/>
      <c r="D223" s="6"/>
      <c r="E223" s="6"/>
      <c r="F223" s="6"/>
      <c r="G223" s="6"/>
      <c r="H223" s="6"/>
      <c r="I223" s="6"/>
      <c r="J223" s="6"/>
      <c r="K223" s="6"/>
      <c r="L223" s="6"/>
      <c r="M223" s="6"/>
      <c r="N223" s="6"/>
      <c r="O223" s="6"/>
      <c r="P223" s="16"/>
      <c r="Q223" s="16"/>
      <c r="R223" s="16"/>
      <c r="S223" s="6"/>
      <c r="T223" s="6"/>
      <c r="U223" s="16"/>
      <c r="V223" s="16"/>
      <c r="W223" s="16"/>
      <c r="X223" s="16"/>
      <c r="Y223" s="16"/>
      <c r="Z223" s="16"/>
    </row>
    <row r="224" spans="1:26" ht="13.15" x14ac:dyDescent="0.4">
      <c r="A224" s="18"/>
      <c r="B224" s="6"/>
      <c r="C224" s="6"/>
      <c r="D224" s="6"/>
      <c r="E224" s="6"/>
      <c r="F224" s="6"/>
      <c r="G224" s="6"/>
      <c r="H224" s="6"/>
      <c r="I224" s="6"/>
      <c r="J224" s="6"/>
      <c r="K224" s="6"/>
      <c r="L224" s="6"/>
      <c r="M224" s="6"/>
      <c r="N224" s="6"/>
      <c r="O224" s="6"/>
      <c r="P224" s="16"/>
      <c r="Q224" s="16"/>
      <c r="R224" s="16"/>
      <c r="S224" s="6"/>
      <c r="T224" s="6"/>
      <c r="U224" s="16"/>
      <c r="V224" s="16"/>
      <c r="W224" s="16"/>
      <c r="X224" s="16"/>
      <c r="Y224" s="16"/>
      <c r="Z224" s="16"/>
    </row>
    <row r="225" spans="1:26" ht="13.15" x14ac:dyDescent="0.4">
      <c r="A225" s="18"/>
      <c r="B225" s="6"/>
      <c r="C225" s="6"/>
      <c r="D225" s="6"/>
      <c r="E225" s="6"/>
      <c r="F225" s="6"/>
      <c r="G225" s="6"/>
      <c r="H225" s="6"/>
      <c r="I225" s="6"/>
      <c r="J225" s="6"/>
      <c r="K225" s="6"/>
      <c r="L225" s="6"/>
      <c r="M225" s="6"/>
      <c r="N225" s="6"/>
      <c r="O225" s="6"/>
      <c r="P225" s="16"/>
      <c r="Q225" s="16"/>
      <c r="R225" s="16"/>
      <c r="S225" s="6"/>
      <c r="T225" s="6"/>
      <c r="U225" s="16"/>
      <c r="V225" s="16"/>
      <c r="W225" s="16"/>
      <c r="X225" s="16"/>
      <c r="Y225" s="16"/>
      <c r="Z225" s="16"/>
    </row>
    <row r="226" spans="1:26" ht="13.15" x14ac:dyDescent="0.4">
      <c r="A226" s="18"/>
      <c r="B226" s="6"/>
      <c r="C226" s="6"/>
      <c r="D226" s="6"/>
      <c r="E226" s="6"/>
      <c r="F226" s="6"/>
      <c r="G226" s="6"/>
      <c r="H226" s="6"/>
      <c r="I226" s="6"/>
      <c r="J226" s="6"/>
      <c r="K226" s="6"/>
      <c r="L226" s="6"/>
      <c r="M226" s="6"/>
      <c r="N226" s="6"/>
      <c r="O226" s="6"/>
      <c r="P226" s="16"/>
      <c r="Q226" s="16"/>
      <c r="R226" s="16"/>
      <c r="S226" s="6"/>
      <c r="T226" s="6"/>
      <c r="U226" s="16"/>
      <c r="V226" s="16"/>
      <c r="W226" s="16"/>
      <c r="X226" s="16"/>
      <c r="Y226" s="16"/>
      <c r="Z226" s="16"/>
    </row>
    <row r="227" spans="1:26" ht="13.15" x14ac:dyDescent="0.4">
      <c r="A227" s="18"/>
      <c r="B227" s="6"/>
      <c r="C227" s="6"/>
      <c r="D227" s="6"/>
      <c r="E227" s="6"/>
      <c r="F227" s="6"/>
      <c r="G227" s="6"/>
      <c r="H227" s="6"/>
      <c r="I227" s="6"/>
      <c r="J227" s="6"/>
      <c r="K227" s="6"/>
      <c r="L227" s="6"/>
      <c r="M227" s="6"/>
      <c r="N227" s="6"/>
      <c r="O227" s="6"/>
      <c r="P227" s="16"/>
      <c r="Q227" s="16"/>
      <c r="R227" s="16"/>
      <c r="S227" s="6"/>
      <c r="T227" s="6"/>
      <c r="U227" s="16"/>
      <c r="V227" s="16"/>
      <c r="W227" s="16"/>
      <c r="X227" s="16"/>
      <c r="Y227" s="16"/>
      <c r="Z227" s="16"/>
    </row>
    <row r="228" spans="1:26" ht="13.15" x14ac:dyDescent="0.4">
      <c r="A228" s="18"/>
      <c r="B228" s="6"/>
      <c r="C228" s="6"/>
      <c r="D228" s="6"/>
      <c r="E228" s="6"/>
      <c r="F228" s="6"/>
      <c r="G228" s="6"/>
      <c r="H228" s="6"/>
      <c r="I228" s="6"/>
      <c r="J228" s="6"/>
      <c r="K228" s="6"/>
      <c r="L228" s="6"/>
      <c r="M228" s="6"/>
      <c r="N228" s="6"/>
      <c r="O228" s="6"/>
      <c r="P228" s="16"/>
      <c r="Q228" s="16"/>
      <c r="R228" s="16"/>
      <c r="S228" s="6"/>
      <c r="T228" s="6"/>
      <c r="U228" s="16"/>
      <c r="V228" s="16"/>
      <c r="W228" s="16"/>
      <c r="X228" s="16"/>
      <c r="Y228" s="16"/>
      <c r="Z228" s="16"/>
    </row>
    <row r="229" spans="1:26" ht="13.15" x14ac:dyDescent="0.4">
      <c r="A229" s="18"/>
      <c r="B229" s="6"/>
      <c r="C229" s="6"/>
      <c r="D229" s="6"/>
      <c r="E229" s="6"/>
      <c r="F229" s="6"/>
      <c r="G229" s="6"/>
      <c r="H229" s="6"/>
      <c r="I229" s="6"/>
      <c r="J229" s="6"/>
      <c r="K229" s="6"/>
      <c r="L229" s="6"/>
      <c r="M229" s="6"/>
      <c r="N229" s="6"/>
      <c r="O229" s="6"/>
      <c r="P229" s="16"/>
      <c r="Q229" s="16"/>
      <c r="R229" s="16"/>
      <c r="S229" s="6"/>
      <c r="T229" s="6"/>
      <c r="U229" s="16"/>
      <c r="V229" s="16"/>
      <c r="W229" s="16"/>
      <c r="X229" s="16"/>
      <c r="Y229" s="16"/>
      <c r="Z229" s="16"/>
    </row>
    <row r="230" spans="1:26" ht="13.15" x14ac:dyDescent="0.4">
      <c r="A230" s="18"/>
      <c r="B230" s="6"/>
      <c r="C230" s="6"/>
      <c r="D230" s="6"/>
      <c r="E230" s="6"/>
      <c r="F230" s="6"/>
      <c r="G230" s="6"/>
      <c r="H230" s="6"/>
      <c r="I230" s="6"/>
      <c r="J230" s="6"/>
      <c r="K230" s="6"/>
      <c r="L230" s="6"/>
      <c r="M230" s="6"/>
      <c r="N230" s="6"/>
      <c r="O230" s="6"/>
      <c r="P230" s="16"/>
      <c r="Q230" s="16"/>
      <c r="R230" s="16"/>
      <c r="S230" s="6"/>
      <c r="T230" s="6"/>
      <c r="U230" s="16"/>
      <c r="V230" s="16"/>
      <c r="W230" s="16"/>
      <c r="X230" s="16"/>
      <c r="Y230" s="16"/>
      <c r="Z230" s="16"/>
    </row>
    <row r="231" spans="1:26" ht="13.15" x14ac:dyDescent="0.4">
      <c r="A231" s="18"/>
      <c r="B231" s="6"/>
      <c r="C231" s="6"/>
      <c r="D231" s="6"/>
      <c r="E231" s="6"/>
      <c r="F231" s="6"/>
      <c r="G231" s="6"/>
      <c r="H231" s="6"/>
      <c r="I231" s="6"/>
      <c r="J231" s="6"/>
      <c r="K231" s="6"/>
      <c r="L231" s="6"/>
      <c r="M231" s="6"/>
      <c r="N231" s="6"/>
      <c r="O231" s="6"/>
      <c r="P231" s="16"/>
      <c r="Q231" s="16"/>
      <c r="R231" s="16"/>
      <c r="S231" s="6"/>
      <c r="T231" s="6"/>
      <c r="U231" s="16"/>
      <c r="V231" s="16"/>
      <c r="W231" s="16"/>
      <c r="X231" s="16"/>
      <c r="Y231" s="16"/>
      <c r="Z231" s="16"/>
    </row>
    <row r="232" spans="1:26" ht="13.15" x14ac:dyDescent="0.4">
      <c r="A232" s="18"/>
      <c r="B232" s="6"/>
      <c r="C232" s="6"/>
      <c r="D232" s="6"/>
      <c r="E232" s="6"/>
      <c r="F232" s="6"/>
      <c r="G232" s="6"/>
      <c r="H232" s="6"/>
      <c r="I232" s="6"/>
      <c r="J232" s="6"/>
      <c r="K232" s="6"/>
      <c r="L232" s="6"/>
      <c r="M232" s="6"/>
      <c r="N232" s="6"/>
      <c r="O232" s="6"/>
      <c r="P232" s="16"/>
      <c r="Q232" s="16"/>
      <c r="R232" s="16"/>
      <c r="S232" s="6"/>
      <c r="T232" s="6"/>
      <c r="U232" s="16"/>
      <c r="V232" s="16"/>
      <c r="W232" s="16"/>
      <c r="X232" s="16"/>
      <c r="Y232" s="16"/>
      <c r="Z232" s="16"/>
    </row>
    <row r="233" spans="1:26" ht="13.15" x14ac:dyDescent="0.4">
      <c r="A233" s="18"/>
      <c r="B233" s="6"/>
      <c r="C233" s="6"/>
      <c r="D233" s="6"/>
      <c r="E233" s="6"/>
      <c r="F233" s="6"/>
      <c r="G233" s="6"/>
      <c r="H233" s="6"/>
      <c r="I233" s="6"/>
      <c r="J233" s="6"/>
      <c r="K233" s="6"/>
      <c r="L233" s="6"/>
      <c r="M233" s="6"/>
      <c r="N233" s="6"/>
      <c r="O233" s="6"/>
      <c r="P233" s="16"/>
      <c r="Q233" s="16"/>
      <c r="R233" s="16"/>
      <c r="S233" s="6"/>
      <c r="T233" s="6"/>
      <c r="U233" s="16"/>
      <c r="V233" s="16"/>
      <c r="W233" s="16"/>
      <c r="X233" s="16"/>
      <c r="Y233" s="16"/>
      <c r="Z233" s="16"/>
    </row>
    <row r="234" spans="1:26" ht="13.15" x14ac:dyDescent="0.4">
      <c r="A234" s="18"/>
      <c r="B234" s="6"/>
      <c r="C234" s="6"/>
      <c r="D234" s="6"/>
      <c r="E234" s="6"/>
      <c r="F234" s="6"/>
      <c r="G234" s="6"/>
      <c r="H234" s="6"/>
      <c r="I234" s="6"/>
      <c r="J234" s="6"/>
      <c r="K234" s="6"/>
      <c r="L234" s="6"/>
      <c r="M234" s="6"/>
      <c r="N234" s="6"/>
      <c r="O234" s="6"/>
      <c r="P234" s="16"/>
      <c r="Q234" s="16"/>
      <c r="R234" s="16"/>
      <c r="S234" s="6"/>
      <c r="T234" s="6"/>
      <c r="U234" s="16"/>
      <c r="V234" s="16"/>
      <c r="W234" s="16"/>
      <c r="X234" s="16"/>
      <c r="Y234" s="16"/>
      <c r="Z234" s="16"/>
    </row>
    <row r="235" spans="1:26" ht="13.15" x14ac:dyDescent="0.4">
      <c r="A235" s="18"/>
      <c r="B235" s="6"/>
      <c r="C235" s="6"/>
      <c r="D235" s="6"/>
      <c r="E235" s="6"/>
      <c r="F235" s="6"/>
      <c r="G235" s="6"/>
      <c r="H235" s="6"/>
      <c r="I235" s="6"/>
      <c r="J235" s="6"/>
      <c r="K235" s="6"/>
      <c r="L235" s="6"/>
      <c r="M235" s="6"/>
      <c r="N235" s="6"/>
      <c r="O235" s="6"/>
      <c r="P235" s="16"/>
      <c r="Q235" s="16"/>
      <c r="R235" s="16"/>
      <c r="S235" s="6"/>
      <c r="T235" s="6"/>
      <c r="U235" s="16"/>
      <c r="V235" s="16"/>
      <c r="W235" s="16"/>
      <c r="X235" s="16"/>
      <c r="Y235" s="16"/>
      <c r="Z235" s="16"/>
    </row>
    <row r="236" spans="1:26" ht="13.15" x14ac:dyDescent="0.4">
      <c r="A236" s="18"/>
      <c r="B236" s="6"/>
      <c r="C236" s="6"/>
      <c r="D236" s="6"/>
      <c r="E236" s="6"/>
      <c r="F236" s="6"/>
      <c r="G236" s="6"/>
      <c r="H236" s="6"/>
      <c r="I236" s="6"/>
      <c r="J236" s="6"/>
      <c r="K236" s="6"/>
      <c r="L236" s="6"/>
      <c r="M236" s="6"/>
      <c r="N236" s="6"/>
      <c r="O236" s="6"/>
      <c r="P236" s="16"/>
      <c r="Q236" s="16"/>
      <c r="R236" s="16"/>
      <c r="S236" s="6"/>
      <c r="T236" s="6"/>
      <c r="U236" s="16"/>
      <c r="V236" s="16"/>
      <c r="W236" s="16"/>
      <c r="X236" s="16"/>
      <c r="Y236" s="16"/>
      <c r="Z236" s="16"/>
    </row>
    <row r="237" spans="1:26" ht="13.15" x14ac:dyDescent="0.4">
      <c r="A237" s="18"/>
      <c r="B237" s="6"/>
      <c r="C237" s="6"/>
      <c r="D237" s="6"/>
      <c r="E237" s="6"/>
      <c r="F237" s="6"/>
      <c r="G237" s="6"/>
      <c r="H237" s="6"/>
      <c r="I237" s="6"/>
      <c r="J237" s="6"/>
      <c r="K237" s="6"/>
      <c r="L237" s="6"/>
      <c r="M237" s="6"/>
      <c r="N237" s="6"/>
      <c r="O237" s="6"/>
      <c r="P237" s="16"/>
      <c r="Q237" s="16"/>
      <c r="R237" s="16"/>
      <c r="S237" s="6"/>
      <c r="T237" s="6"/>
      <c r="U237" s="16"/>
      <c r="V237" s="16"/>
      <c r="W237" s="16"/>
      <c r="X237" s="16"/>
      <c r="Y237" s="16"/>
      <c r="Z237" s="16"/>
    </row>
    <row r="238" spans="1:26" ht="13.15" x14ac:dyDescent="0.4">
      <c r="A238" s="18"/>
      <c r="B238" s="6"/>
      <c r="C238" s="6"/>
      <c r="D238" s="6"/>
      <c r="E238" s="6"/>
      <c r="F238" s="6"/>
      <c r="G238" s="6"/>
      <c r="H238" s="6"/>
      <c r="I238" s="6"/>
      <c r="J238" s="6"/>
      <c r="K238" s="6"/>
      <c r="L238" s="6"/>
      <c r="M238" s="6"/>
      <c r="N238" s="6"/>
      <c r="O238" s="6"/>
      <c r="P238" s="16"/>
      <c r="Q238" s="16"/>
      <c r="R238" s="16"/>
      <c r="S238" s="6"/>
      <c r="T238" s="6"/>
      <c r="U238" s="16"/>
      <c r="V238" s="16"/>
      <c r="W238" s="16"/>
      <c r="X238" s="16"/>
      <c r="Y238" s="16"/>
      <c r="Z238" s="16"/>
    </row>
    <row r="239" spans="1:26" ht="13.15" x14ac:dyDescent="0.4">
      <c r="A239" s="18"/>
      <c r="B239" s="6"/>
      <c r="C239" s="6"/>
      <c r="D239" s="6"/>
      <c r="E239" s="6"/>
      <c r="F239" s="6"/>
      <c r="G239" s="6"/>
      <c r="H239" s="6"/>
      <c r="I239" s="6"/>
      <c r="J239" s="6"/>
      <c r="K239" s="6"/>
      <c r="L239" s="6"/>
      <c r="M239" s="6"/>
      <c r="N239" s="6"/>
      <c r="O239" s="6"/>
      <c r="P239" s="16"/>
      <c r="Q239" s="16"/>
      <c r="R239" s="16"/>
      <c r="S239" s="6"/>
      <c r="T239" s="6"/>
      <c r="U239" s="16"/>
      <c r="V239" s="16"/>
      <c r="W239" s="16"/>
      <c r="X239" s="16"/>
      <c r="Y239" s="16"/>
      <c r="Z239" s="16"/>
    </row>
    <row r="240" spans="1:26" ht="13.15" x14ac:dyDescent="0.4">
      <c r="A240" s="18"/>
      <c r="B240" s="6"/>
      <c r="C240" s="6"/>
      <c r="D240" s="6"/>
      <c r="E240" s="6"/>
      <c r="F240" s="6"/>
      <c r="G240" s="6"/>
      <c r="H240" s="6"/>
      <c r="I240" s="6"/>
      <c r="J240" s="6"/>
      <c r="K240" s="6"/>
      <c r="L240" s="6"/>
      <c r="M240" s="6"/>
      <c r="N240" s="6"/>
      <c r="O240" s="6"/>
      <c r="P240" s="16"/>
      <c r="Q240" s="16"/>
      <c r="R240" s="16"/>
      <c r="S240" s="6"/>
      <c r="T240" s="6"/>
      <c r="U240" s="16"/>
      <c r="V240" s="16"/>
      <c r="W240" s="16"/>
      <c r="X240" s="16"/>
      <c r="Y240" s="16"/>
      <c r="Z240" s="16"/>
    </row>
    <row r="241" spans="1:26" ht="13.15" x14ac:dyDescent="0.4">
      <c r="A241" s="18"/>
      <c r="B241" s="6"/>
      <c r="C241" s="6"/>
      <c r="D241" s="6"/>
      <c r="E241" s="6"/>
      <c r="F241" s="6"/>
      <c r="G241" s="6"/>
      <c r="H241" s="6"/>
      <c r="I241" s="6"/>
      <c r="J241" s="6"/>
      <c r="K241" s="6"/>
      <c r="L241" s="6"/>
      <c r="M241" s="6"/>
      <c r="N241" s="6"/>
      <c r="O241" s="6"/>
      <c r="P241" s="16"/>
      <c r="Q241" s="16"/>
      <c r="R241" s="16"/>
      <c r="S241" s="6"/>
      <c r="T241" s="6"/>
      <c r="U241" s="16"/>
      <c r="V241" s="16"/>
      <c r="W241" s="16"/>
      <c r="X241" s="16"/>
      <c r="Y241" s="16"/>
      <c r="Z241" s="16"/>
    </row>
    <row r="242" spans="1:26" ht="13.15" x14ac:dyDescent="0.4">
      <c r="A242" s="18"/>
      <c r="B242" s="6"/>
      <c r="C242" s="6"/>
      <c r="D242" s="6"/>
      <c r="E242" s="6"/>
      <c r="F242" s="6"/>
      <c r="G242" s="6"/>
      <c r="H242" s="6"/>
      <c r="I242" s="6"/>
      <c r="J242" s="6"/>
      <c r="K242" s="6"/>
      <c r="L242" s="6"/>
      <c r="M242" s="6"/>
      <c r="N242" s="6"/>
      <c r="O242" s="6"/>
      <c r="P242" s="16"/>
      <c r="Q242" s="16"/>
      <c r="R242" s="16"/>
      <c r="S242" s="6"/>
      <c r="T242" s="6"/>
      <c r="U242" s="16"/>
      <c r="V242" s="16"/>
      <c r="W242" s="16"/>
      <c r="X242" s="16"/>
      <c r="Y242" s="16"/>
      <c r="Z242" s="16"/>
    </row>
    <row r="243" spans="1:26" ht="13.15" x14ac:dyDescent="0.4">
      <c r="A243" s="18"/>
      <c r="B243" s="6"/>
      <c r="C243" s="6"/>
      <c r="D243" s="6"/>
      <c r="E243" s="6"/>
      <c r="F243" s="6"/>
      <c r="G243" s="6"/>
      <c r="H243" s="6"/>
      <c r="I243" s="6"/>
      <c r="J243" s="6"/>
      <c r="K243" s="6"/>
      <c r="L243" s="6"/>
      <c r="M243" s="6"/>
      <c r="N243" s="6"/>
      <c r="O243" s="6"/>
      <c r="P243" s="16"/>
      <c r="Q243" s="16"/>
      <c r="R243" s="16"/>
      <c r="S243" s="6"/>
      <c r="T243" s="6"/>
      <c r="U243" s="16"/>
      <c r="V243" s="16"/>
      <c r="W243" s="16"/>
      <c r="X243" s="16"/>
      <c r="Y243" s="16"/>
      <c r="Z243" s="16"/>
    </row>
    <row r="244" spans="1:26" ht="13.15" x14ac:dyDescent="0.4">
      <c r="A244" s="18"/>
      <c r="B244" s="6"/>
      <c r="C244" s="6"/>
      <c r="D244" s="6"/>
      <c r="E244" s="6"/>
      <c r="F244" s="6"/>
      <c r="G244" s="6"/>
      <c r="H244" s="6"/>
      <c r="I244" s="6"/>
      <c r="J244" s="6"/>
      <c r="K244" s="6"/>
      <c r="L244" s="6"/>
      <c r="M244" s="6"/>
      <c r="N244" s="6"/>
      <c r="O244" s="6"/>
      <c r="P244" s="16"/>
      <c r="Q244" s="16"/>
      <c r="R244" s="16"/>
      <c r="S244" s="6"/>
      <c r="T244" s="6"/>
      <c r="U244" s="16"/>
      <c r="V244" s="16"/>
      <c r="W244" s="16"/>
      <c r="X244" s="16"/>
      <c r="Y244" s="16"/>
      <c r="Z244" s="16"/>
    </row>
    <row r="245" spans="1:26" ht="13.15" x14ac:dyDescent="0.4">
      <c r="A245" s="18"/>
      <c r="B245" s="6"/>
      <c r="C245" s="6"/>
      <c r="D245" s="6"/>
      <c r="E245" s="6"/>
      <c r="F245" s="6"/>
      <c r="G245" s="6"/>
      <c r="H245" s="6"/>
      <c r="I245" s="6"/>
      <c r="J245" s="6"/>
      <c r="K245" s="6"/>
      <c r="L245" s="6"/>
      <c r="M245" s="6"/>
      <c r="N245" s="6"/>
      <c r="O245" s="6"/>
      <c r="P245" s="16"/>
      <c r="Q245" s="16"/>
      <c r="R245" s="16"/>
      <c r="S245" s="6"/>
      <c r="T245" s="6"/>
      <c r="U245" s="16"/>
      <c r="V245" s="16"/>
      <c r="W245" s="16"/>
      <c r="X245" s="16"/>
      <c r="Y245" s="16"/>
      <c r="Z245" s="16"/>
    </row>
    <row r="246" spans="1:26" ht="13.15" x14ac:dyDescent="0.4">
      <c r="A246" s="18"/>
      <c r="B246" s="6"/>
      <c r="C246" s="6"/>
      <c r="D246" s="6"/>
      <c r="E246" s="6"/>
      <c r="F246" s="6"/>
      <c r="G246" s="6"/>
      <c r="H246" s="6"/>
      <c r="I246" s="6"/>
      <c r="J246" s="6"/>
      <c r="K246" s="6"/>
      <c r="L246" s="6"/>
      <c r="M246" s="6"/>
      <c r="N246" s="6"/>
      <c r="O246" s="6"/>
      <c r="P246" s="16"/>
      <c r="Q246" s="16"/>
      <c r="R246" s="16"/>
      <c r="S246" s="6"/>
      <c r="T246" s="6"/>
      <c r="U246" s="16"/>
      <c r="V246" s="16"/>
      <c r="W246" s="16"/>
      <c r="X246" s="16"/>
      <c r="Y246" s="16"/>
      <c r="Z246" s="16"/>
    </row>
    <row r="247" spans="1:26" ht="13.15" x14ac:dyDescent="0.4">
      <c r="A247" s="18"/>
      <c r="B247" s="6"/>
      <c r="C247" s="6"/>
      <c r="D247" s="6"/>
      <c r="E247" s="6"/>
      <c r="F247" s="6"/>
      <c r="G247" s="6"/>
      <c r="H247" s="6"/>
      <c r="I247" s="6"/>
      <c r="J247" s="6"/>
      <c r="K247" s="6"/>
      <c r="L247" s="6"/>
      <c r="M247" s="6"/>
      <c r="N247" s="6"/>
      <c r="O247" s="6"/>
      <c r="P247" s="16"/>
      <c r="Q247" s="16"/>
      <c r="R247" s="16"/>
      <c r="S247" s="6"/>
      <c r="T247" s="6"/>
      <c r="U247" s="16"/>
      <c r="V247" s="16"/>
      <c r="W247" s="16"/>
      <c r="X247" s="16"/>
      <c r="Y247" s="16"/>
      <c r="Z247" s="16"/>
    </row>
    <row r="248" spans="1:26" ht="13.15" x14ac:dyDescent="0.4">
      <c r="A248" s="18"/>
      <c r="B248" s="6"/>
      <c r="C248" s="6"/>
      <c r="D248" s="6"/>
      <c r="E248" s="6"/>
      <c r="F248" s="6"/>
      <c r="G248" s="6"/>
      <c r="H248" s="6"/>
      <c r="I248" s="6"/>
      <c r="J248" s="6"/>
      <c r="K248" s="6"/>
      <c r="L248" s="6"/>
      <c r="M248" s="6"/>
      <c r="N248" s="6"/>
      <c r="O248" s="6"/>
      <c r="P248" s="16"/>
      <c r="Q248" s="16"/>
      <c r="R248" s="16"/>
      <c r="S248" s="6"/>
      <c r="T248" s="6"/>
      <c r="U248" s="16"/>
      <c r="V248" s="16"/>
      <c r="W248" s="16"/>
      <c r="X248" s="16"/>
      <c r="Y248" s="16"/>
      <c r="Z248" s="16"/>
    </row>
    <row r="249" spans="1:26" ht="13.15" x14ac:dyDescent="0.4">
      <c r="A249" s="18"/>
      <c r="B249" s="6"/>
      <c r="C249" s="6"/>
      <c r="D249" s="6"/>
      <c r="E249" s="6"/>
      <c r="F249" s="6"/>
      <c r="G249" s="6"/>
      <c r="H249" s="6"/>
      <c r="I249" s="6"/>
      <c r="J249" s="6"/>
      <c r="K249" s="6"/>
      <c r="L249" s="6"/>
      <c r="M249" s="6"/>
      <c r="N249" s="6"/>
      <c r="O249" s="6"/>
      <c r="P249" s="16"/>
      <c r="Q249" s="16"/>
      <c r="R249" s="16"/>
      <c r="S249" s="6"/>
      <c r="T249" s="6"/>
      <c r="U249" s="16"/>
      <c r="V249" s="16"/>
      <c r="W249" s="16"/>
      <c r="X249" s="16"/>
      <c r="Y249" s="16"/>
      <c r="Z249" s="16"/>
    </row>
    <row r="250" spans="1:26" ht="13.15" x14ac:dyDescent="0.4">
      <c r="A250" s="18"/>
      <c r="B250" s="6"/>
      <c r="C250" s="6"/>
      <c r="D250" s="6"/>
      <c r="E250" s="6"/>
      <c r="F250" s="6"/>
      <c r="G250" s="6"/>
      <c r="H250" s="6"/>
      <c r="I250" s="6"/>
      <c r="J250" s="6"/>
      <c r="K250" s="6"/>
      <c r="L250" s="6"/>
      <c r="M250" s="6"/>
      <c r="N250" s="6"/>
      <c r="O250" s="6"/>
      <c r="P250" s="16"/>
      <c r="Q250" s="16"/>
      <c r="R250" s="16"/>
      <c r="S250" s="6"/>
      <c r="T250" s="6"/>
      <c r="U250" s="16"/>
      <c r="V250" s="16"/>
      <c r="W250" s="16"/>
      <c r="X250" s="16"/>
      <c r="Y250" s="16"/>
      <c r="Z250" s="16"/>
    </row>
    <row r="251" spans="1:26" ht="13.15" x14ac:dyDescent="0.4">
      <c r="A251" s="18"/>
      <c r="B251" s="6"/>
      <c r="C251" s="6"/>
      <c r="D251" s="6"/>
      <c r="E251" s="6"/>
      <c r="F251" s="6"/>
      <c r="G251" s="6"/>
      <c r="H251" s="6"/>
      <c r="I251" s="6"/>
      <c r="J251" s="6"/>
      <c r="K251" s="6"/>
      <c r="L251" s="6"/>
      <c r="M251" s="6"/>
      <c r="N251" s="6"/>
      <c r="O251" s="6"/>
      <c r="P251" s="16"/>
      <c r="Q251" s="16"/>
      <c r="R251" s="16"/>
      <c r="S251" s="6"/>
      <c r="T251" s="6"/>
      <c r="U251" s="16"/>
      <c r="V251" s="16"/>
      <c r="W251" s="16"/>
      <c r="X251" s="16"/>
      <c r="Y251" s="16"/>
      <c r="Z251" s="16"/>
    </row>
    <row r="252" spans="1:26" ht="13.15" x14ac:dyDescent="0.4">
      <c r="A252" s="18"/>
      <c r="B252" s="6"/>
      <c r="C252" s="6"/>
      <c r="D252" s="6"/>
      <c r="E252" s="6"/>
      <c r="F252" s="6"/>
      <c r="G252" s="6"/>
      <c r="H252" s="6"/>
      <c r="I252" s="6"/>
      <c r="J252" s="6"/>
      <c r="K252" s="6"/>
      <c r="L252" s="6"/>
      <c r="M252" s="6"/>
      <c r="N252" s="6"/>
      <c r="O252" s="6"/>
      <c r="P252" s="16"/>
      <c r="Q252" s="16"/>
      <c r="R252" s="16"/>
      <c r="S252" s="6"/>
      <c r="T252" s="6"/>
      <c r="U252" s="16"/>
      <c r="V252" s="16"/>
      <c r="W252" s="16"/>
      <c r="X252" s="16"/>
      <c r="Y252" s="16"/>
      <c r="Z252" s="16"/>
    </row>
    <row r="253" spans="1:26" ht="13.15" x14ac:dyDescent="0.4">
      <c r="A253" s="18"/>
      <c r="B253" s="6"/>
      <c r="C253" s="6"/>
      <c r="D253" s="6"/>
      <c r="E253" s="6"/>
      <c r="F253" s="6"/>
      <c r="G253" s="6"/>
      <c r="H253" s="6"/>
      <c r="I253" s="6"/>
      <c r="J253" s="6"/>
      <c r="K253" s="6"/>
      <c r="L253" s="6"/>
      <c r="M253" s="6"/>
      <c r="N253" s="6"/>
      <c r="O253" s="6"/>
      <c r="P253" s="16"/>
      <c r="Q253" s="16"/>
      <c r="R253" s="16"/>
      <c r="S253" s="6"/>
      <c r="T253" s="6"/>
      <c r="U253" s="16"/>
      <c r="V253" s="16"/>
      <c r="W253" s="16"/>
      <c r="X253" s="16"/>
      <c r="Y253" s="16"/>
      <c r="Z253" s="16"/>
    </row>
    <row r="254" spans="1:26" ht="13.15" x14ac:dyDescent="0.4">
      <c r="A254" s="18"/>
      <c r="B254" s="6"/>
      <c r="C254" s="6"/>
      <c r="D254" s="6"/>
      <c r="E254" s="6"/>
      <c r="F254" s="6"/>
      <c r="G254" s="6"/>
      <c r="H254" s="6"/>
      <c r="I254" s="6"/>
      <c r="J254" s="6"/>
      <c r="K254" s="6"/>
      <c r="L254" s="6"/>
      <c r="M254" s="6"/>
      <c r="N254" s="6"/>
      <c r="O254" s="6"/>
      <c r="P254" s="16"/>
      <c r="Q254" s="16"/>
      <c r="R254" s="16"/>
      <c r="S254" s="6"/>
      <c r="T254" s="6"/>
      <c r="U254" s="16"/>
      <c r="V254" s="16"/>
      <c r="W254" s="16"/>
      <c r="X254" s="16"/>
      <c r="Y254" s="16"/>
      <c r="Z254" s="16"/>
    </row>
    <row r="255" spans="1:26" ht="13.15" x14ac:dyDescent="0.4">
      <c r="A255" s="18"/>
      <c r="B255" s="6"/>
      <c r="C255" s="6"/>
      <c r="D255" s="6"/>
      <c r="E255" s="6"/>
      <c r="F255" s="6"/>
      <c r="G255" s="6"/>
      <c r="H255" s="6"/>
      <c r="I255" s="6"/>
      <c r="J255" s="6"/>
      <c r="K255" s="6"/>
      <c r="L255" s="6"/>
      <c r="M255" s="6"/>
      <c r="N255" s="6"/>
      <c r="O255" s="6"/>
      <c r="P255" s="16"/>
      <c r="Q255" s="16"/>
      <c r="R255" s="16"/>
      <c r="S255" s="6"/>
      <c r="T255" s="6"/>
      <c r="U255" s="16"/>
      <c r="V255" s="16"/>
      <c r="W255" s="16"/>
      <c r="X255" s="16"/>
      <c r="Y255" s="16"/>
      <c r="Z255" s="16"/>
    </row>
    <row r="256" spans="1:26" ht="13.15" x14ac:dyDescent="0.4">
      <c r="A256" s="18"/>
      <c r="B256" s="6"/>
      <c r="C256" s="6"/>
      <c r="D256" s="6"/>
      <c r="E256" s="6"/>
      <c r="F256" s="6"/>
      <c r="G256" s="6"/>
      <c r="H256" s="6"/>
      <c r="I256" s="6"/>
      <c r="J256" s="6"/>
      <c r="K256" s="6"/>
      <c r="L256" s="6"/>
      <c r="M256" s="6"/>
      <c r="N256" s="6"/>
      <c r="O256" s="6"/>
      <c r="P256" s="16"/>
      <c r="Q256" s="16"/>
      <c r="R256" s="16"/>
      <c r="S256" s="6"/>
      <c r="T256" s="6"/>
      <c r="U256" s="16"/>
      <c r="V256" s="16"/>
      <c r="W256" s="16"/>
      <c r="X256" s="16"/>
      <c r="Y256" s="16"/>
      <c r="Z256" s="16"/>
    </row>
    <row r="257" spans="1:26" ht="13.15" x14ac:dyDescent="0.4">
      <c r="A257" s="18"/>
      <c r="B257" s="6"/>
      <c r="C257" s="6"/>
      <c r="D257" s="6"/>
      <c r="E257" s="6"/>
      <c r="F257" s="6"/>
      <c r="G257" s="6"/>
      <c r="H257" s="6"/>
      <c r="I257" s="6"/>
      <c r="J257" s="6"/>
      <c r="K257" s="6"/>
      <c r="L257" s="6"/>
      <c r="M257" s="6"/>
      <c r="N257" s="6"/>
      <c r="O257" s="6"/>
      <c r="P257" s="16"/>
      <c r="Q257" s="16"/>
      <c r="R257" s="16"/>
      <c r="S257" s="6"/>
      <c r="T257" s="6"/>
      <c r="U257" s="16"/>
      <c r="V257" s="16"/>
      <c r="W257" s="16"/>
      <c r="X257" s="16"/>
      <c r="Y257" s="16"/>
      <c r="Z257" s="16"/>
    </row>
    <row r="258" spans="1:26" ht="13.15" x14ac:dyDescent="0.4">
      <c r="A258" s="18"/>
      <c r="B258" s="6"/>
      <c r="C258" s="6"/>
      <c r="D258" s="6"/>
      <c r="E258" s="6"/>
      <c r="F258" s="6"/>
      <c r="G258" s="6"/>
      <c r="H258" s="6"/>
      <c r="I258" s="6"/>
      <c r="J258" s="6"/>
      <c r="K258" s="6"/>
      <c r="L258" s="6"/>
      <c r="M258" s="6"/>
      <c r="N258" s="6"/>
      <c r="O258" s="6"/>
      <c r="P258" s="16"/>
      <c r="Q258" s="16"/>
      <c r="R258" s="16"/>
      <c r="S258" s="6"/>
      <c r="T258" s="6"/>
      <c r="U258" s="16"/>
      <c r="V258" s="16"/>
      <c r="W258" s="16"/>
      <c r="X258" s="16"/>
      <c r="Y258" s="16"/>
      <c r="Z258" s="16"/>
    </row>
    <row r="259" spans="1:26" ht="13.15" x14ac:dyDescent="0.4">
      <c r="A259" s="18"/>
      <c r="B259" s="6"/>
      <c r="C259" s="6"/>
      <c r="D259" s="6"/>
      <c r="E259" s="6"/>
      <c r="F259" s="6"/>
      <c r="G259" s="6"/>
      <c r="H259" s="6"/>
      <c r="I259" s="6"/>
      <c r="J259" s="6"/>
      <c r="K259" s="6"/>
      <c r="L259" s="6"/>
      <c r="M259" s="6"/>
      <c r="N259" s="6"/>
      <c r="O259" s="6"/>
      <c r="P259" s="16"/>
      <c r="Q259" s="16"/>
      <c r="R259" s="16"/>
      <c r="S259" s="6"/>
      <c r="T259" s="6"/>
      <c r="U259" s="16"/>
      <c r="V259" s="16"/>
      <c r="W259" s="16"/>
      <c r="X259" s="16"/>
      <c r="Y259" s="16"/>
      <c r="Z259" s="16"/>
    </row>
    <row r="260" spans="1:26" ht="13.15" x14ac:dyDescent="0.4">
      <c r="A260" s="18"/>
      <c r="B260" s="6"/>
      <c r="C260" s="6"/>
      <c r="D260" s="6"/>
      <c r="E260" s="6"/>
      <c r="F260" s="6"/>
      <c r="G260" s="6"/>
      <c r="H260" s="6"/>
      <c r="I260" s="6"/>
      <c r="J260" s="6"/>
      <c r="K260" s="6"/>
      <c r="L260" s="6"/>
      <c r="M260" s="6"/>
      <c r="N260" s="6"/>
      <c r="O260" s="6"/>
      <c r="P260" s="16"/>
      <c r="Q260" s="16"/>
      <c r="R260" s="16"/>
      <c r="S260" s="6"/>
      <c r="T260" s="6"/>
      <c r="U260" s="16"/>
      <c r="V260" s="16"/>
      <c r="W260" s="16"/>
      <c r="X260" s="16"/>
      <c r="Y260" s="16"/>
      <c r="Z260" s="16"/>
    </row>
    <row r="261" spans="1:26" ht="13.15" x14ac:dyDescent="0.4">
      <c r="A261" s="18"/>
      <c r="B261" s="6"/>
      <c r="C261" s="6"/>
      <c r="D261" s="6"/>
      <c r="E261" s="6"/>
      <c r="F261" s="6"/>
      <c r="G261" s="6"/>
      <c r="H261" s="6"/>
      <c r="I261" s="6"/>
      <c r="J261" s="6"/>
      <c r="K261" s="6"/>
      <c r="L261" s="6"/>
      <c r="M261" s="6"/>
      <c r="N261" s="6"/>
      <c r="O261" s="6"/>
      <c r="P261" s="16"/>
      <c r="Q261" s="16"/>
      <c r="R261" s="16"/>
      <c r="S261" s="6"/>
      <c r="T261" s="6"/>
      <c r="U261" s="16"/>
      <c r="V261" s="16"/>
      <c r="W261" s="16"/>
      <c r="X261" s="16"/>
      <c r="Y261" s="16"/>
      <c r="Z261" s="16"/>
    </row>
    <row r="262" spans="1:26" ht="13.15" x14ac:dyDescent="0.4">
      <c r="A262" s="18"/>
      <c r="B262" s="6"/>
      <c r="C262" s="6"/>
      <c r="D262" s="6"/>
      <c r="E262" s="6"/>
      <c r="F262" s="6"/>
      <c r="G262" s="6"/>
      <c r="H262" s="6"/>
      <c r="I262" s="6"/>
      <c r="J262" s="6"/>
      <c r="K262" s="6"/>
      <c r="L262" s="6"/>
      <c r="M262" s="6"/>
      <c r="N262" s="6"/>
      <c r="O262" s="6"/>
      <c r="P262" s="16"/>
      <c r="Q262" s="16"/>
      <c r="R262" s="16"/>
      <c r="S262" s="6"/>
      <c r="T262" s="6"/>
      <c r="U262" s="16"/>
      <c r="V262" s="16"/>
      <c r="W262" s="16"/>
      <c r="X262" s="16"/>
      <c r="Y262" s="16"/>
      <c r="Z262" s="16"/>
    </row>
    <row r="263" spans="1:26" ht="13.15" x14ac:dyDescent="0.4">
      <c r="A263" s="18"/>
      <c r="B263" s="6"/>
      <c r="C263" s="6"/>
      <c r="D263" s="6"/>
      <c r="E263" s="6"/>
      <c r="F263" s="6"/>
      <c r="G263" s="6"/>
      <c r="H263" s="6"/>
      <c r="I263" s="6"/>
      <c r="J263" s="6"/>
      <c r="K263" s="6"/>
      <c r="L263" s="6"/>
      <c r="M263" s="6"/>
      <c r="N263" s="6"/>
      <c r="O263" s="6"/>
      <c r="P263" s="16"/>
      <c r="Q263" s="16"/>
      <c r="R263" s="16"/>
      <c r="S263" s="6"/>
      <c r="T263" s="6"/>
      <c r="U263" s="16"/>
      <c r="V263" s="16"/>
      <c r="W263" s="16"/>
      <c r="X263" s="16"/>
      <c r="Y263" s="16"/>
      <c r="Z263" s="16"/>
    </row>
    <row r="264" spans="1:26" ht="13.15" x14ac:dyDescent="0.4">
      <c r="A264" s="18"/>
      <c r="B264" s="6"/>
      <c r="C264" s="6"/>
      <c r="D264" s="6"/>
      <c r="E264" s="6"/>
      <c r="F264" s="6"/>
      <c r="G264" s="6"/>
      <c r="H264" s="6"/>
      <c r="I264" s="6"/>
      <c r="J264" s="6"/>
      <c r="K264" s="6"/>
      <c r="L264" s="6"/>
      <c r="M264" s="6"/>
      <c r="N264" s="6"/>
      <c r="O264" s="6"/>
      <c r="P264" s="16"/>
      <c r="Q264" s="16"/>
      <c r="R264" s="16"/>
      <c r="S264" s="6"/>
      <c r="T264" s="6"/>
      <c r="U264" s="16"/>
      <c r="V264" s="16"/>
      <c r="W264" s="16"/>
      <c r="X264" s="16"/>
      <c r="Y264" s="16"/>
      <c r="Z264" s="16"/>
    </row>
    <row r="265" spans="1:26" ht="13.15" x14ac:dyDescent="0.4">
      <c r="A265" s="18"/>
      <c r="B265" s="6"/>
      <c r="C265" s="6"/>
      <c r="D265" s="6"/>
      <c r="E265" s="6"/>
      <c r="F265" s="6"/>
      <c r="G265" s="6"/>
      <c r="H265" s="6"/>
      <c r="I265" s="6"/>
      <c r="J265" s="6"/>
      <c r="K265" s="6"/>
      <c r="L265" s="6"/>
      <c r="M265" s="6"/>
      <c r="N265" s="6"/>
      <c r="O265" s="6"/>
      <c r="P265" s="16"/>
      <c r="Q265" s="16"/>
      <c r="R265" s="16"/>
      <c r="S265" s="6"/>
      <c r="T265" s="6"/>
      <c r="U265" s="16"/>
      <c r="V265" s="16"/>
      <c r="W265" s="16"/>
      <c r="X265" s="16"/>
      <c r="Y265" s="16"/>
      <c r="Z265" s="16"/>
    </row>
    <row r="266" spans="1:26" ht="13.15" x14ac:dyDescent="0.4">
      <c r="A266" s="18"/>
      <c r="B266" s="6"/>
      <c r="C266" s="6"/>
      <c r="D266" s="6"/>
      <c r="E266" s="6"/>
      <c r="F266" s="6"/>
      <c r="G266" s="6"/>
      <c r="H266" s="6"/>
      <c r="I266" s="6"/>
      <c r="J266" s="6"/>
      <c r="K266" s="6"/>
      <c r="L266" s="6"/>
      <c r="M266" s="6"/>
      <c r="N266" s="6"/>
      <c r="O266" s="6"/>
      <c r="P266" s="16"/>
      <c r="Q266" s="16"/>
      <c r="R266" s="16"/>
      <c r="S266" s="6"/>
      <c r="T266" s="6"/>
      <c r="U266" s="16"/>
      <c r="V266" s="16"/>
      <c r="W266" s="16"/>
      <c r="X266" s="16"/>
      <c r="Y266" s="16"/>
      <c r="Z266" s="16"/>
    </row>
    <row r="267" spans="1:26" ht="13.15" x14ac:dyDescent="0.4">
      <c r="A267" s="18"/>
      <c r="B267" s="6"/>
      <c r="C267" s="6"/>
      <c r="D267" s="6"/>
      <c r="E267" s="6"/>
      <c r="F267" s="6"/>
      <c r="G267" s="6"/>
      <c r="H267" s="6"/>
      <c r="I267" s="6"/>
      <c r="J267" s="6"/>
      <c r="K267" s="6"/>
      <c r="L267" s="6"/>
      <c r="M267" s="6"/>
      <c r="N267" s="6"/>
      <c r="O267" s="6"/>
      <c r="P267" s="16"/>
      <c r="Q267" s="16"/>
      <c r="R267" s="16"/>
      <c r="S267" s="6"/>
      <c r="T267" s="6"/>
      <c r="U267" s="16"/>
      <c r="V267" s="16"/>
      <c r="W267" s="16"/>
      <c r="X267" s="16"/>
      <c r="Y267" s="16"/>
      <c r="Z267" s="16"/>
    </row>
    <row r="268" spans="1:26" ht="13.15" x14ac:dyDescent="0.4">
      <c r="A268" s="18"/>
      <c r="B268" s="6"/>
      <c r="C268" s="6"/>
      <c r="D268" s="6"/>
      <c r="E268" s="6"/>
      <c r="F268" s="6"/>
      <c r="G268" s="6"/>
      <c r="H268" s="6"/>
      <c r="I268" s="6"/>
      <c r="J268" s="6"/>
      <c r="K268" s="6"/>
      <c r="L268" s="6"/>
      <c r="M268" s="6"/>
      <c r="N268" s="6"/>
      <c r="O268" s="6"/>
      <c r="P268" s="16"/>
      <c r="Q268" s="16"/>
      <c r="R268" s="16"/>
      <c r="S268" s="6"/>
      <c r="T268" s="6"/>
      <c r="U268" s="16"/>
      <c r="V268" s="16"/>
      <c r="W268" s="16"/>
      <c r="X268" s="16"/>
      <c r="Y268" s="16"/>
      <c r="Z268" s="16"/>
    </row>
    <row r="269" spans="1:26" ht="13.15" x14ac:dyDescent="0.4">
      <c r="A269" s="18"/>
      <c r="B269" s="6"/>
      <c r="C269" s="6"/>
      <c r="D269" s="6"/>
      <c r="E269" s="6"/>
      <c r="F269" s="6"/>
      <c r="G269" s="6"/>
      <c r="H269" s="6"/>
      <c r="I269" s="6"/>
      <c r="J269" s="6"/>
      <c r="K269" s="6"/>
      <c r="L269" s="6"/>
      <c r="M269" s="6"/>
      <c r="N269" s="6"/>
      <c r="O269" s="6"/>
      <c r="P269" s="16"/>
      <c r="Q269" s="16"/>
      <c r="R269" s="16"/>
      <c r="S269" s="6"/>
      <c r="T269" s="6"/>
      <c r="U269" s="16"/>
      <c r="V269" s="16"/>
      <c r="W269" s="16"/>
      <c r="X269" s="16"/>
      <c r="Y269" s="16"/>
      <c r="Z269" s="16"/>
    </row>
    <row r="270" spans="1:26" ht="13.15" x14ac:dyDescent="0.4">
      <c r="A270" s="18"/>
      <c r="B270" s="6"/>
      <c r="C270" s="6"/>
      <c r="D270" s="6"/>
      <c r="E270" s="6"/>
      <c r="F270" s="6"/>
      <c r="G270" s="6"/>
      <c r="H270" s="6"/>
      <c r="I270" s="6"/>
      <c r="J270" s="6"/>
      <c r="K270" s="6"/>
      <c r="L270" s="6"/>
      <c r="M270" s="6"/>
      <c r="N270" s="6"/>
      <c r="O270" s="6"/>
      <c r="P270" s="16"/>
      <c r="Q270" s="16"/>
      <c r="R270" s="16"/>
      <c r="S270" s="6"/>
      <c r="T270" s="6"/>
      <c r="U270" s="16"/>
      <c r="V270" s="16"/>
      <c r="W270" s="16"/>
      <c r="X270" s="16"/>
      <c r="Y270" s="16"/>
      <c r="Z270" s="16"/>
    </row>
    <row r="271" spans="1:26" ht="13.15" x14ac:dyDescent="0.4">
      <c r="A271" s="18"/>
      <c r="B271" s="6"/>
      <c r="C271" s="6"/>
      <c r="D271" s="6"/>
      <c r="E271" s="6"/>
      <c r="F271" s="6"/>
      <c r="G271" s="6"/>
      <c r="H271" s="6"/>
      <c r="I271" s="6"/>
      <c r="J271" s="6"/>
      <c r="K271" s="6"/>
      <c r="L271" s="6"/>
      <c r="M271" s="6"/>
      <c r="N271" s="6"/>
      <c r="O271" s="6"/>
      <c r="P271" s="16"/>
      <c r="Q271" s="16"/>
      <c r="R271" s="16"/>
      <c r="S271" s="6"/>
      <c r="T271" s="6"/>
      <c r="U271" s="16"/>
      <c r="V271" s="16"/>
      <c r="W271" s="16"/>
      <c r="X271" s="16"/>
      <c r="Y271" s="16"/>
      <c r="Z271" s="16"/>
    </row>
    <row r="272" spans="1:26" ht="13.15" x14ac:dyDescent="0.4">
      <c r="A272" s="18"/>
      <c r="B272" s="6"/>
      <c r="C272" s="6"/>
      <c r="D272" s="6"/>
      <c r="E272" s="6"/>
      <c r="F272" s="6"/>
      <c r="G272" s="6"/>
      <c r="H272" s="6"/>
      <c r="I272" s="6"/>
      <c r="J272" s="6"/>
      <c r="K272" s="6"/>
      <c r="L272" s="6"/>
      <c r="M272" s="6"/>
      <c r="N272" s="6"/>
      <c r="O272" s="6"/>
      <c r="P272" s="16"/>
      <c r="Q272" s="16"/>
      <c r="R272" s="16"/>
      <c r="S272" s="6"/>
      <c r="T272" s="6"/>
      <c r="U272" s="16"/>
      <c r="V272" s="16"/>
      <c r="W272" s="16"/>
      <c r="X272" s="16"/>
      <c r="Y272" s="16"/>
      <c r="Z272" s="16"/>
    </row>
    <row r="273" spans="1:26" ht="13.15" x14ac:dyDescent="0.4">
      <c r="A273" s="18"/>
      <c r="B273" s="6"/>
      <c r="C273" s="6"/>
      <c r="D273" s="6"/>
      <c r="E273" s="6"/>
      <c r="F273" s="6"/>
      <c r="G273" s="6"/>
      <c r="H273" s="6"/>
      <c r="I273" s="6"/>
      <c r="J273" s="6"/>
      <c r="K273" s="6"/>
      <c r="L273" s="6"/>
      <c r="M273" s="6"/>
      <c r="N273" s="6"/>
      <c r="O273" s="6"/>
      <c r="P273" s="16"/>
      <c r="Q273" s="16"/>
      <c r="R273" s="16"/>
      <c r="S273" s="6"/>
      <c r="T273" s="6"/>
      <c r="U273" s="16"/>
      <c r="V273" s="16"/>
      <c r="W273" s="16"/>
      <c r="X273" s="16"/>
      <c r="Y273" s="16"/>
      <c r="Z273" s="16"/>
    </row>
    <row r="274" spans="1:26" ht="13.15" x14ac:dyDescent="0.4">
      <c r="A274" s="18"/>
      <c r="B274" s="6"/>
      <c r="C274" s="6"/>
      <c r="D274" s="6"/>
      <c r="E274" s="6"/>
      <c r="F274" s="6"/>
      <c r="G274" s="6"/>
      <c r="H274" s="6"/>
      <c r="I274" s="6"/>
      <c r="J274" s="6"/>
      <c r="K274" s="6"/>
      <c r="L274" s="6"/>
      <c r="M274" s="6"/>
      <c r="N274" s="6"/>
      <c r="O274" s="6"/>
      <c r="P274" s="16"/>
      <c r="Q274" s="16"/>
      <c r="R274" s="16"/>
      <c r="S274" s="6"/>
      <c r="T274" s="6"/>
      <c r="U274" s="16"/>
      <c r="V274" s="16"/>
      <c r="W274" s="16"/>
      <c r="X274" s="16"/>
      <c r="Y274" s="16"/>
      <c r="Z274" s="16"/>
    </row>
    <row r="275" spans="1:26" ht="13.15" x14ac:dyDescent="0.4">
      <c r="A275" s="18"/>
      <c r="B275" s="6"/>
      <c r="C275" s="6"/>
      <c r="D275" s="6"/>
      <c r="E275" s="6"/>
      <c r="F275" s="6"/>
      <c r="G275" s="6"/>
      <c r="H275" s="6"/>
      <c r="I275" s="6"/>
      <c r="J275" s="6"/>
      <c r="K275" s="6"/>
      <c r="L275" s="6"/>
      <c r="M275" s="6"/>
      <c r="N275" s="6"/>
      <c r="O275" s="6"/>
      <c r="P275" s="16"/>
      <c r="Q275" s="16"/>
      <c r="R275" s="16"/>
      <c r="S275" s="6"/>
      <c r="T275" s="6"/>
      <c r="U275" s="16"/>
      <c r="V275" s="16"/>
      <c r="W275" s="16"/>
      <c r="X275" s="16"/>
      <c r="Y275" s="16"/>
      <c r="Z275" s="16"/>
    </row>
    <row r="276" spans="1:26" ht="13.15" x14ac:dyDescent="0.4">
      <c r="A276" s="18"/>
      <c r="B276" s="6"/>
      <c r="C276" s="6"/>
      <c r="D276" s="6"/>
      <c r="E276" s="6"/>
      <c r="F276" s="6"/>
      <c r="G276" s="6"/>
      <c r="H276" s="6"/>
      <c r="I276" s="6"/>
      <c r="J276" s="6"/>
      <c r="K276" s="6"/>
      <c r="L276" s="6"/>
      <c r="M276" s="6"/>
      <c r="N276" s="6"/>
      <c r="O276" s="6"/>
      <c r="P276" s="16"/>
      <c r="Q276" s="16"/>
      <c r="R276" s="16"/>
      <c r="S276" s="6"/>
      <c r="T276" s="6"/>
      <c r="U276" s="16"/>
      <c r="V276" s="16"/>
      <c r="W276" s="16"/>
      <c r="X276" s="16"/>
      <c r="Y276" s="16"/>
      <c r="Z276" s="16"/>
    </row>
    <row r="277" spans="1:26" ht="13.15" x14ac:dyDescent="0.4">
      <c r="A277" s="18"/>
      <c r="B277" s="6"/>
      <c r="C277" s="6"/>
      <c r="D277" s="6"/>
      <c r="E277" s="6"/>
      <c r="F277" s="6"/>
      <c r="G277" s="6"/>
      <c r="H277" s="6"/>
      <c r="I277" s="6"/>
      <c r="J277" s="6"/>
      <c r="K277" s="6"/>
      <c r="L277" s="6"/>
      <c r="M277" s="6"/>
      <c r="N277" s="6"/>
      <c r="O277" s="6"/>
      <c r="P277" s="16"/>
      <c r="Q277" s="16"/>
      <c r="R277" s="16"/>
      <c r="S277" s="6"/>
      <c r="T277" s="6"/>
      <c r="U277" s="16"/>
      <c r="V277" s="16"/>
      <c r="W277" s="16"/>
      <c r="X277" s="16"/>
      <c r="Y277" s="16"/>
      <c r="Z277" s="16"/>
    </row>
    <row r="278" spans="1:26" ht="13.15" x14ac:dyDescent="0.4">
      <c r="A278" s="18"/>
      <c r="B278" s="6"/>
      <c r="C278" s="6"/>
      <c r="D278" s="6"/>
      <c r="E278" s="6"/>
      <c r="F278" s="6"/>
      <c r="G278" s="6"/>
      <c r="H278" s="6"/>
      <c r="I278" s="6"/>
      <c r="J278" s="6"/>
      <c r="K278" s="6"/>
      <c r="L278" s="6"/>
      <c r="M278" s="6"/>
      <c r="N278" s="6"/>
      <c r="O278" s="6"/>
      <c r="P278" s="16"/>
      <c r="Q278" s="16"/>
      <c r="R278" s="16"/>
      <c r="S278" s="6"/>
      <c r="T278" s="6"/>
      <c r="U278" s="16"/>
      <c r="V278" s="16"/>
      <c r="W278" s="16"/>
      <c r="X278" s="16"/>
      <c r="Y278" s="16"/>
      <c r="Z278" s="16"/>
    </row>
    <row r="279" spans="1:26" ht="13.15" x14ac:dyDescent="0.4">
      <c r="A279" s="18"/>
      <c r="B279" s="6"/>
      <c r="C279" s="6"/>
      <c r="D279" s="6"/>
      <c r="E279" s="6"/>
      <c r="F279" s="6"/>
      <c r="G279" s="6"/>
      <c r="H279" s="6"/>
      <c r="I279" s="6"/>
      <c r="J279" s="6"/>
      <c r="K279" s="6"/>
      <c r="L279" s="6"/>
      <c r="M279" s="6"/>
      <c r="N279" s="6"/>
      <c r="O279" s="6"/>
      <c r="P279" s="16"/>
      <c r="Q279" s="16"/>
      <c r="R279" s="16"/>
      <c r="S279" s="6"/>
      <c r="T279" s="6"/>
      <c r="U279" s="16"/>
      <c r="V279" s="16"/>
      <c r="W279" s="16"/>
      <c r="X279" s="16"/>
      <c r="Y279" s="16"/>
      <c r="Z279" s="16"/>
    </row>
    <row r="280" spans="1:26" ht="13.15" x14ac:dyDescent="0.4">
      <c r="A280" s="18"/>
      <c r="B280" s="6"/>
      <c r="C280" s="6"/>
      <c r="D280" s="6"/>
      <c r="E280" s="6"/>
      <c r="F280" s="6"/>
      <c r="G280" s="6"/>
      <c r="H280" s="6"/>
      <c r="I280" s="6"/>
      <c r="J280" s="6"/>
      <c r="K280" s="6"/>
      <c r="L280" s="6"/>
      <c r="M280" s="6"/>
      <c r="N280" s="6"/>
      <c r="O280" s="6"/>
      <c r="P280" s="16"/>
      <c r="Q280" s="16"/>
      <c r="R280" s="16"/>
      <c r="S280" s="6"/>
      <c r="T280" s="6"/>
      <c r="U280" s="16"/>
      <c r="V280" s="16"/>
      <c r="W280" s="16"/>
      <c r="X280" s="16"/>
      <c r="Y280" s="16"/>
      <c r="Z280" s="16"/>
    </row>
    <row r="281" spans="1:26" ht="13.15" x14ac:dyDescent="0.4">
      <c r="A281" s="18"/>
      <c r="B281" s="6"/>
      <c r="C281" s="6"/>
      <c r="D281" s="6"/>
      <c r="E281" s="6"/>
      <c r="F281" s="6"/>
      <c r="G281" s="6"/>
      <c r="H281" s="6"/>
      <c r="I281" s="6"/>
      <c r="J281" s="6"/>
      <c r="K281" s="6"/>
      <c r="L281" s="6"/>
      <c r="M281" s="6"/>
      <c r="N281" s="6"/>
      <c r="O281" s="6"/>
      <c r="P281" s="16"/>
      <c r="Q281" s="16"/>
      <c r="R281" s="16"/>
      <c r="S281" s="6"/>
      <c r="T281" s="6"/>
      <c r="U281" s="16"/>
      <c r="V281" s="16"/>
      <c r="W281" s="16"/>
      <c r="X281" s="16"/>
      <c r="Y281" s="16"/>
      <c r="Z281" s="16"/>
    </row>
    <row r="282" spans="1:26" ht="13.15" x14ac:dyDescent="0.4">
      <c r="A282" s="18"/>
      <c r="B282" s="6"/>
      <c r="C282" s="6"/>
      <c r="D282" s="6"/>
      <c r="E282" s="6"/>
      <c r="F282" s="6"/>
      <c r="G282" s="6"/>
      <c r="H282" s="6"/>
      <c r="I282" s="6"/>
      <c r="J282" s="6"/>
      <c r="K282" s="6"/>
      <c r="L282" s="6"/>
      <c r="M282" s="6"/>
      <c r="N282" s="6"/>
      <c r="O282" s="6"/>
      <c r="P282" s="16"/>
      <c r="Q282" s="16"/>
      <c r="R282" s="16"/>
      <c r="S282" s="6"/>
      <c r="T282" s="6"/>
      <c r="U282" s="16"/>
      <c r="V282" s="16"/>
      <c r="W282" s="16"/>
      <c r="X282" s="16"/>
      <c r="Y282" s="16"/>
      <c r="Z282" s="16"/>
    </row>
    <row r="283" spans="1:26" ht="13.15" x14ac:dyDescent="0.4">
      <c r="A283" s="18"/>
      <c r="B283" s="6"/>
      <c r="C283" s="6"/>
      <c r="D283" s="6"/>
      <c r="E283" s="6"/>
      <c r="F283" s="6"/>
      <c r="G283" s="6"/>
      <c r="H283" s="6"/>
      <c r="I283" s="6"/>
      <c r="J283" s="6"/>
      <c r="K283" s="6"/>
      <c r="L283" s="6"/>
      <c r="M283" s="6"/>
      <c r="N283" s="6"/>
      <c r="O283" s="6"/>
      <c r="P283" s="16"/>
      <c r="Q283" s="16"/>
      <c r="R283" s="16"/>
      <c r="S283" s="6"/>
      <c r="T283" s="6"/>
      <c r="U283" s="16"/>
      <c r="V283" s="16"/>
      <c r="W283" s="16"/>
      <c r="X283" s="16"/>
      <c r="Y283" s="16"/>
      <c r="Z283" s="16"/>
    </row>
    <row r="284" spans="1:26" ht="13.15" x14ac:dyDescent="0.4">
      <c r="A284" s="18"/>
      <c r="B284" s="6"/>
      <c r="C284" s="6"/>
      <c r="D284" s="6"/>
      <c r="E284" s="6"/>
      <c r="F284" s="6"/>
      <c r="G284" s="6"/>
      <c r="H284" s="6"/>
      <c r="I284" s="6"/>
      <c r="J284" s="6"/>
      <c r="K284" s="6"/>
      <c r="L284" s="6"/>
      <c r="M284" s="6"/>
      <c r="N284" s="6"/>
      <c r="O284" s="6"/>
      <c r="P284" s="16"/>
      <c r="Q284" s="16"/>
      <c r="R284" s="16"/>
      <c r="S284" s="6"/>
      <c r="T284" s="6"/>
      <c r="U284" s="16"/>
      <c r="V284" s="16"/>
      <c r="W284" s="16"/>
      <c r="X284" s="16"/>
      <c r="Y284" s="16"/>
      <c r="Z284" s="16"/>
    </row>
    <row r="285" spans="1:26" ht="13.15" x14ac:dyDescent="0.4">
      <c r="A285" s="18"/>
      <c r="B285" s="6"/>
      <c r="C285" s="6"/>
      <c r="D285" s="6"/>
      <c r="E285" s="6"/>
      <c r="F285" s="6"/>
      <c r="G285" s="6"/>
      <c r="H285" s="6"/>
      <c r="I285" s="6"/>
      <c r="J285" s="6"/>
      <c r="K285" s="6"/>
      <c r="L285" s="6"/>
      <c r="M285" s="6"/>
      <c r="N285" s="6"/>
      <c r="O285" s="6"/>
      <c r="P285" s="16"/>
      <c r="Q285" s="16"/>
      <c r="R285" s="16"/>
      <c r="S285" s="6"/>
      <c r="T285" s="6"/>
      <c r="U285" s="16"/>
      <c r="V285" s="16"/>
      <c r="W285" s="16"/>
      <c r="X285" s="16"/>
      <c r="Y285" s="16"/>
      <c r="Z285" s="16"/>
    </row>
    <row r="286" spans="1:26" ht="13.15" x14ac:dyDescent="0.4">
      <c r="A286" s="18"/>
      <c r="B286" s="6"/>
      <c r="C286" s="6"/>
      <c r="D286" s="6"/>
      <c r="E286" s="6"/>
      <c r="F286" s="6"/>
      <c r="G286" s="6"/>
      <c r="H286" s="6"/>
      <c r="I286" s="6"/>
      <c r="J286" s="6"/>
      <c r="K286" s="6"/>
      <c r="L286" s="6"/>
      <c r="M286" s="6"/>
      <c r="N286" s="6"/>
      <c r="O286" s="6"/>
      <c r="P286" s="16"/>
      <c r="Q286" s="16"/>
      <c r="R286" s="16"/>
      <c r="S286" s="6"/>
      <c r="T286" s="6"/>
      <c r="U286" s="16"/>
      <c r="V286" s="16"/>
      <c r="W286" s="16"/>
      <c r="X286" s="16"/>
      <c r="Y286" s="16"/>
      <c r="Z286" s="16"/>
    </row>
    <row r="287" spans="1:26" ht="13.15" x14ac:dyDescent="0.4">
      <c r="A287" s="18"/>
      <c r="B287" s="6"/>
      <c r="C287" s="6"/>
      <c r="D287" s="6"/>
      <c r="E287" s="6"/>
      <c r="F287" s="6"/>
      <c r="G287" s="6"/>
      <c r="H287" s="6"/>
      <c r="I287" s="6"/>
      <c r="J287" s="6"/>
      <c r="K287" s="6"/>
      <c r="L287" s="6"/>
      <c r="M287" s="6"/>
      <c r="N287" s="6"/>
      <c r="O287" s="6"/>
      <c r="P287" s="16"/>
      <c r="Q287" s="16"/>
      <c r="R287" s="16"/>
      <c r="S287" s="6"/>
      <c r="T287" s="6"/>
      <c r="U287" s="16"/>
      <c r="V287" s="16"/>
      <c r="W287" s="16"/>
      <c r="X287" s="16"/>
      <c r="Y287" s="16"/>
      <c r="Z287" s="16"/>
    </row>
    <row r="288" spans="1:26" ht="13.15" x14ac:dyDescent="0.4">
      <c r="A288" s="18"/>
      <c r="B288" s="6"/>
      <c r="C288" s="6"/>
      <c r="D288" s="6"/>
      <c r="E288" s="6"/>
      <c r="F288" s="6"/>
      <c r="G288" s="6"/>
      <c r="H288" s="6"/>
      <c r="I288" s="6"/>
      <c r="J288" s="6"/>
      <c r="K288" s="6"/>
      <c r="L288" s="6"/>
      <c r="M288" s="6"/>
      <c r="N288" s="6"/>
      <c r="O288" s="6"/>
      <c r="P288" s="16"/>
      <c r="Q288" s="16"/>
      <c r="R288" s="16"/>
      <c r="S288" s="6"/>
      <c r="T288" s="6"/>
      <c r="U288" s="16"/>
      <c r="V288" s="16"/>
      <c r="W288" s="16"/>
      <c r="X288" s="16"/>
      <c r="Y288" s="16"/>
      <c r="Z288" s="16"/>
    </row>
    <row r="289" spans="1:26" ht="13.15" x14ac:dyDescent="0.4">
      <c r="A289" s="18"/>
      <c r="B289" s="6"/>
      <c r="C289" s="6"/>
      <c r="D289" s="6"/>
      <c r="E289" s="6"/>
      <c r="F289" s="6"/>
      <c r="G289" s="6"/>
      <c r="H289" s="6"/>
      <c r="I289" s="6"/>
      <c r="J289" s="6"/>
      <c r="K289" s="6"/>
      <c r="L289" s="6"/>
      <c r="M289" s="6"/>
      <c r="N289" s="6"/>
      <c r="O289" s="6"/>
      <c r="P289" s="16"/>
      <c r="Q289" s="16"/>
      <c r="R289" s="16"/>
      <c r="S289" s="6"/>
      <c r="T289" s="6"/>
      <c r="U289" s="16"/>
      <c r="V289" s="16"/>
      <c r="W289" s="16"/>
      <c r="X289" s="16"/>
      <c r="Y289" s="16"/>
      <c r="Z289" s="16"/>
    </row>
    <row r="290" spans="1:26" ht="13.15" x14ac:dyDescent="0.4">
      <c r="A290" s="18"/>
      <c r="B290" s="6"/>
      <c r="C290" s="6"/>
      <c r="D290" s="6"/>
      <c r="E290" s="6"/>
      <c r="F290" s="6"/>
      <c r="G290" s="6"/>
      <c r="H290" s="6"/>
      <c r="I290" s="6"/>
      <c r="J290" s="6"/>
      <c r="K290" s="6"/>
      <c r="L290" s="6"/>
      <c r="M290" s="6"/>
      <c r="N290" s="6"/>
      <c r="O290" s="6"/>
      <c r="P290" s="16"/>
      <c r="Q290" s="16"/>
      <c r="R290" s="16"/>
      <c r="S290" s="6"/>
      <c r="T290" s="6"/>
      <c r="U290" s="16"/>
      <c r="V290" s="16"/>
      <c r="W290" s="16"/>
      <c r="X290" s="16"/>
      <c r="Y290" s="16"/>
      <c r="Z290" s="16"/>
    </row>
    <row r="291" spans="1:26" ht="13.15" x14ac:dyDescent="0.4">
      <c r="A291" s="18"/>
      <c r="B291" s="6"/>
      <c r="C291" s="6"/>
      <c r="D291" s="6"/>
      <c r="E291" s="6"/>
      <c r="F291" s="6"/>
      <c r="G291" s="6"/>
      <c r="H291" s="6"/>
      <c r="I291" s="6"/>
      <c r="J291" s="6"/>
      <c r="K291" s="6"/>
      <c r="L291" s="6"/>
      <c r="M291" s="6"/>
      <c r="N291" s="6"/>
      <c r="O291" s="6"/>
      <c r="P291" s="16"/>
      <c r="Q291" s="16"/>
      <c r="R291" s="16"/>
      <c r="S291" s="6"/>
      <c r="T291" s="6"/>
      <c r="U291" s="16"/>
      <c r="V291" s="16"/>
      <c r="W291" s="16"/>
      <c r="X291" s="16"/>
      <c r="Y291" s="16"/>
      <c r="Z291" s="16"/>
    </row>
    <row r="292" spans="1:26" ht="13.15" x14ac:dyDescent="0.4">
      <c r="A292" s="18"/>
      <c r="B292" s="6"/>
      <c r="C292" s="6"/>
      <c r="D292" s="6"/>
      <c r="E292" s="6"/>
      <c r="F292" s="6"/>
      <c r="G292" s="6"/>
      <c r="H292" s="6"/>
      <c r="I292" s="6"/>
      <c r="J292" s="6"/>
      <c r="K292" s="6"/>
      <c r="L292" s="6"/>
      <c r="M292" s="6"/>
      <c r="N292" s="6"/>
      <c r="O292" s="6"/>
      <c r="P292" s="16"/>
      <c r="Q292" s="16"/>
      <c r="R292" s="16"/>
      <c r="S292" s="6"/>
      <c r="T292" s="6"/>
      <c r="U292" s="16"/>
      <c r="V292" s="16"/>
      <c r="W292" s="16"/>
      <c r="X292" s="16"/>
      <c r="Y292" s="16"/>
      <c r="Z292" s="16"/>
    </row>
    <row r="293" spans="1:26" ht="13.15" x14ac:dyDescent="0.4">
      <c r="A293" s="18"/>
      <c r="B293" s="6"/>
      <c r="C293" s="6"/>
      <c r="D293" s="6"/>
      <c r="E293" s="6"/>
      <c r="F293" s="6"/>
      <c r="G293" s="6"/>
      <c r="H293" s="6"/>
      <c r="I293" s="6"/>
      <c r="J293" s="6"/>
      <c r="K293" s="6"/>
      <c r="L293" s="6"/>
      <c r="M293" s="6"/>
      <c r="N293" s="6"/>
      <c r="O293" s="6"/>
      <c r="P293" s="16"/>
      <c r="Q293" s="16"/>
      <c r="R293" s="16"/>
      <c r="S293" s="6"/>
      <c r="T293" s="6"/>
      <c r="U293" s="16"/>
      <c r="V293" s="16"/>
      <c r="W293" s="16"/>
      <c r="X293" s="16"/>
      <c r="Y293" s="16"/>
      <c r="Z293" s="16"/>
    </row>
    <row r="294" spans="1:26" ht="13.15" x14ac:dyDescent="0.4">
      <c r="A294" s="18"/>
      <c r="B294" s="6"/>
      <c r="C294" s="6"/>
      <c r="D294" s="6"/>
      <c r="E294" s="6"/>
      <c r="F294" s="6"/>
      <c r="G294" s="6"/>
      <c r="H294" s="6"/>
      <c r="I294" s="6"/>
      <c r="J294" s="6"/>
      <c r="K294" s="6"/>
      <c r="L294" s="6"/>
      <c r="M294" s="6"/>
      <c r="N294" s="6"/>
      <c r="O294" s="6"/>
      <c r="P294" s="16"/>
      <c r="Q294" s="16"/>
      <c r="R294" s="16"/>
      <c r="S294" s="6"/>
      <c r="T294" s="6"/>
      <c r="U294" s="16"/>
      <c r="V294" s="16"/>
      <c r="W294" s="16"/>
      <c r="X294" s="16"/>
      <c r="Y294" s="16"/>
      <c r="Z294" s="16"/>
    </row>
    <row r="295" spans="1:26" ht="13.15" x14ac:dyDescent="0.4">
      <c r="A295" s="18"/>
      <c r="B295" s="6"/>
      <c r="C295" s="6"/>
      <c r="D295" s="6"/>
      <c r="E295" s="6"/>
      <c r="F295" s="6"/>
      <c r="G295" s="6"/>
      <c r="H295" s="6"/>
      <c r="I295" s="6"/>
      <c r="J295" s="6"/>
      <c r="K295" s="6"/>
      <c r="L295" s="6"/>
      <c r="M295" s="6"/>
      <c r="N295" s="6"/>
      <c r="O295" s="6"/>
      <c r="P295" s="16"/>
      <c r="Q295" s="16"/>
      <c r="R295" s="16"/>
      <c r="S295" s="6"/>
      <c r="T295" s="6"/>
      <c r="U295" s="16"/>
      <c r="V295" s="16"/>
      <c r="W295" s="16"/>
      <c r="X295" s="16"/>
      <c r="Y295" s="16"/>
      <c r="Z295" s="16"/>
    </row>
    <row r="296" spans="1:26" ht="13.15" x14ac:dyDescent="0.4">
      <c r="A296" s="18"/>
      <c r="B296" s="6"/>
      <c r="C296" s="6"/>
      <c r="D296" s="6"/>
      <c r="E296" s="6"/>
      <c r="F296" s="6"/>
      <c r="G296" s="6"/>
      <c r="H296" s="6"/>
      <c r="I296" s="6"/>
      <c r="J296" s="6"/>
      <c r="K296" s="6"/>
      <c r="L296" s="6"/>
      <c r="M296" s="6"/>
      <c r="N296" s="6"/>
      <c r="O296" s="6"/>
      <c r="P296" s="16"/>
      <c r="Q296" s="16"/>
      <c r="R296" s="16"/>
      <c r="S296" s="6"/>
      <c r="T296" s="6"/>
      <c r="U296" s="16"/>
      <c r="V296" s="16"/>
      <c r="W296" s="16"/>
      <c r="X296" s="16"/>
      <c r="Y296" s="16"/>
      <c r="Z296" s="16"/>
    </row>
    <row r="297" spans="1:26" ht="13.15" x14ac:dyDescent="0.4">
      <c r="A297" s="18"/>
      <c r="B297" s="6"/>
      <c r="C297" s="6"/>
      <c r="D297" s="6"/>
      <c r="E297" s="6"/>
      <c r="F297" s="6"/>
      <c r="G297" s="6"/>
      <c r="H297" s="6"/>
      <c r="I297" s="6"/>
      <c r="J297" s="6"/>
      <c r="K297" s="6"/>
      <c r="L297" s="6"/>
      <c r="M297" s="6"/>
      <c r="N297" s="6"/>
      <c r="O297" s="6"/>
      <c r="P297" s="16"/>
      <c r="Q297" s="16"/>
      <c r="R297" s="16"/>
      <c r="S297" s="6"/>
      <c r="T297" s="6"/>
      <c r="U297" s="16"/>
      <c r="V297" s="16"/>
      <c r="W297" s="16"/>
      <c r="X297" s="16"/>
      <c r="Y297" s="16"/>
      <c r="Z297" s="16"/>
    </row>
    <row r="298" spans="1:26" ht="13.15" x14ac:dyDescent="0.4">
      <c r="A298" s="18"/>
      <c r="B298" s="6"/>
      <c r="C298" s="6"/>
      <c r="D298" s="6"/>
      <c r="E298" s="6"/>
      <c r="F298" s="6"/>
      <c r="G298" s="6"/>
      <c r="H298" s="6"/>
      <c r="I298" s="6"/>
      <c r="J298" s="6"/>
      <c r="K298" s="6"/>
      <c r="L298" s="6"/>
      <c r="M298" s="6"/>
      <c r="N298" s="6"/>
      <c r="O298" s="6"/>
      <c r="P298" s="16"/>
      <c r="Q298" s="16"/>
      <c r="R298" s="16"/>
      <c r="S298" s="6"/>
      <c r="T298" s="6"/>
      <c r="U298" s="16"/>
      <c r="V298" s="16"/>
      <c r="W298" s="16"/>
      <c r="X298" s="16"/>
      <c r="Y298" s="16"/>
      <c r="Z298" s="16"/>
    </row>
    <row r="299" spans="1:26" ht="13.15" x14ac:dyDescent="0.4">
      <c r="A299" s="18"/>
      <c r="B299" s="6"/>
      <c r="C299" s="6"/>
      <c r="D299" s="6"/>
      <c r="E299" s="6"/>
      <c r="F299" s="6"/>
      <c r="G299" s="6"/>
      <c r="H299" s="6"/>
      <c r="I299" s="6"/>
      <c r="J299" s="6"/>
      <c r="K299" s="6"/>
      <c r="L299" s="6"/>
      <c r="M299" s="6"/>
      <c r="N299" s="6"/>
      <c r="O299" s="6"/>
      <c r="P299" s="16"/>
      <c r="Q299" s="16"/>
      <c r="R299" s="16"/>
      <c r="S299" s="6"/>
      <c r="T299" s="6"/>
      <c r="U299" s="16"/>
      <c r="V299" s="16"/>
      <c r="W299" s="16"/>
      <c r="X299" s="16"/>
      <c r="Y299" s="16"/>
      <c r="Z299" s="16"/>
    </row>
    <row r="300" spans="1:26" ht="13.15" x14ac:dyDescent="0.4">
      <c r="A300" s="18"/>
      <c r="B300" s="6"/>
      <c r="C300" s="6"/>
      <c r="D300" s="6"/>
      <c r="E300" s="6"/>
      <c r="F300" s="6"/>
      <c r="G300" s="6"/>
      <c r="H300" s="6"/>
      <c r="I300" s="6"/>
      <c r="J300" s="6"/>
      <c r="K300" s="6"/>
      <c r="L300" s="6"/>
      <c r="M300" s="6"/>
      <c r="N300" s="6"/>
      <c r="O300" s="6"/>
      <c r="P300" s="16"/>
      <c r="Q300" s="16"/>
      <c r="R300" s="16"/>
      <c r="S300" s="6"/>
      <c r="T300" s="6"/>
      <c r="U300" s="16"/>
      <c r="V300" s="16"/>
      <c r="W300" s="16"/>
      <c r="X300" s="16"/>
      <c r="Y300" s="16"/>
      <c r="Z300" s="16"/>
    </row>
    <row r="301" spans="1:26" ht="13.15" x14ac:dyDescent="0.4">
      <c r="A301" s="18"/>
      <c r="B301" s="6"/>
      <c r="C301" s="6"/>
      <c r="D301" s="6"/>
      <c r="E301" s="6"/>
      <c r="F301" s="6"/>
      <c r="G301" s="6"/>
      <c r="H301" s="6"/>
      <c r="I301" s="6"/>
      <c r="J301" s="6"/>
      <c r="K301" s="6"/>
      <c r="L301" s="6"/>
      <c r="M301" s="6"/>
      <c r="N301" s="6"/>
      <c r="O301" s="6"/>
      <c r="P301" s="16"/>
      <c r="Q301" s="16"/>
      <c r="R301" s="16"/>
      <c r="S301" s="6"/>
      <c r="T301" s="6"/>
      <c r="U301" s="16"/>
      <c r="V301" s="16"/>
      <c r="W301" s="16"/>
      <c r="X301" s="16"/>
      <c r="Y301" s="16"/>
      <c r="Z301" s="16"/>
    </row>
    <row r="302" spans="1:26" ht="13.15" x14ac:dyDescent="0.4">
      <c r="A302" s="18"/>
      <c r="B302" s="6"/>
      <c r="C302" s="6"/>
      <c r="D302" s="6"/>
      <c r="E302" s="6"/>
      <c r="F302" s="6"/>
      <c r="G302" s="6"/>
      <c r="H302" s="6"/>
      <c r="I302" s="6"/>
      <c r="J302" s="6"/>
      <c r="K302" s="6"/>
      <c r="L302" s="6"/>
      <c r="M302" s="6"/>
      <c r="N302" s="6"/>
      <c r="O302" s="6"/>
      <c r="P302" s="16"/>
      <c r="Q302" s="16"/>
      <c r="R302" s="16"/>
      <c r="S302" s="6"/>
      <c r="T302" s="6"/>
      <c r="U302" s="16"/>
      <c r="V302" s="16"/>
      <c r="W302" s="16"/>
      <c r="X302" s="16"/>
      <c r="Y302" s="16"/>
      <c r="Z302" s="16"/>
    </row>
    <row r="303" spans="1:26" ht="13.15" x14ac:dyDescent="0.4">
      <c r="A303" s="18"/>
      <c r="B303" s="6"/>
      <c r="C303" s="6"/>
      <c r="D303" s="6"/>
      <c r="E303" s="6"/>
      <c r="F303" s="6"/>
      <c r="G303" s="6"/>
      <c r="H303" s="6"/>
      <c r="I303" s="6"/>
      <c r="J303" s="6"/>
      <c r="K303" s="6"/>
      <c r="L303" s="6"/>
      <c r="M303" s="6"/>
      <c r="N303" s="6"/>
      <c r="O303" s="6"/>
      <c r="P303" s="16"/>
      <c r="Q303" s="16"/>
      <c r="R303" s="16"/>
      <c r="S303" s="6"/>
      <c r="T303" s="6"/>
      <c r="U303" s="16"/>
      <c r="V303" s="16"/>
      <c r="W303" s="16"/>
      <c r="X303" s="16"/>
      <c r="Y303" s="16"/>
      <c r="Z303" s="16"/>
    </row>
    <row r="304" spans="1:26" ht="13.15" x14ac:dyDescent="0.4">
      <c r="A304" s="18"/>
      <c r="B304" s="6"/>
      <c r="C304" s="6"/>
      <c r="D304" s="6"/>
      <c r="E304" s="6"/>
      <c r="F304" s="6"/>
      <c r="G304" s="6"/>
      <c r="H304" s="6"/>
      <c r="I304" s="6"/>
      <c r="J304" s="6"/>
      <c r="K304" s="6"/>
      <c r="L304" s="6"/>
      <c r="M304" s="6"/>
      <c r="N304" s="6"/>
      <c r="O304" s="6"/>
      <c r="P304" s="16"/>
      <c r="Q304" s="16"/>
      <c r="R304" s="16"/>
      <c r="S304" s="6"/>
      <c r="T304" s="6"/>
      <c r="U304" s="16"/>
      <c r="V304" s="16"/>
      <c r="W304" s="16"/>
      <c r="X304" s="16"/>
      <c r="Y304" s="16"/>
      <c r="Z304" s="16"/>
    </row>
    <row r="305" spans="1:26" ht="13.15" x14ac:dyDescent="0.4">
      <c r="A305" s="18"/>
      <c r="B305" s="6"/>
      <c r="C305" s="6"/>
      <c r="D305" s="6"/>
      <c r="E305" s="6"/>
      <c r="F305" s="6"/>
      <c r="G305" s="6"/>
      <c r="H305" s="6"/>
      <c r="I305" s="6"/>
      <c r="J305" s="6"/>
      <c r="K305" s="6"/>
      <c r="L305" s="6"/>
      <c r="M305" s="6"/>
      <c r="N305" s="6"/>
      <c r="O305" s="6"/>
      <c r="P305" s="16"/>
      <c r="Q305" s="16"/>
      <c r="R305" s="16"/>
      <c r="S305" s="6"/>
      <c r="T305" s="6"/>
      <c r="U305" s="16"/>
      <c r="V305" s="16"/>
      <c r="W305" s="16"/>
      <c r="X305" s="16"/>
      <c r="Y305" s="16"/>
      <c r="Z305" s="16"/>
    </row>
    <row r="306" spans="1:26" ht="13.15" x14ac:dyDescent="0.4">
      <c r="A306" s="18"/>
      <c r="B306" s="6"/>
      <c r="C306" s="6"/>
      <c r="D306" s="6"/>
      <c r="E306" s="6"/>
      <c r="F306" s="6"/>
      <c r="G306" s="6"/>
      <c r="H306" s="6"/>
      <c r="I306" s="6"/>
      <c r="J306" s="6"/>
      <c r="K306" s="6"/>
      <c r="L306" s="6"/>
      <c r="M306" s="6"/>
      <c r="N306" s="6"/>
      <c r="O306" s="6"/>
      <c r="P306" s="16"/>
      <c r="Q306" s="16"/>
      <c r="R306" s="16"/>
      <c r="S306" s="6"/>
      <c r="T306" s="6"/>
      <c r="U306" s="16"/>
      <c r="V306" s="16"/>
      <c r="W306" s="16"/>
      <c r="X306" s="16"/>
      <c r="Y306" s="16"/>
      <c r="Z306" s="16"/>
    </row>
    <row r="307" spans="1:26" ht="13.15" x14ac:dyDescent="0.4">
      <c r="A307" s="18"/>
      <c r="B307" s="6"/>
      <c r="C307" s="6"/>
      <c r="D307" s="6"/>
      <c r="E307" s="6"/>
      <c r="F307" s="6"/>
      <c r="G307" s="6"/>
      <c r="H307" s="6"/>
      <c r="I307" s="6"/>
      <c r="J307" s="6"/>
      <c r="K307" s="6"/>
      <c r="L307" s="6"/>
      <c r="M307" s="6"/>
      <c r="N307" s="6"/>
      <c r="O307" s="6"/>
      <c r="P307" s="16"/>
      <c r="Q307" s="16"/>
      <c r="R307" s="16"/>
      <c r="S307" s="6"/>
      <c r="T307" s="6"/>
      <c r="U307" s="16"/>
      <c r="V307" s="16"/>
      <c r="W307" s="16"/>
      <c r="X307" s="16"/>
      <c r="Y307" s="16"/>
      <c r="Z307" s="16"/>
    </row>
    <row r="308" spans="1:26" ht="13.15" x14ac:dyDescent="0.4">
      <c r="A308" s="18"/>
      <c r="B308" s="6"/>
      <c r="C308" s="6"/>
      <c r="D308" s="6"/>
      <c r="E308" s="6"/>
      <c r="F308" s="6"/>
      <c r="G308" s="6"/>
      <c r="H308" s="6"/>
      <c r="I308" s="6"/>
      <c r="J308" s="6"/>
      <c r="K308" s="6"/>
      <c r="L308" s="6"/>
      <c r="M308" s="6"/>
      <c r="N308" s="6"/>
      <c r="O308" s="6"/>
      <c r="P308" s="16"/>
      <c r="Q308" s="16"/>
      <c r="R308" s="16"/>
      <c r="S308" s="6"/>
      <c r="T308" s="6"/>
      <c r="U308" s="16"/>
      <c r="V308" s="16"/>
      <c r="W308" s="16"/>
      <c r="X308" s="16"/>
      <c r="Y308" s="16"/>
      <c r="Z308" s="16"/>
    </row>
    <row r="309" spans="1:26" ht="13.15" x14ac:dyDescent="0.4">
      <c r="A309" s="18"/>
      <c r="B309" s="6"/>
      <c r="C309" s="6"/>
      <c r="D309" s="6"/>
      <c r="E309" s="6"/>
      <c r="F309" s="6"/>
      <c r="G309" s="6"/>
      <c r="H309" s="6"/>
      <c r="I309" s="6"/>
      <c r="J309" s="6"/>
      <c r="K309" s="6"/>
      <c r="L309" s="6"/>
      <c r="M309" s="6"/>
      <c r="N309" s="6"/>
      <c r="O309" s="6"/>
      <c r="P309" s="16"/>
      <c r="Q309" s="16"/>
      <c r="R309" s="16"/>
      <c r="S309" s="6"/>
      <c r="T309" s="6"/>
      <c r="U309" s="16"/>
      <c r="V309" s="16"/>
      <c r="W309" s="16"/>
      <c r="X309" s="16"/>
      <c r="Y309" s="16"/>
      <c r="Z309" s="16"/>
    </row>
    <row r="310" spans="1:26" ht="13.15" x14ac:dyDescent="0.4">
      <c r="A310" s="18"/>
      <c r="B310" s="6"/>
      <c r="C310" s="6"/>
      <c r="D310" s="6"/>
      <c r="E310" s="6"/>
      <c r="F310" s="6"/>
      <c r="G310" s="6"/>
      <c r="H310" s="6"/>
      <c r="I310" s="6"/>
      <c r="J310" s="6"/>
      <c r="K310" s="6"/>
      <c r="L310" s="6"/>
      <c r="M310" s="6"/>
      <c r="N310" s="6"/>
      <c r="O310" s="6"/>
      <c r="P310" s="16"/>
      <c r="Q310" s="16"/>
      <c r="R310" s="16"/>
      <c r="S310" s="6"/>
      <c r="T310" s="6"/>
      <c r="U310" s="16"/>
      <c r="V310" s="16"/>
      <c r="W310" s="16"/>
      <c r="X310" s="16"/>
      <c r="Y310" s="16"/>
      <c r="Z310" s="16"/>
    </row>
    <row r="311" spans="1:26" ht="13.15" x14ac:dyDescent="0.4">
      <c r="A311" s="18"/>
      <c r="B311" s="6"/>
      <c r="C311" s="6"/>
      <c r="D311" s="6"/>
      <c r="E311" s="6"/>
      <c r="F311" s="6"/>
      <c r="G311" s="6"/>
      <c r="H311" s="6"/>
      <c r="I311" s="6"/>
      <c r="J311" s="6"/>
      <c r="K311" s="6"/>
      <c r="L311" s="6"/>
      <c r="M311" s="6"/>
      <c r="N311" s="6"/>
      <c r="O311" s="6"/>
      <c r="P311" s="16"/>
      <c r="Q311" s="16"/>
      <c r="R311" s="16"/>
      <c r="S311" s="6"/>
      <c r="T311" s="6"/>
      <c r="U311" s="16"/>
      <c r="V311" s="16"/>
      <c r="W311" s="16"/>
      <c r="X311" s="16"/>
      <c r="Y311" s="16"/>
      <c r="Z311" s="16"/>
    </row>
    <row r="312" spans="1:26" ht="13.15" x14ac:dyDescent="0.4">
      <c r="A312" s="18"/>
      <c r="B312" s="6"/>
      <c r="C312" s="6"/>
      <c r="D312" s="6"/>
      <c r="E312" s="6"/>
      <c r="F312" s="6"/>
      <c r="G312" s="6"/>
      <c r="H312" s="6"/>
      <c r="I312" s="6"/>
      <c r="J312" s="6"/>
      <c r="K312" s="6"/>
      <c r="L312" s="6"/>
      <c r="M312" s="6"/>
      <c r="N312" s="6"/>
      <c r="O312" s="6"/>
      <c r="P312" s="16"/>
      <c r="Q312" s="16"/>
      <c r="R312" s="16"/>
      <c r="S312" s="6"/>
      <c r="T312" s="6"/>
      <c r="U312" s="16"/>
      <c r="V312" s="16"/>
      <c r="W312" s="16"/>
      <c r="X312" s="16"/>
      <c r="Y312" s="16"/>
      <c r="Z312" s="16"/>
    </row>
    <row r="313" spans="1:26" ht="13.15" x14ac:dyDescent="0.4">
      <c r="A313" s="18"/>
      <c r="B313" s="6"/>
      <c r="C313" s="6"/>
      <c r="D313" s="6"/>
      <c r="E313" s="6"/>
      <c r="F313" s="6"/>
      <c r="G313" s="6"/>
      <c r="H313" s="6"/>
      <c r="I313" s="6"/>
      <c r="J313" s="6"/>
      <c r="K313" s="6"/>
      <c r="L313" s="6"/>
      <c r="M313" s="6"/>
      <c r="N313" s="6"/>
      <c r="O313" s="6"/>
      <c r="P313" s="16"/>
      <c r="Q313" s="16"/>
      <c r="R313" s="16"/>
      <c r="S313" s="6"/>
      <c r="T313" s="6"/>
      <c r="U313" s="16"/>
      <c r="V313" s="16"/>
      <c r="W313" s="16"/>
      <c r="X313" s="16"/>
      <c r="Y313" s="16"/>
      <c r="Z313" s="16"/>
    </row>
    <row r="314" spans="1:26" ht="13.15" x14ac:dyDescent="0.4">
      <c r="A314" s="18"/>
      <c r="B314" s="6"/>
      <c r="C314" s="6"/>
      <c r="D314" s="6"/>
      <c r="E314" s="6"/>
      <c r="F314" s="6"/>
      <c r="G314" s="6"/>
      <c r="H314" s="6"/>
      <c r="I314" s="6"/>
      <c r="J314" s="6"/>
      <c r="K314" s="6"/>
      <c r="L314" s="6"/>
      <c r="M314" s="6"/>
      <c r="N314" s="6"/>
      <c r="O314" s="6"/>
      <c r="P314" s="16"/>
      <c r="Q314" s="16"/>
      <c r="R314" s="16"/>
      <c r="S314" s="6"/>
      <c r="T314" s="6"/>
      <c r="U314" s="16"/>
      <c r="V314" s="16"/>
      <c r="W314" s="16"/>
      <c r="X314" s="16"/>
      <c r="Y314" s="16"/>
      <c r="Z314" s="16"/>
    </row>
    <row r="315" spans="1:26" ht="13.15" x14ac:dyDescent="0.4">
      <c r="A315" s="18"/>
      <c r="B315" s="6"/>
      <c r="C315" s="6"/>
      <c r="D315" s="6"/>
      <c r="E315" s="6"/>
      <c r="F315" s="6"/>
      <c r="G315" s="6"/>
      <c r="H315" s="6"/>
      <c r="I315" s="6"/>
      <c r="J315" s="6"/>
      <c r="K315" s="6"/>
      <c r="L315" s="6"/>
      <c r="M315" s="6"/>
      <c r="N315" s="6"/>
      <c r="O315" s="6"/>
      <c r="P315" s="16"/>
      <c r="Q315" s="16"/>
      <c r="R315" s="16"/>
      <c r="S315" s="6"/>
      <c r="T315" s="6"/>
      <c r="U315" s="16"/>
      <c r="V315" s="16"/>
      <c r="W315" s="16"/>
      <c r="X315" s="16"/>
      <c r="Y315" s="16"/>
      <c r="Z315" s="16"/>
    </row>
    <row r="316" spans="1:26" ht="13.15" x14ac:dyDescent="0.4">
      <c r="A316" s="18"/>
      <c r="B316" s="6"/>
      <c r="C316" s="6"/>
      <c r="D316" s="6"/>
      <c r="E316" s="6"/>
      <c r="F316" s="6"/>
      <c r="G316" s="6"/>
      <c r="H316" s="6"/>
      <c r="I316" s="6"/>
      <c r="J316" s="6"/>
      <c r="K316" s="6"/>
      <c r="L316" s="6"/>
      <c r="M316" s="6"/>
      <c r="N316" s="6"/>
      <c r="O316" s="6"/>
      <c r="P316" s="16"/>
      <c r="Q316" s="16"/>
      <c r="R316" s="16"/>
      <c r="S316" s="6"/>
      <c r="T316" s="6"/>
      <c r="U316" s="16"/>
      <c r="V316" s="16"/>
      <c r="W316" s="16"/>
      <c r="X316" s="16"/>
      <c r="Y316" s="16"/>
      <c r="Z316" s="16"/>
    </row>
    <row r="317" spans="1:26" ht="13.15" x14ac:dyDescent="0.4">
      <c r="A317" s="18"/>
      <c r="B317" s="6"/>
      <c r="C317" s="6"/>
      <c r="D317" s="6"/>
      <c r="E317" s="6"/>
      <c r="F317" s="6"/>
      <c r="G317" s="6"/>
      <c r="H317" s="6"/>
      <c r="I317" s="6"/>
      <c r="J317" s="6"/>
      <c r="K317" s="6"/>
      <c r="L317" s="6"/>
      <c r="M317" s="6"/>
      <c r="N317" s="6"/>
      <c r="O317" s="6"/>
      <c r="P317" s="16"/>
      <c r="Q317" s="16"/>
      <c r="R317" s="16"/>
      <c r="S317" s="6"/>
      <c r="T317" s="6"/>
      <c r="U317" s="16"/>
      <c r="V317" s="16"/>
      <c r="W317" s="16"/>
      <c r="X317" s="16"/>
      <c r="Y317" s="16"/>
      <c r="Z317" s="16"/>
    </row>
    <row r="318" spans="1:26" ht="13.15" x14ac:dyDescent="0.4">
      <c r="A318" s="18"/>
      <c r="B318" s="6"/>
      <c r="C318" s="6"/>
      <c r="D318" s="6"/>
      <c r="E318" s="6"/>
      <c r="F318" s="6"/>
      <c r="G318" s="6"/>
      <c r="H318" s="6"/>
      <c r="I318" s="6"/>
      <c r="J318" s="6"/>
      <c r="K318" s="6"/>
      <c r="L318" s="6"/>
      <c r="M318" s="6"/>
      <c r="N318" s="6"/>
      <c r="O318" s="6"/>
      <c r="P318" s="16"/>
      <c r="Q318" s="16"/>
      <c r="R318" s="16"/>
      <c r="S318" s="6"/>
      <c r="T318" s="6"/>
      <c r="U318" s="16"/>
      <c r="V318" s="16"/>
      <c r="W318" s="16"/>
      <c r="X318" s="16"/>
      <c r="Y318" s="16"/>
      <c r="Z318" s="16"/>
    </row>
    <row r="319" spans="1:26" ht="13.15" x14ac:dyDescent="0.4">
      <c r="A319" s="18"/>
      <c r="B319" s="6"/>
      <c r="C319" s="6"/>
      <c r="D319" s="6"/>
      <c r="E319" s="6"/>
      <c r="F319" s="6"/>
      <c r="G319" s="6"/>
      <c r="H319" s="6"/>
      <c r="I319" s="6"/>
      <c r="J319" s="6"/>
      <c r="K319" s="6"/>
      <c r="L319" s="6"/>
      <c r="M319" s="6"/>
      <c r="N319" s="6"/>
      <c r="O319" s="6"/>
      <c r="P319" s="16"/>
      <c r="Q319" s="16"/>
      <c r="R319" s="16"/>
      <c r="S319" s="6"/>
      <c r="T319" s="6"/>
      <c r="U319" s="16"/>
      <c r="V319" s="16"/>
      <c r="W319" s="16"/>
      <c r="X319" s="16"/>
      <c r="Y319" s="16"/>
      <c r="Z319" s="16"/>
    </row>
    <row r="320" spans="1:26" ht="13.15" x14ac:dyDescent="0.4">
      <c r="A320" s="18"/>
      <c r="B320" s="6"/>
      <c r="C320" s="6"/>
      <c r="D320" s="6"/>
      <c r="E320" s="6"/>
      <c r="F320" s="6"/>
      <c r="G320" s="6"/>
      <c r="H320" s="6"/>
      <c r="I320" s="6"/>
      <c r="J320" s="6"/>
      <c r="K320" s="6"/>
      <c r="L320" s="6"/>
      <c r="M320" s="6"/>
      <c r="N320" s="6"/>
      <c r="O320" s="6"/>
      <c r="P320" s="16"/>
      <c r="Q320" s="16"/>
      <c r="R320" s="16"/>
      <c r="S320" s="6"/>
      <c r="T320" s="6"/>
      <c r="U320" s="16"/>
      <c r="V320" s="16"/>
      <c r="W320" s="16"/>
      <c r="X320" s="16"/>
      <c r="Y320" s="16"/>
      <c r="Z320" s="16"/>
    </row>
    <row r="321" spans="1:26" ht="13.15" x14ac:dyDescent="0.4">
      <c r="A321" s="18"/>
      <c r="B321" s="6"/>
      <c r="C321" s="6"/>
      <c r="D321" s="6"/>
      <c r="E321" s="6"/>
      <c r="F321" s="6"/>
      <c r="G321" s="6"/>
      <c r="H321" s="6"/>
      <c r="I321" s="6"/>
      <c r="J321" s="6"/>
      <c r="K321" s="6"/>
      <c r="L321" s="6"/>
      <c r="M321" s="6"/>
      <c r="N321" s="6"/>
      <c r="O321" s="6"/>
      <c r="P321" s="16"/>
      <c r="Q321" s="16"/>
      <c r="R321" s="16"/>
      <c r="S321" s="6"/>
      <c r="T321" s="6"/>
      <c r="U321" s="16"/>
      <c r="V321" s="16"/>
      <c r="W321" s="16"/>
      <c r="X321" s="16"/>
      <c r="Y321" s="16"/>
      <c r="Z321" s="16"/>
    </row>
    <row r="322" spans="1:26" ht="13.15" x14ac:dyDescent="0.4">
      <c r="A322" s="18"/>
      <c r="B322" s="6"/>
      <c r="C322" s="6"/>
      <c r="D322" s="6"/>
      <c r="E322" s="6"/>
      <c r="F322" s="6"/>
      <c r="G322" s="6"/>
      <c r="H322" s="6"/>
      <c r="I322" s="6"/>
      <c r="J322" s="6"/>
      <c r="K322" s="6"/>
      <c r="L322" s="6"/>
      <c r="M322" s="6"/>
      <c r="N322" s="6"/>
      <c r="O322" s="6"/>
      <c r="P322" s="16"/>
      <c r="Q322" s="16"/>
      <c r="R322" s="16"/>
      <c r="S322" s="6"/>
      <c r="T322" s="6"/>
      <c r="U322" s="16"/>
      <c r="V322" s="16"/>
      <c r="W322" s="16"/>
      <c r="X322" s="16"/>
      <c r="Y322" s="16"/>
      <c r="Z322" s="16"/>
    </row>
    <row r="323" spans="1:26" ht="13.15" x14ac:dyDescent="0.4">
      <c r="A323" s="18"/>
      <c r="B323" s="6"/>
      <c r="C323" s="6"/>
      <c r="D323" s="6"/>
      <c r="E323" s="6"/>
      <c r="F323" s="6"/>
      <c r="G323" s="6"/>
      <c r="H323" s="6"/>
      <c r="I323" s="6"/>
      <c r="J323" s="6"/>
      <c r="K323" s="6"/>
      <c r="L323" s="6"/>
      <c r="M323" s="6"/>
      <c r="N323" s="6"/>
      <c r="O323" s="6"/>
      <c r="P323" s="16"/>
      <c r="Q323" s="16"/>
      <c r="R323" s="16"/>
      <c r="S323" s="6"/>
      <c r="T323" s="6"/>
      <c r="U323" s="16"/>
      <c r="V323" s="16"/>
      <c r="W323" s="16"/>
      <c r="X323" s="16"/>
      <c r="Y323" s="16"/>
      <c r="Z323" s="16"/>
    </row>
    <row r="324" spans="1:26" ht="13.15" x14ac:dyDescent="0.4">
      <c r="A324" s="18"/>
      <c r="B324" s="6"/>
      <c r="C324" s="6"/>
      <c r="D324" s="6"/>
      <c r="E324" s="6"/>
      <c r="F324" s="6"/>
      <c r="G324" s="6"/>
      <c r="H324" s="6"/>
      <c r="I324" s="6"/>
      <c r="J324" s="6"/>
      <c r="K324" s="6"/>
      <c r="L324" s="6"/>
      <c r="M324" s="6"/>
      <c r="N324" s="6"/>
      <c r="O324" s="6"/>
      <c r="P324" s="16"/>
      <c r="Q324" s="16"/>
      <c r="R324" s="16"/>
      <c r="S324" s="6"/>
      <c r="T324" s="6"/>
      <c r="U324" s="16"/>
      <c r="V324" s="16"/>
      <c r="W324" s="16"/>
      <c r="X324" s="16"/>
      <c r="Y324" s="16"/>
      <c r="Z324" s="16"/>
    </row>
    <row r="325" spans="1:26" ht="13.15" x14ac:dyDescent="0.4">
      <c r="A325" s="18"/>
      <c r="B325" s="6"/>
      <c r="C325" s="6"/>
      <c r="D325" s="6"/>
      <c r="E325" s="6"/>
      <c r="F325" s="6"/>
      <c r="G325" s="6"/>
      <c r="H325" s="6"/>
      <c r="I325" s="6"/>
      <c r="J325" s="6"/>
      <c r="K325" s="6"/>
      <c r="L325" s="6"/>
      <c r="M325" s="6"/>
      <c r="N325" s="6"/>
      <c r="O325" s="6"/>
      <c r="P325" s="16"/>
      <c r="Q325" s="16"/>
      <c r="R325" s="16"/>
      <c r="S325" s="6"/>
      <c r="T325" s="6"/>
      <c r="U325" s="16"/>
      <c r="V325" s="16"/>
      <c r="W325" s="16"/>
      <c r="X325" s="16"/>
      <c r="Y325" s="16"/>
      <c r="Z325" s="16"/>
    </row>
    <row r="326" spans="1:26" ht="13.15" x14ac:dyDescent="0.4">
      <c r="A326" s="18"/>
      <c r="B326" s="6"/>
      <c r="C326" s="6"/>
      <c r="D326" s="6"/>
      <c r="E326" s="6"/>
      <c r="F326" s="6"/>
      <c r="G326" s="6"/>
      <c r="H326" s="6"/>
      <c r="I326" s="6"/>
      <c r="J326" s="6"/>
      <c r="K326" s="6"/>
      <c r="L326" s="6"/>
      <c r="M326" s="6"/>
      <c r="N326" s="6"/>
      <c r="O326" s="6"/>
      <c r="P326" s="16"/>
      <c r="Q326" s="16"/>
      <c r="R326" s="16"/>
      <c r="S326" s="6"/>
      <c r="T326" s="6"/>
      <c r="U326" s="16"/>
      <c r="V326" s="16"/>
      <c r="W326" s="16"/>
      <c r="X326" s="16"/>
      <c r="Y326" s="16"/>
      <c r="Z326" s="16"/>
    </row>
    <row r="327" spans="1:26" ht="13.15" x14ac:dyDescent="0.4">
      <c r="A327" s="18"/>
      <c r="B327" s="6"/>
      <c r="C327" s="6"/>
      <c r="D327" s="6"/>
      <c r="E327" s="6"/>
      <c r="F327" s="6"/>
      <c r="G327" s="6"/>
      <c r="H327" s="6"/>
      <c r="I327" s="6"/>
      <c r="J327" s="6"/>
      <c r="K327" s="6"/>
      <c r="L327" s="6"/>
      <c r="M327" s="6"/>
      <c r="N327" s="6"/>
      <c r="O327" s="6"/>
      <c r="P327" s="16"/>
      <c r="Q327" s="16"/>
      <c r="R327" s="16"/>
      <c r="S327" s="6"/>
      <c r="T327" s="6"/>
      <c r="U327" s="16"/>
      <c r="V327" s="16"/>
      <c r="W327" s="16"/>
      <c r="X327" s="16"/>
      <c r="Y327" s="16"/>
      <c r="Z327" s="16"/>
    </row>
    <row r="328" spans="1:26" ht="13.15" x14ac:dyDescent="0.4">
      <c r="A328" s="18"/>
      <c r="B328" s="6"/>
      <c r="C328" s="6"/>
      <c r="D328" s="6"/>
      <c r="E328" s="6"/>
      <c r="F328" s="6"/>
      <c r="G328" s="6"/>
      <c r="H328" s="6"/>
      <c r="I328" s="6"/>
      <c r="J328" s="6"/>
      <c r="K328" s="6"/>
      <c r="L328" s="6"/>
      <c r="M328" s="6"/>
      <c r="N328" s="6"/>
      <c r="O328" s="6"/>
      <c r="P328" s="16"/>
      <c r="Q328" s="16"/>
      <c r="R328" s="16"/>
      <c r="S328" s="6"/>
      <c r="T328" s="6"/>
      <c r="U328" s="16"/>
      <c r="V328" s="16"/>
      <c r="W328" s="16"/>
      <c r="X328" s="16"/>
      <c r="Y328" s="16"/>
      <c r="Z328" s="16"/>
    </row>
    <row r="329" spans="1:26" ht="13.15" x14ac:dyDescent="0.4">
      <c r="A329" s="18"/>
      <c r="B329" s="6"/>
      <c r="C329" s="6"/>
      <c r="D329" s="6"/>
      <c r="E329" s="6"/>
      <c r="F329" s="6"/>
      <c r="G329" s="6"/>
      <c r="H329" s="6"/>
      <c r="I329" s="6"/>
      <c r="J329" s="6"/>
      <c r="K329" s="6"/>
      <c r="L329" s="6"/>
      <c r="M329" s="6"/>
      <c r="N329" s="6"/>
      <c r="O329" s="6"/>
      <c r="P329" s="16"/>
      <c r="Q329" s="16"/>
      <c r="R329" s="16"/>
      <c r="S329" s="6"/>
      <c r="T329" s="6"/>
      <c r="U329" s="16"/>
      <c r="V329" s="16"/>
      <c r="W329" s="16"/>
      <c r="X329" s="16"/>
      <c r="Y329" s="16"/>
      <c r="Z329" s="16"/>
    </row>
    <row r="330" spans="1:26" ht="13.15" x14ac:dyDescent="0.4">
      <c r="A330" s="18"/>
      <c r="B330" s="6"/>
      <c r="C330" s="6"/>
      <c r="D330" s="6"/>
      <c r="E330" s="6"/>
      <c r="F330" s="6"/>
      <c r="G330" s="6"/>
      <c r="H330" s="6"/>
      <c r="I330" s="6"/>
      <c r="J330" s="6"/>
      <c r="K330" s="6"/>
      <c r="L330" s="6"/>
      <c r="M330" s="6"/>
      <c r="N330" s="6"/>
      <c r="O330" s="6"/>
      <c r="P330" s="16"/>
      <c r="Q330" s="16"/>
      <c r="R330" s="16"/>
      <c r="S330" s="6"/>
      <c r="T330" s="6"/>
      <c r="U330" s="16"/>
      <c r="V330" s="16"/>
      <c r="W330" s="16"/>
      <c r="X330" s="16"/>
      <c r="Y330" s="16"/>
      <c r="Z330" s="16"/>
    </row>
    <row r="331" spans="1:26" ht="13.15" x14ac:dyDescent="0.4">
      <c r="A331" s="18"/>
      <c r="B331" s="6"/>
      <c r="C331" s="6"/>
      <c r="D331" s="6"/>
      <c r="E331" s="6"/>
      <c r="F331" s="6"/>
      <c r="G331" s="6"/>
      <c r="H331" s="6"/>
      <c r="I331" s="6"/>
      <c r="J331" s="6"/>
      <c r="K331" s="6"/>
      <c r="L331" s="6"/>
      <c r="M331" s="6"/>
      <c r="N331" s="6"/>
      <c r="O331" s="6"/>
      <c r="P331" s="16"/>
      <c r="Q331" s="16"/>
      <c r="R331" s="16"/>
      <c r="S331" s="6"/>
      <c r="T331" s="6"/>
      <c r="U331" s="16"/>
      <c r="V331" s="16"/>
      <c r="W331" s="16"/>
      <c r="X331" s="16"/>
      <c r="Y331" s="16"/>
      <c r="Z331" s="16"/>
    </row>
    <row r="332" spans="1:26" ht="13.15" x14ac:dyDescent="0.4">
      <c r="A332" s="18"/>
      <c r="B332" s="6"/>
      <c r="C332" s="6"/>
      <c r="D332" s="6"/>
      <c r="E332" s="6"/>
      <c r="F332" s="6"/>
      <c r="G332" s="6"/>
      <c r="H332" s="6"/>
      <c r="I332" s="6"/>
      <c r="J332" s="6"/>
      <c r="K332" s="6"/>
      <c r="L332" s="6"/>
      <c r="M332" s="6"/>
      <c r="N332" s="6"/>
      <c r="O332" s="6"/>
      <c r="P332" s="16"/>
      <c r="Q332" s="16"/>
      <c r="R332" s="16"/>
      <c r="S332" s="6"/>
      <c r="T332" s="6"/>
      <c r="U332" s="16"/>
      <c r="V332" s="16"/>
      <c r="W332" s="16"/>
      <c r="X332" s="16"/>
      <c r="Y332" s="16"/>
      <c r="Z332" s="16"/>
    </row>
    <row r="333" spans="1:26" ht="13.15" x14ac:dyDescent="0.4">
      <c r="A333" s="18"/>
      <c r="B333" s="6"/>
      <c r="C333" s="6"/>
      <c r="D333" s="6"/>
      <c r="E333" s="6"/>
      <c r="F333" s="6"/>
      <c r="G333" s="6"/>
      <c r="H333" s="6"/>
      <c r="I333" s="6"/>
      <c r="J333" s="6"/>
      <c r="K333" s="6"/>
      <c r="L333" s="6"/>
      <c r="M333" s="6"/>
      <c r="N333" s="6"/>
      <c r="O333" s="6"/>
      <c r="P333" s="16"/>
      <c r="Q333" s="16"/>
      <c r="R333" s="16"/>
      <c r="S333" s="6"/>
      <c r="T333" s="6"/>
      <c r="U333" s="16"/>
      <c r="V333" s="16"/>
      <c r="W333" s="16"/>
      <c r="X333" s="16"/>
      <c r="Y333" s="16"/>
      <c r="Z333" s="16"/>
    </row>
  </sheetData>
  <autoFilter ref="A1:Z333" xr:uid="{00000000-0001-0000-0100-000000000000}"/>
  <customSheetViews>
    <customSheetView guid="{FE0B1CA6-6951-4150-9B60-73C8DB844E93}" filter="1" showAutoFilter="1">
      <pageMargins left="0.7" right="0.7" top="0.75" bottom="0.75" header="0.3" footer="0.3"/>
      <autoFilter ref="A1:S95" xr:uid="{E5D050CB-8C51-4AC9-88CD-961B5D1AAB32}">
        <filterColumn colId="0">
          <filters>
            <filter val="Para adoção"/>
          </filters>
        </filterColumn>
      </autoFilter>
      <extLst>
        <ext uri="GoogleSheetsCustomDataVersion1">
          <go:sheetsCustomData xmlns:go="http://customooxmlschemas.google.com/" filterViewId="1508283658"/>
        </ext>
      </extLst>
    </customSheetView>
    <customSheetView guid="{14346807-3523-4492-B43C-08DAE83F4CCF}" filter="1" showAutoFilter="1">
      <pageMargins left="0.7" right="0.7" top="0.75" bottom="0.75" header="0.3" footer="0.3"/>
      <autoFilter ref="A1:S132" xr:uid="{F37892CB-CB09-4CD2-848E-3FAE81DFC29E}"/>
      <extLst>
        <ext uri="GoogleSheetsCustomDataVersion1">
          <go:sheetsCustomData xmlns:go="http://customooxmlschemas.google.com/" filterViewId="357292518"/>
        </ext>
      </extLst>
    </customSheetView>
  </customSheetViews>
  <dataValidations count="1">
    <dataValidation type="list" allowBlank="1" showErrorMessage="1" sqref="A2:A98" xr:uid="{00000000-0002-0000-0100-000000000000}">
      <formula1>"Para adoção,Adotado,Virou estrelinha =("</formula1>
    </dataValidation>
  </dataValidations>
  <pageMargins left="0.511811024" right="0.511811024" top="0.78740157499999996" bottom="0.78740157499999996" header="0" footer="0"/>
  <pageSetup paperSize="9" orientation="portrait"/>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998"/>
  <sheetViews>
    <sheetView workbookViewId="0">
      <selection activeCell="G15" sqref="G15"/>
    </sheetView>
  </sheetViews>
  <sheetFormatPr defaultColWidth="14.42578125" defaultRowHeight="15" customHeight="1" x14ac:dyDescent="0.4"/>
  <cols>
    <col min="1" max="1" width="13.5703125" customWidth="1"/>
    <col min="2" max="2" width="18" customWidth="1"/>
    <col min="3" max="3" width="17.7109375" customWidth="1"/>
    <col min="4" max="4" width="14.42578125" customWidth="1"/>
    <col min="5" max="5" width="25.35546875" customWidth="1"/>
    <col min="6" max="6" width="17" customWidth="1"/>
    <col min="7" max="7" width="19.5703125" customWidth="1"/>
    <col min="8" max="8" width="30.42578125" customWidth="1"/>
    <col min="9" max="9" width="72" customWidth="1"/>
  </cols>
  <sheetData>
    <row r="1" spans="1:9" ht="39.4" customHeight="1" x14ac:dyDescent="0.4">
      <c r="A1" s="72" t="s">
        <v>1468</v>
      </c>
      <c r="B1" s="1" t="s">
        <v>1469</v>
      </c>
      <c r="C1" s="1" t="s">
        <v>1470</v>
      </c>
      <c r="D1" s="1" t="s">
        <v>1471</v>
      </c>
      <c r="E1" s="1" t="s">
        <v>1472</v>
      </c>
      <c r="F1" s="1" t="s">
        <v>1473</v>
      </c>
      <c r="G1" s="1" t="s">
        <v>1474</v>
      </c>
      <c r="H1" s="1" t="s">
        <v>1475</v>
      </c>
      <c r="I1" s="1" t="s">
        <v>1476</v>
      </c>
    </row>
    <row r="2" spans="1:9" ht="15" customHeight="1" x14ac:dyDescent="0.4">
      <c r="A2" s="73" t="s">
        <v>1477</v>
      </c>
      <c r="B2" s="73" t="s">
        <v>1478</v>
      </c>
      <c r="C2" s="66" t="s">
        <v>1478</v>
      </c>
      <c r="D2" s="66" t="s">
        <v>1479</v>
      </c>
      <c r="E2" s="66" t="s">
        <v>61</v>
      </c>
      <c r="H2" s="7" t="s">
        <v>1480</v>
      </c>
      <c r="I2" s="66" t="s">
        <v>1481</v>
      </c>
    </row>
    <row r="3" spans="1:9" ht="15" customHeight="1" x14ac:dyDescent="0.4">
      <c r="A3" s="73" t="s">
        <v>1477</v>
      </c>
      <c r="B3" s="73" t="s">
        <v>1482</v>
      </c>
      <c r="C3" s="66" t="s">
        <v>1482</v>
      </c>
      <c r="E3" s="66" t="s">
        <v>1483</v>
      </c>
      <c r="H3" s="7" t="s">
        <v>1480</v>
      </c>
    </row>
    <row r="4" spans="1:9" ht="15" customHeight="1" x14ac:dyDescent="0.4">
      <c r="A4" s="73" t="s">
        <v>1477</v>
      </c>
      <c r="B4" s="73" t="s">
        <v>1484</v>
      </c>
      <c r="C4" s="66" t="s">
        <v>1485</v>
      </c>
      <c r="D4" s="66" t="s">
        <v>1479</v>
      </c>
      <c r="H4" s="7"/>
    </row>
    <row r="5" spans="1:9" ht="15" customHeight="1" x14ac:dyDescent="0.4">
      <c r="A5" s="73" t="s">
        <v>1477</v>
      </c>
      <c r="B5" s="73" t="s">
        <v>1486</v>
      </c>
      <c r="C5" s="66" t="s">
        <v>1486</v>
      </c>
      <c r="D5" s="66" t="s">
        <v>1487</v>
      </c>
      <c r="E5" s="74" t="s">
        <v>1488</v>
      </c>
      <c r="H5" s="7"/>
    </row>
    <row r="6" spans="1:9" ht="15" customHeight="1" x14ac:dyDescent="0.4">
      <c r="A6" s="73" t="s">
        <v>1477</v>
      </c>
      <c r="B6" s="73" t="s">
        <v>1489</v>
      </c>
      <c r="H6" s="7"/>
    </row>
    <row r="7" spans="1:9" ht="15" customHeight="1" x14ac:dyDescent="0.4">
      <c r="A7" s="73" t="s">
        <v>1477</v>
      </c>
      <c r="B7" s="73" t="s">
        <v>1490</v>
      </c>
      <c r="H7" s="7"/>
    </row>
    <row r="8" spans="1:9" ht="15" customHeight="1" x14ac:dyDescent="0.4">
      <c r="A8" s="73" t="s">
        <v>1477</v>
      </c>
      <c r="B8" s="73" t="s">
        <v>1491</v>
      </c>
      <c r="H8" s="7"/>
    </row>
    <row r="9" spans="1:9" ht="15" customHeight="1" x14ac:dyDescent="0.4">
      <c r="A9" s="73" t="s">
        <v>1477</v>
      </c>
      <c r="B9" s="73" t="s">
        <v>1492</v>
      </c>
      <c r="H9" s="7"/>
    </row>
    <row r="10" spans="1:9" ht="15" customHeight="1" x14ac:dyDescent="0.4">
      <c r="A10" s="73" t="s">
        <v>1477</v>
      </c>
      <c r="B10" s="73" t="s">
        <v>1493</v>
      </c>
      <c r="C10" s="66" t="s">
        <v>1494</v>
      </c>
      <c r="D10" s="66" t="s">
        <v>1495</v>
      </c>
      <c r="E10" s="74" t="s">
        <v>1496</v>
      </c>
      <c r="H10" s="7" t="s">
        <v>1497</v>
      </c>
      <c r="I10" s="66" t="s">
        <v>1498</v>
      </c>
    </row>
    <row r="11" spans="1:9" ht="15" customHeight="1" x14ac:dyDescent="0.4">
      <c r="A11" s="73" t="s">
        <v>1477</v>
      </c>
      <c r="B11" s="73" t="s">
        <v>1499</v>
      </c>
      <c r="C11" s="66" t="s">
        <v>1499</v>
      </c>
      <c r="D11" s="66" t="s">
        <v>1500</v>
      </c>
      <c r="F11" s="66" t="s">
        <v>1501</v>
      </c>
      <c r="H11" s="7"/>
    </row>
    <row r="12" spans="1:9" ht="15" customHeight="1" x14ac:dyDescent="0.4">
      <c r="A12" s="73" t="s">
        <v>1477</v>
      </c>
      <c r="B12" s="73" t="s">
        <v>1502</v>
      </c>
      <c r="H12" s="7"/>
    </row>
    <row r="13" spans="1:9" ht="15" customHeight="1" x14ac:dyDescent="0.4">
      <c r="A13" s="73" t="s">
        <v>1503</v>
      </c>
      <c r="B13" s="73" t="s">
        <v>728</v>
      </c>
      <c r="C13" s="66" t="s">
        <v>728</v>
      </c>
      <c r="D13" s="66" t="s">
        <v>1504</v>
      </c>
      <c r="E13" s="66" t="s">
        <v>1505</v>
      </c>
      <c r="F13" s="66" t="s">
        <v>1506</v>
      </c>
      <c r="G13" s="66" t="s">
        <v>1507</v>
      </c>
      <c r="H13" s="7" t="s">
        <v>1508</v>
      </c>
      <c r="I13" s="66" t="s">
        <v>1509</v>
      </c>
    </row>
    <row r="14" spans="1:9" ht="15" customHeight="1" x14ac:dyDescent="0.4">
      <c r="A14" s="73" t="s">
        <v>1503</v>
      </c>
      <c r="B14" s="73" t="s">
        <v>1510</v>
      </c>
      <c r="D14" s="66" t="s">
        <v>1511</v>
      </c>
      <c r="H14" s="7" t="s">
        <v>1497</v>
      </c>
      <c r="I14" s="66" t="s">
        <v>1512</v>
      </c>
    </row>
    <row r="15" spans="1:9" ht="15" customHeight="1" x14ac:dyDescent="0.4">
      <c r="A15" s="73" t="s">
        <v>1503</v>
      </c>
      <c r="B15" s="73" t="s">
        <v>1513</v>
      </c>
      <c r="C15" s="66" t="s">
        <v>1513</v>
      </c>
      <c r="D15" s="66" t="s">
        <v>1514</v>
      </c>
      <c r="F15" s="66" t="s">
        <v>1515</v>
      </c>
      <c r="G15" s="66" t="s">
        <v>1516</v>
      </c>
      <c r="H15" s="7" t="s">
        <v>1497</v>
      </c>
      <c r="I15" s="66" t="s">
        <v>1517</v>
      </c>
    </row>
    <row r="16" spans="1:9" ht="15" customHeight="1" x14ac:dyDescent="0.4">
      <c r="A16" s="73" t="s">
        <v>1503</v>
      </c>
      <c r="B16" s="73" t="s">
        <v>1518</v>
      </c>
      <c r="D16" s="66" t="s">
        <v>1519</v>
      </c>
      <c r="E16" s="66" t="s">
        <v>1520</v>
      </c>
      <c r="G16" s="66" t="s">
        <v>1521</v>
      </c>
      <c r="H16" s="7" t="s">
        <v>1522</v>
      </c>
      <c r="I16" s="66" t="s">
        <v>1523</v>
      </c>
    </row>
    <row r="17" spans="1:9" ht="15" customHeight="1" x14ac:dyDescent="0.4">
      <c r="A17" s="73" t="s">
        <v>1503</v>
      </c>
      <c r="B17" s="73" t="s">
        <v>1524</v>
      </c>
      <c r="D17" s="66" t="s">
        <v>1525</v>
      </c>
      <c r="H17" s="7" t="s">
        <v>1497</v>
      </c>
      <c r="I17" s="66" t="s">
        <v>1526</v>
      </c>
    </row>
    <row r="18" spans="1:9" ht="15" customHeight="1" x14ac:dyDescent="0.4">
      <c r="A18" s="73" t="s">
        <v>1503</v>
      </c>
      <c r="B18" s="73" t="s">
        <v>17</v>
      </c>
      <c r="D18" s="66" t="s">
        <v>1527</v>
      </c>
      <c r="E18" s="75" t="s">
        <v>1528</v>
      </c>
      <c r="H18" s="7" t="s">
        <v>1497</v>
      </c>
      <c r="I18" s="66" t="s">
        <v>1517</v>
      </c>
    </row>
    <row r="19" spans="1:9" ht="15" customHeight="1" x14ac:dyDescent="0.4">
      <c r="A19" s="73" t="s">
        <v>1503</v>
      </c>
      <c r="B19" s="73" t="s">
        <v>1529</v>
      </c>
      <c r="D19" s="66" t="s">
        <v>1530</v>
      </c>
      <c r="H19" s="7" t="s">
        <v>1497</v>
      </c>
      <c r="I19" s="66" t="s">
        <v>1517</v>
      </c>
    </row>
    <row r="20" spans="1:9" ht="15" customHeight="1" x14ac:dyDescent="0.4">
      <c r="A20" s="73" t="s">
        <v>1503</v>
      </c>
      <c r="B20" s="73" t="s">
        <v>1531</v>
      </c>
      <c r="D20" s="66" t="s">
        <v>1532</v>
      </c>
      <c r="H20" s="7" t="s">
        <v>1480</v>
      </c>
      <c r="I20" s="66" t="s">
        <v>1533</v>
      </c>
    </row>
    <row r="21" spans="1:9" ht="15" customHeight="1" x14ac:dyDescent="0.4">
      <c r="A21" s="73" t="s">
        <v>1534</v>
      </c>
      <c r="B21" s="73" t="s">
        <v>1535</v>
      </c>
      <c r="H21" s="7"/>
    </row>
    <row r="22" spans="1:9" ht="15" customHeight="1" x14ac:dyDescent="0.4">
      <c r="A22" s="73" t="s">
        <v>1534</v>
      </c>
      <c r="B22" s="73" t="s">
        <v>1524</v>
      </c>
      <c r="H22" s="7"/>
    </row>
    <row r="23" spans="1:9" ht="15" customHeight="1" x14ac:dyDescent="0.4">
      <c r="A23" s="73" t="s">
        <v>1534</v>
      </c>
      <c r="B23" s="73" t="s">
        <v>1536</v>
      </c>
      <c r="H23" s="7"/>
    </row>
    <row r="24" spans="1:9" ht="15" customHeight="1" x14ac:dyDescent="0.4">
      <c r="A24" s="73" t="s">
        <v>1534</v>
      </c>
      <c r="B24" s="73" t="s">
        <v>1537</v>
      </c>
      <c r="H24" s="7"/>
    </row>
    <row r="25" spans="1:9" ht="15" customHeight="1" x14ac:dyDescent="0.4">
      <c r="A25" s="73" t="s">
        <v>1534</v>
      </c>
      <c r="B25" s="73" t="s">
        <v>1538</v>
      </c>
      <c r="H25" s="7"/>
    </row>
    <row r="26" spans="1:9" ht="15" customHeight="1" x14ac:dyDescent="0.4">
      <c r="A26" s="73" t="s">
        <v>1534</v>
      </c>
      <c r="B26" s="73" t="s">
        <v>1538</v>
      </c>
      <c r="H26" s="7"/>
    </row>
    <row r="27" spans="1:9" ht="15" customHeight="1" x14ac:dyDescent="0.4">
      <c r="A27" s="73" t="s">
        <v>1534</v>
      </c>
      <c r="B27" s="73" t="s">
        <v>1539</v>
      </c>
      <c r="H27" s="7"/>
    </row>
    <row r="28" spans="1:9" ht="15" customHeight="1" x14ac:dyDescent="0.4">
      <c r="A28" s="73" t="s">
        <v>1534</v>
      </c>
      <c r="B28" s="73" t="s">
        <v>1540</v>
      </c>
      <c r="H28" s="7"/>
    </row>
    <row r="29" spans="1:9" ht="15" customHeight="1" x14ac:dyDescent="0.4">
      <c r="A29" s="73"/>
      <c r="B29" s="73"/>
      <c r="H29" s="7"/>
    </row>
    <row r="30" spans="1:9" ht="13.15" x14ac:dyDescent="0.4">
      <c r="A30" s="73"/>
      <c r="B30" s="73"/>
      <c r="H30" s="7"/>
    </row>
    <row r="31" spans="1:9" ht="13.15" x14ac:dyDescent="0.4">
      <c r="A31" s="73"/>
      <c r="B31" s="73"/>
      <c r="H31" s="7"/>
    </row>
    <row r="32" spans="1:9" ht="13.15" x14ac:dyDescent="0.4">
      <c r="A32" s="73"/>
      <c r="B32" s="73"/>
      <c r="H32" s="7"/>
    </row>
    <row r="33" spans="1:8" ht="13.15" x14ac:dyDescent="0.4">
      <c r="A33" s="73"/>
      <c r="B33" s="73"/>
      <c r="H33" s="7"/>
    </row>
    <row r="34" spans="1:8" ht="13.15" x14ac:dyDescent="0.4">
      <c r="A34" s="73"/>
      <c r="B34" s="73"/>
    </row>
    <row r="35" spans="1:8" ht="13.15" x14ac:dyDescent="0.4">
      <c r="A35" s="73"/>
      <c r="B35" s="73"/>
    </row>
    <row r="36" spans="1:8" ht="13.15" x14ac:dyDescent="0.4">
      <c r="A36" s="73"/>
      <c r="B36" s="73"/>
    </row>
    <row r="37" spans="1:8" ht="13.15" x14ac:dyDescent="0.4">
      <c r="A37" s="73"/>
      <c r="B37" s="73"/>
    </row>
    <row r="38" spans="1:8" ht="13.15" x14ac:dyDescent="0.4">
      <c r="A38" s="73"/>
      <c r="B38" s="73"/>
    </row>
    <row r="39" spans="1:8" ht="13.15" x14ac:dyDescent="0.4">
      <c r="A39" s="73"/>
      <c r="B39" s="73"/>
    </row>
    <row r="40" spans="1:8" ht="13.15" x14ac:dyDescent="0.4">
      <c r="A40" s="73"/>
      <c r="B40" s="73"/>
    </row>
    <row r="41" spans="1:8" ht="13.15" x14ac:dyDescent="0.4">
      <c r="A41" s="73"/>
      <c r="B41" s="73"/>
    </row>
    <row r="42" spans="1:8" ht="13.15" x14ac:dyDescent="0.4">
      <c r="A42" s="73"/>
      <c r="B42" s="73"/>
    </row>
    <row r="43" spans="1:8" ht="13.15" x14ac:dyDescent="0.4">
      <c r="A43" s="73"/>
      <c r="B43" s="73"/>
    </row>
    <row r="44" spans="1:8" ht="13.15" x14ac:dyDescent="0.4">
      <c r="A44" s="73"/>
      <c r="B44" s="73"/>
    </row>
    <row r="45" spans="1:8" ht="13.15" x14ac:dyDescent="0.4">
      <c r="A45" s="73"/>
      <c r="B45" s="73"/>
    </row>
    <row r="46" spans="1:8" ht="13.15" x14ac:dyDescent="0.4">
      <c r="A46" s="73"/>
      <c r="B46" s="73"/>
    </row>
    <row r="47" spans="1:8" ht="13.15" x14ac:dyDescent="0.4">
      <c r="A47" s="73"/>
      <c r="B47" s="73"/>
    </row>
    <row r="48" spans="1:8" ht="13.15" x14ac:dyDescent="0.4">
      <c r="A48" s="73"/>
      <c r="B48" s="73"/>
    </row>
    <row r="49" spans="1:2" ht="13.15" x14ac:dyDescent="0.4">
      <c r="A49" s="73"/>
      <c r="B49" s="73"/>
    </row>
    <row r="50" spans="1:2" ht="13.15" x14ac:dyDescent="0.4">
      <c r="A50" s="73"/>
      <c r="B50" s="73"/>
    </row>
    <row r="51" spans="1:2" ht="13.15" x14ac:dyDescent="0.4">
      <c r="A51" s="73"/>
      <c r="B51" s="73"/>
    </row>
    <row r="52" spans="1:2" ht="13.15" x14ac:dyDescent="0.4">
      <c r="A52" s="73"/>
      <c r="B52" s="73"/>
    </row>
    <row r="53" spans="1:2" ht="13.15" x14ac:dyDescent="0.4">
      <c r="A53" s="73"/>
      <c r="B53" s="73"/>
    </row>
    <row r="54" spans="1:2" ht="13.15" x14ac:dyDescent="0.4">
      <c r="A54" s="73"/>
      <c r="B54" s="73"/>
    </row>
    <row r="55" spans="1:2" ht="13.15" x14ac:dyDescent="0.4">
      <c r="A55" s="73"/>
      <c r="B55" s="73"/>
    </row>
    <row r="56" spans="1:2" ht="13.15" x14ac:dyDescent="0.4">
      <c r="A56" s="73"/>
      <c r="B56" s="73"/>
    </row>
    <row r="57" spans="1:2" ht="13.15" x14ac:dyDescent="0.4">
      <c r="A57" s="73"/>
      <c r="B57" s="73"/>
    </row>
    <row r="58" spans="1:2" ht="13.15" x14ac:dyDescent="0.4">
      <c r="A58" s="73"/>
      <c r="B58" s="73"/>
    </row>
    <row r="59" spans="1:2" ht="13.15" x14ac:dyDescent="0.4">
      <c r="A59" s="73"/>
      <c r="B59" s="73"/>
    </row>
    <row r="60" spans="1:2" ht="13.15" x14ac:dyDescent="0.4">
      <c r="A60" s="73"/>
      <c r="B60" s="73"/>
    </row>
    <row r="61" spans="1:2" ht="13.15" x14ac:dyDescent="0.4">
      <c r="A61" s="73"/>
      <c r="B61" s="73"/>
    </row>
    <row r="62" spans="1:2" ht="13.15" x14ac:dyDescent="0.4">
      <c r="A62" s="73"/>
      <c r="B62" s="73"/>
    </row>
    <row r="63" spans="1:2" ht="13.15" x14ac:dyDescent="0.4">
      <c r="A63" s="73"/>
      <c r="B63" s="73"/>
    </row>
    <row r="64" spans="1:2" ht="13.15" x14ac:dyDescent="0.4">
      <c r="A64" s="73"/>
      <c r="B64" s="73"/>
    </row>
    <row r="65" spans="1:2" ht="13.15" x14ac:dyDescent="0.4">
      <c r="A65" s="73"/>
      <c r="B65" s="73"/>
    </row>
    <row r="66" spans="1:2" ht="13.15" x14ac:dyDescent="0.4">
      <c r="A66" s="73"/>
      <c r="B66" s="73"/>
    </row>
    <row r="67" spans="1:2" ht="13.15" x14ac:dyDescent="0.4">
      <c r="A67" s="73"/>
      <c r="B67" s="73"/>
    </row>
    <row r="68" spans="1:2" ht="13.15" x14ac:dyDescent="0.4">
      <c r="A68" s="73"/>
      <c r="B68" s="73"/>
    </row>
    <row r="69" spans="1:2" ht="13.15" x14ac:dyDescent="0.4">
      <c r="A69" s="73"/>
      <c r="B69" s="73"/>
    </row>
    <row r="70" spans="1:2" ht="13.15" x14ac:dyDescent="0.4">
      <c r="A70" s="73"/>
      <c r="B70" s="73"/>
    </row>
    <row r="71" spans="1:2" ht="13.15" x14ac:dyDescent="0.4">
      <c r="A71" s="73"/>
      <c r="B71" s="73"/>
    </row>
    <row r="72" spans="1:2" ht="13.15" x14ac:dyDescent="0.4">
      <c r="A72" s="73"/>
      <c r="B72" s="73"/>
    </row>
    <row r="73" spans="1:2" ht="13.15" x14ac:dyDescent="0.4">
      <c r="A73" s="73"/>
      <c r="B73" s="73"/>
    </row>
    <row r="74" spans="1:2" ht="13.15" x14ac:dyDescent="0.4">
      <c r="A74" s="73"/>
      <c r="B74" s="73"/>
    </row>
    <row r="75" spans="1:2" ht="13.15" x14ac:dyDescent="0.4">
      <c r="A75" s="73"/>
      <c r="B75" s="73"/>
    </row>
    <row r="76" spans="1:2" ht="13.15" x14ac:dyDescent="0.4">
      <c r="A76" s="73"/>
      <c r="B76" s="73"/>
    </row>
    <row r="77" spans="1:2" ht="13.15" x14ac:dyDescent="0.4">
      <c r="A77" s="73"/>
      <c r="B77" s="73"/>
    </row>
    <row r="78" spans="1:2" ht="13.15" x14ac:dyDescent="0.4">
      <c r="A78" s="73"/>
      <c r="B78" s="73"/>
    </row>
    <row r="79" spans="1:2" ht="13.15" x14ac:dyDescent="0.4">
      <c r="A79" s="73"/>
      <c r="B79" s="73"/>
    </row>
    <row r="80" spans="1:2" ht="13.15" x14ac:dyDescent="0.4">
      <c r="A80" s="73"/>
      <c r="B80" s="73"/>
    </row>
    <row r="81" spans="1:2" ht="13.15" x14ac:dyDescent="0.4">
      <c r="A81" s="73"/>
      <c r="B81" s="73"/>
    </row>
    <row r="82" spans="1:2" ht="13.15" x14ac:dyDescent="0.4">
      <c r="A82" s="73"/>
      <c r="B82" s="73"/>
    </row>
    <row r="83" spans="1:2" ht="13.15" x14ac:dyDescent="0.4">
      <c r="A83" s="73"/>
      <c r="B83" s="73"/>
    </row>
    <row r="84" spans="1:2" ht="13.15" x14ac:dyDescent="0.4">
      <c r="A84" s="73"/>
      <c r="B84" s="73"/>
    </row>
    <row r="85" spans="1:2" ht="13.15" x14ac:dyDescent="0.4">
      <c r="A85" s="73"/>
      <c r="B85" s="73"/>
    </row>
    <row r="86" spans="1:2" ht="13.15" x14ac:dyDescent="0.4">
      <c r="A86" s="73"/>
      <c r="B86" s="73"/>
    </row>
    <row r="87" spans="1:2" ht="13.15" x14ac:dyDescent="0.4">
      <c r="A87" s="73"/>
      <c r="B87" s="73"/>
    </row>
    <row r="88" spans="1:2" ht="13.15" x14ac:dyDescent="0.4">
      <c r="A88" s="73"/>
      <c r="B88" s="73"/>
    </row>
    <row r="89" spans="1:2" ht="13.15" x14ac:dyDescent="0.4">
      <c r="A89" s="73"/>
      <c r="B89" s="73"/>
    </row>
    <row r="90" spans="1:2" ht="13.15" x14ac:dyDescent="0.4">
      <c r="A90" s="73"/>
      <c r="B90" s="73"/>
    </row>
    <row r="91" spans="1:2" ht="13.15" x14ac:dyDescent="0.4">
      <c r="A91" s="73"/>
      <c r="B91" s="73"/>
    </row>
    <row r="92" spans="1:2" ht="13.15" x14ac:dyDescent="0.4">
      <c r="A92" s="73"/>
      <c r="B92" s="73"/>
    </row>
    <row r="93" spans="1:2" ht="13.15" x14ac:dyDescent="0.4">
      <c r="A93" s="73"/>
      <c r="B93" s="73"/>
    </row>
    <row r="94" spans="1:2" ht="13.15" x14ac:dyDescent="0.4">
      <c r="A94" s="73"/>
      <c r="B94" s="73"/>
    </row>
    <row r="95" spans="1:2" ht="13.15" x14ac:dyDescent="0.4">
      <c r="A95" s="73"/>
      <c r="B95" s="73"/>
    </row>
    <row r="96" spans="1:2" ht="13.15" x14ac:dyDescent="0.4">
      <c r="A96" s="73"/>
      <c r="B96" s="73"/>
    </row>
    <row r="97" spans="1:2" ht="13.15" x14ac:dyDescent="0.4">
      <c r="A97" s="73"/>
      <c r="B97" s="73"/>
    </row>
    <row r="98" spans="1:2" ht="13.15" x14ac:dyDescent="0.4">
      <c r="A98" s="73"/>
      <c r="B98" s="73"/>
    </row>
    <row r="99" spans="1:2" ht="13.15" x14ac:dyDescent="0.4">
      <c r="A99" s="73"/>
      <c r="B99" s="73"/>
    </row>
    <row r="100" spans="1:2" ht="13.15" x14ac:dyDescent="0.4">
      <c r="A100" s="73"/>
      <c r="B100" s="73"/>
    </row>
    <row r="101" spans="1:2" ht="13.15" x14ac:dyDescent="0.4">
      <c r="A101" s="73"/>
      <c r="B101" s="73"/>
    </row>
    <row r="102" spans="1:2" ht="13.15" x14ac:dyDescent="0.4">
      <c r="A102" s="73"/>
      <c r="B102" s="73"/>
    </row>
    <row r="103" spans="1:2" ht="13.15" x14ac:dyDescent="0.4">
      <c r="A103" s="73"/>
      <c r="B103" s="73"/>
    </row>
    <row r="104" spans="1:2" ht="13.15" x14ac:dyDescent="0.4">
      <c r="A104" s="73"/>
      <c r="B104" s="73"/>
    </row>
    <row r="105" spans="1:2" ht="13.15" x14ac:dyDescent="0.4">
      <c r="A105" s="73"/>
      <c r="B105" s="73"/>
    </row>
    <row r="106" spans="1:2" ht="13.15" x14ac:dyDescent="0.4">
      <c r="A106" s="73"/>
      <c r="B106" s="73"/>
    </row>
    <row r="107" spans="1:2" ht="13.15" x14ac:dyDescent="0.4">
      <c r="A107" s="73"/>
      <c r="B107" s="73"/>
    </row>
    <row r="108" spans="1:2" ht="13.15" x14ac:dyDescent="0.4">
      <c r="A108" s="73"/>
      <c r="B108" s="73"/>
    </row>
    <row r="109" spans="1:2" ht="13.15" x14ac:dyDescent="0.4">
      <c r="A109" s="73"/>
      <c r="B109" s="73"/>
    </row>
    <row r="110" spans="1:2" ht="13.15" x14ac:dyDescent="0.4">
      <c r="A110" s="73"/>
      <c r="B110" s="73"/>
    </row>
    <row r="111" spans="1:2" ht="13.15" x14ac:dyDescent="0.4">
      <c r="A111" s="73"/>
      <c r="B111" s="73"/>
    </row>
    <row r="112" spans="1:2" ht="13.15" x14ac:dyDescent="0.4">
      <c r="A112" s="73"/>
      <c r="B112" s="73"/>
    </row>
    <row r="113" spans="1:2" ht="13.15" x14ac:dyDescent="0.4">
      <c r="A113" s="73"/>
      <c r="B113" s="73"/>
    </row>
    <row r="114" spans="1:2" ht="13.15" x14ac:dyDescent="0.4">
      <c r="A114" s="73"/>
      <c r="B114" s="73"/>
    </row>
    <row r="115" spans="1:2" ht="13.15" x14ac:dyDescent="0.4">
      <c r="A115" s="73"/>
      <c r="B115" s="73"/>
    </row>
    <row r="116" spans="1:2" ht="13.15" x14ac:dyDescent="0.4">
      <c r="A116" s="73"/>
      <c r="B116" s="73"/>
    </row>
    <row r="117" spans="1:2" ht="13.15" x14ac:dyDescent="0.4">
      <c r="A117" s="73"/>
      <c r="B117" s="73"/>
    </row>
    <row r="118" spans="1:2" ht="13.15" x14ac:dyDescent="0.4">
      <c r="A118" s="73"/>
      <c r="B118" s="73"/>
    </row>
    <row r="119" spans="1:2" ht="13.15" x14ac:dyDescent="0.4">
      <c r="A119" s="73"/>
      <c r="B119" s="73"/>
    </row>
    <row r="120" spans="1:2" ht="13.15" x14ac:dyDescent="0.4">
      <c r="A120" s="73"/>
      <c r="B120" s="73"/>
    </row>
    <row r="121" spans="1:2" ht="13.15" x14ac:dyDescent="0.4">
      <c r="A121" s="73"/>
      <c r="B121" s="73"/>
    </row>
    <row r="122" spans="1:2" ht="13.15" x14ac:dyDescent="0.4">
      <c r="A122" s="73"/>
      <c r="B122" s="73"/>
    </row>
    <row r="123" spans="1:2" ht="13.15" x14ac:dyDescent="0.4">
      <c r="A123" s="73"/>
      <c r="B123" s="73"/>
    </row>
    <row r="124" spans="1:2" ht="13.15" x14ac:dyDescent="0.4">
      <c r="A124" s="73"/>
      <c r="B124" s="73"/>
    </row>
    <row r="125" spans="1:2" ht="13.15" x14ac:dyDescent="0.4">
      <c r="A125" s="73"/>
      <c r="B125" s="73"/>
    </row>
    <row r="126" spans="1:2" ht="13.15" x14ac:dyDescent="0.4">
      <c r="A126" s="73"/>
      <c r="B126" s="73"/>
    </row>
    <row r="127" spans="1:2" ht="13.15" x14ac:dyDescent="0.4">
      <c r="A127" s="73"/>
      <c r="B127" s="73"/>
    </row>
    <row r="128" spans="1:2" ht="13.15" x14ac:dyDescent="0.4">
      <c r="A128" s="73"/>
      <c r="B128" s="73"/>
    </row>
    <row r="129" spans="1:2" ht="13.15" x14ac:dyDescent="0.4">
      <c r="A129" s="73"/>
      <c r="B129" s="73"/>
    </row>
    <row r="130" spans="1:2" ht="13.15" x14ac:dyDescent="0.4">
      <c r="A130" s="73"/>
      <c r="B130" s="73"/>
    </row>
    <row r="131" spans="1:2" ht="13.15" x14ac:dyDescent="0.4">
      <c r="A131" s="73"/>
      <c r="B131" s="73"/>
    </row>
    <row r="132" spans="1:2" ht="13.15" x14ac:dyDescent="0.4">
      <c r="A132" s="73"/>
      <c r="B132" s="73"/>
    </row>
    <row r="133" spans="1:2" ht="13.15" x14ac:dyDescent="0.4">
      <c r="A133" s="73"/>
      <c r="B133" s="73"/>
    </row>
    <row r="134" spans="1:2" ht="13.15" x14ac:dyDescent="0.4">
      <c r="A134" s="73"/>
      <c r="B134" s="73"/>
    </row>
    <row r="135" spans="1:2" ht="13.15" x14ac:dyDescent="0.4">
      <c r="A135" s="73"/>
      <c r="B135" s="73"/>
    </row>
    <row r="136" spans="1:2" ht="13.15" x14ac:dyDescent="0.4">
      <c r="A136" s="73"/>
      <c r="B136" s="73"/>
    </row>
    <row r="137" spans="1:2" ht="13.15" x14ac:dyDescent="0.4">
      <c r="A137" s="73"/>
      <c r="B137" s="73"/>
    </row>
    <row r="138" spans="1:2" ht="13.15" x14ac:dyDescent="0.4">
      <c r="A138" s="73"/>
      <c r="B138" s="73"/>
    </row>
    <row r="139" spans="1:2" ht="13.15" x14ac:dyDescent="0.4">
      <c r="A139" s="73"/>
      <c r="B139" s="73"/>
    </row>
    <row r="140" spans="1:2" ht="13.15" x14ac:dyDescent="0.4">
      <c r="A140" s="73"/>
      <c r="B140" s="73"/>
    </row>
    <row r="141" spans="1:2" ht="13.15" x14ac:dyDescent="0.4">
      <c r="A141" s="73"/>
      <c r="B141" s="73"/>
    </row>
    <row r="142" spans="1:2" ht="13.15" x14ac:dyDescent="0.4">
      <c r="A142" s="73"/>
      <c r="B142" s="73"/>
    </row>
    <row r="143" spans="1:2" ht="13.15" x14ac:dyDescent="0.4">
      <c r="A143" s="73"/>
      <c r="B143" s="73"/>
    </row>
    <row r="144" spans="1:2" ht="13.15" x14ac:dyDescent="0.4">
      <c r="A144" s="73"/>
      <c r="B144" s="73"/>
    </row>
    <row r="145" spans="1:2" ht="13.15" x14ac:dyDescent="0.4">
      <c r="A145" s="73"/>
      <c r="B145" s="73"/>
    </row>
    <row r="146" spans="1:2" ht="13.15" x14ac:dyDescent="0.4">
      <c r="A146" s="73"/>
      <c r="B146" s="73"/>
    </row>
    <row r="147" spans="1:2" ht="13.15" x14ac:dyDescent="0.4">
      <c r="A147" s="73"/>
      <c r="B147" s="73"/>
    </row>
    <row r="148" spans="1:2" ht="13.15" x14ac:dyDescent="0.4">
      <c r="A148" s="73"/>
      <c r="B148" s="73"/>
    </row>
    <row r="149" spans="1:2" ht="13.15" x14ac:dyDescent="0.4">
      <c r="A149" s="73"/>
      <c r="B149" s="73"/>
    </row>
    <row r="150" spans="1:2" ht="13.15" x14ac:dyDescent="0.4">
      <c r="A150" s="73"/>
      <c r="B150" s="73"/>
    </row>
    <row r="151" spans="1:2" ht="13.15" x14ac:dyDescent="0.4">
      <c r="A151" s="73"/>
      <c r="B151" s="73"/>
    </row>
    <row r="152" spans="1:2" ht="13.15" x14ac:dyDescent="0.4">
      <c r="A152" s="73"/>
      <c r="B152" s="73"/>
    </row>
    <row r="153" spans="1:2" ht="13.15" x14ac:dyDescent="0.4">
      <c r="A153" s="73"/>
      <c r="B153" s="73"/>
    </row>
    <row r="154" spans="1:2" ht="13.15" x14ac:dyDescent="0.4">
      <c r="A154" s="73"/>
      <c r="B154" s="73"/>
    </row>
    <row r="155" spans="1:2" ht="13.15" x14ac:dyDescent="0.4">
      <c r="A155" s="73"/>
      <c r="B155" s="73"/>
    </row>
    <row r="156" spans="1:2" ht="13.15" x14ac:dyDescent="0.4">
      <c r="A156" s="73"/>
      <c r="B156" s="73"/>
    </row>
    <row r="157" spans="1:2" ht="13.15" x14ac:dyDescent="0.4">
      <c r="A157" s="73"/>
      <c r="B157" s="73"/>
    </row>
    <row r="158" spans="1:2" ht="13.15" x14ac:dyDescent="0.4">
      <c r="A158" s="73"/>
      <c r="B158" s="73"/>
    </row>
    <row r="159" spans="1:2" ht="13.15" x14ac:dyDescent="0.4">
      <c r="A159" s="73"/>
      <c r="B159" s="73"/>
    </row>
    <row r="160" spans="1:2" ht="13.15" x14ac:dyDescent="0.4">
      <c r="A160" s="73"/>
      <c r="B160" s="73"/>
    </row>
    <row r="161" spans="1:2" ht="13.15" x14ac:dyDescent="0.4">
      <c r="A161" s="73"/>
      <c r="B161" s="73"/>
    </row>
    <row r="162" spans="1:2" ht="13.15" x14ac:dyDescent="0.4">
      <c r="A162" s="73"/>
      <c r="B162" s="73"/>
    </row>
    <row r="163" spans="1:2" ht="13.15" x14ac:dyDescent="0.4">
      <c r="A163" s="73"/>
      <c r="B163" s="73"/>
    </row>
    <row r="164" spans="1:2" ht="13.15" x14ac:dyDescent="0.4">
      <c r="A164" s="73"/>
      <c r="B164" s="73"/>
    </row>
    <row r="165" spans="1:2" ht="13.15" x14ac:dyDescent="0.4">
      <c r="A165" s="73"/>
      <c r="B165" s="73"/>
    </row>
    <row r="166" spans="1:2" ht="13.15" x14ac:dyDescent="0.4">
      <c r="A166" s="73"/>
      <c r="B166" s="73"/>
    </row>
    <row r="167" spans="1:2" ht="13.15" x14ac:dyDescent="0.4">
      <c r="A167" s="73"/>
      <c r="B167" s="73"/>
    </row>
    <row r="168" spans="1:2" ht="13.15" x14ac:dyDescent="0.4">
      <c r="A168" s="73"/>
      <c r="B168" s="73"/>
    </row>
    <row r="169" spans="1:2" ht="13.15" x14ac:dyDescent="0.4">
      <c r="A169" s="73"/>
      <c r="B169" s="73"/>
    </row>
    <row r="170" spans="1:2" ht="13.15" x14ac:dyDescent="0.4">
      <c r="A170" s="73"/>
      <c r="B170" s="73"/>
    </row>
    <row r="171" spans="1:2" ht="13.15" x14ac:dyDescent="0.4">
      <c r="A171" s="73"/>
      <c r="B171" s="73"/>
    </row>
    <row r="172" spans="1:2" ht="13.15" x14ac:dyDescent="0.4">
      <c r="A172" s="73"/>
      <c r="B172" s="73"/>
    </row>
    <row r="173" spans="1:2" ht="13.15" x14ac:dyDescent="0.4">
      <c r="A173" s="73"/>
      <c r="B173" s="73"/>
    </row>
    <row r="174" spans="1:2" ht="13.15" x14ac:dyDescent="0.4">
      <c r="A174" s="73"/>
      <c r="B174" s="73"/>
    </row>
    <row r="175" spans="1:2" ht="13.15" x14ac:dyDescent="0.4">
      <c r="A175" s="73"/>
      <c r="B175" s="73"/>
    </row>
    <row r="176" spans="1:2" ht="13.15" x14ac:dyDescent="0.4">
      <c r="A176" s="73"/>
      <c r="B176" s="73"/>
    </row>
    <row r="177" spans="1:2" ht="13.15" x14ac:dyDescent="0.4">
      <c r="A177" s="73"/>
      <c r="B177" s="73"/>
    </row>
    <row r="178" spans="1:2" ht="13.15" x14ac:dyDescent="0.4">
      <c r="A178" s="73"/>
      <c r="B178" s="73"/>
    </row>
    <row r="179" spans="1:2" ht="13.15" x14ac:dyDescent="0.4">
      <c r="A179" s="73"/>
      <c r="B179" s="73"/>
    </row>
    <row r="180" spans="1:2" ht="13.15" x14ac:dyDescent="0.4">
      <c r="A180" s="73"/>
      <c r="B180" s="73"/>
    </row>
    <row r="181" spans="1:2" ht="13.15" x14ac:dyDescent="0.4">
      <c r="A181" s="73"/>
      <c r="B181" s="73"/>
    </row>
    <row r="182" spans="1:2" ht="13.15" x14ac:dyDescent="0.4">
      <c r="A182" s="73"/>
      <c r="B182" s="73"/>
    </row>
    <row r="183" spans="1:2" ht="13.15" x14ac:dyDescent="0.4">
      <c r="A183" s="73"/>
      <c r="B183" s="73"/>
    </row>
    <row r="184" spans="1:2" ht="13.15" x14ac:dyDescent="0.4">
      <c r="A184" s="73"/>
      <c r="B184" s="73"/>
    </row>
    <row r="185" spans="1:2" ht="13.15" x14ac:dyDescent="0.4">
      <c r="A185" s="73"/>
      <c r="B185" s="73"/>
    </row>
    <row r="186" spans="1:2" ht="13.15" x14ac:dyDescent="0.4">
      <c r="A186" s="73"/>
      <c r="B186" s="73"/>
    </row>
    <row r="187" spans="1:2" ht="13.15" x14ac:dyDescent="0.4">
      <c r="A187" s="73"/>
      <c r="B187" s="73"/>
    </row>
    <row r="188" spans="1:2" ht="13.15" x14ac:dyDescent="0.4">
      <c r="A188" s="73"/>
      <c r="B188" s="73"/>
    </row>
    <row r="189" spans="1:2" ht="13.15" x14ac:dyDescent="0.4">
      <c r="A189" s="73"/>
      <c r="B189" s="73"/>
    </row>
    <row r="190" spans="1:2" ht="13.15" x14ac:dyDescent="0.4">
      <c r="A190" s="73"/>
      <c r="B190" s="73"/>
    </row>
    <row r="191" spans="1:2" ht="13.15" x14ac:dyDescent="0.4">
      <c r="A191" s="73"/>
      <c r="B191" s="73"/>
    </row>
    <row r="192" spans="1:2" ht="13.15" x14ac:dyDescent="0.4">
      <c r="A192" s="73"/>
      <c r="B192" s="73"/>
    </row>
    <row r="193" spans="1:2" ht="13.15" x14ac:dyDescent="0.4">
      <c r="A193" s="73"/>
      <c r="B193" s="73"/>
    </row>
    <row r="194" spans="1:2" ht="13.15" x14ac:dyDescent="0.4">
      <c r="A194" s="73"/>
      <c r="B194" s="73"/>
    </row>
    <row r="195" spans="1:2" ht="13.15" x14ac:dyDescent="0.4">
      <c r="A195" s="73"/>
      <c r="B195" s="73"/>
    </row>
    <row r="196" spans="1:2" ht="13.15" x14ac:dyDescent="0.4">
      <c r="A196" s="73"/>
      <c r="B196" s="73"/>
    </row>
    <row r="197" spans="1:2" ht="13.15" x14ac:dyDescent="0.4">
      <c r="A197" s="73"/>
      <c r="B197" s="73"/>
    </row>
    <row r="198" spans="1:2" ht="13.15" x14ac:dyDescent="0.4">
      <c r="A198" s="73"/>
      <c r="B198" s="73"/>
    </row>
    <row r="199" spans="1:2" ht="13.15" x14ac:dyDescent="0.4">
      <c r="A199" s="73"/>
      <c r="B199" s="73"/>
    </row>
    <row r="200" spans="1:2" ht="13.15" x14ac:dyDescent="0.4">
      <c r="A200" s="73"/>
      <c r="B200" s="73"/>
    </row>
    <row r="201" spans="1:2" ht="13.15" x14ac:dyDescent="0.4">
      <c r="A201" s="73"/>
      <c r="B201" s="73"/>
    </row>
    <row r="202" spans="1:2" ht="13.15" x14ac:dyDescent="0.4">
      <c r="A202" s="73"/>
      <c r="B202" s="73"/>
    </row>
    <row r="203" spans="1:2" ht="13.15" x14ac:dyDescent="0.4">
      <c r="A203" s="73"/>
      <c r="B203" s="73"/>
    </row>
    <row r="204" spans="1:2" ht="13.15" x14ac:dyDescent="0.4">
      <c r="A204" s="73"/>
      <c r="B204" s="73"/>
    </row>
    <row r="205" spans="1:2" ht="13.15" x14ac:dyDescent="0.4">
      <c r="A205" s="73"/>
      <c r="B205" s="73"/>
    </row>
    <row r="206" spans="1:2" ht="13.15" x14ac:dyDescent="0.4">
      <c r="A206" s="73"/>
      <c r="B206" s="73"/>
    </row>
    <row r="207" spans="1:2" ht="13.15" x14ac:dyDescent="0.4">
      <c r="A207" s="73"/>
      <c r="B207" s="73"/>
    </row>
    <row r="208" spans="1:2" ht="13.15" x14ac:dyDescent="0.4">
      <c r="A208" s="73"/>
      <c r="B208" s="73"/>
    </row>
    <row r="209" spans="1:2" ht="13.15" x14ac:dyDescent="0.4">
      <c r="A209" s="73"/>
      <c r="B209" s="73"/>
    </row>
    <row r="210" spans="1:2" ht="13.15" x14ac:dyDescent="0.4">
      <c r="A210" s="73"/>
      <c r="B210" s="73"/>
    </row>
    <row r="211" spans="1:2" ht="13.15" x14ac:dyDescent="0.4">
      <c r="A211" s="73"/>
      <c r="B211" s="73"/>
    </row>
    <row r="212" spans="1:2" ht="13.15" x14ac:dyDescent="0.4">
      <c r="A212" s="73"/>
      <c r="B212" s="73"/>
    </row>
    <row r="213" spans="1:2" ht="13.15" x14ac:dyDescent="0.4">
      <c r="A213" s="73"/>
      <c r="B213" s="73"/>
    </row>
    <row r="214" spans="1:2" ht="13.15" x14ac:dyDescent="0.4">
      <c r="A214" s="73"/>
      <c r="B214" s="73"/>
    </row>
    <row r="215" spans="1:2" ht="13.15" x14ac:dyDescent="0.4">
      <c r="A215" s="73"/>
      <c r="B215" s="73"/>
    </row>
    <row r="216" spans="1:2" ht="13.15" x14ac:dyDescent="0.4">
      <c r="A216" s="73"/>
      <c r="B216" s="73"/>
    </row>
    <row r="217" spans="1:2" ht="13.15" x14ac:dyDescent="0.4">
      <c r="A217" s="73"/>
      <c r="B217" s="73"/>
    </row>
    <row r="218" spans="1:2" ht="13.15" x14ac:dyDescent="0.4">
      <c r="A218" s="73"/>
      <c r="B218" s="73"/>
    </row>
    <row r="219" spans="1:2" ht="13.15" x14ac:dyDescent="0.4">
      <c r="A219" s="73"/>
      <c r="B219" s="73"/>
    </row>
    <row r="220" spans="1:2" ht="13.15" x14ac:dyDescent="0.4">
      <c r="A220" s="73"/>
      <c r="B220" s="73"/>
    </row>
    <row r="221" spans="1:2" ht="13.15" x14ac:dyDescent="0.4">
      <c r="A221" s="73"/>
      <c r="B221" s="73"/>
    </row>
    <row r="222" spans="1:2" ht="13.15" x14ac:dyDescent="0.4">
      <c r="A222" s="73"/>
      <c r="B222" s="73"/>
    </row>
    <row r="223" spans="1:2" ht="13.15" x14ac:dyDescent="0.4">
      <c r="A223" s="73"/>
      <c r="B223" s="73"/>
    </row>
    <row r="224" spans="1:2" ht="13.15" x14ac:dyDescent="0.4">
      <c r="A224" s="73"/>
      <c r="B224" s="73"/>
    </row>
    <row r="225" spans="1:2" ht="13.15" x14ac:dyDescent="0.4">
      <c r="A225" s="73"/>
      <c r="B225" s="73"/>
    </row>
    <row r="226" spans="1:2" ht="13.15" x14ac:dyDescent="0.4">
      <c r="A226" s="73"/>
      <c r="B226" s="73"/>
    </row>
    <row r="227" spans="1:2" ht="13.15" x14ac:dyDescent="0.4">
      <c r="A227" s="73"/>
      <c r="B227" s="73"/>
    </row>
    <row r="228" spans="1:2" ht="13.15" x14ac:dyDescent="0.4">
      <c r="A228" s="73"/>
      <c r="B228" s="73"/>
    </row>
    <row r="229" spans="1:2" ht="13.15" x14ac:dyDescent="0.4">
      <c r="A229" s="73"/>
      <c r="B229" s="73"/>
    </row>
    <row r="230" spans="1:2" ht="13.15" x14ac:dyDescent="0.4">
      <c r="A230" s="73"/>
      <c r="B230" s="73"/>
    </row>
    <row r="231" spans="1:2" ht="13.15" x14ac:dyDescent="0.4">
      <c r="A231" s="73"/>
      <c r="B231" s="73"/>
    </row>
    <row r="232" spans="1:2" ht="13.15" x14ac:dyDescent="0.4">
      <c r="A232" s="73"/>
      <c r="B232" s="73"/>
    </row>
    <row r="233" spans="1:2" ht="13.15" x14ac:dyDescent="0.4">
      <c r="A233" s="73"/>
      <c r="B233" s="73"/>
    </row>
    <row r="234" spans="1:2" ht="13.15" x14ac:dyDescent="0.4">
      <c r="A234" s="73"/>
      <c r="B234" s="73"/>
    </row>
    <row r="235" spans="1:2" ht="13.15" x14ac:dyDescent="0.4">
      <c r="A235" s="73"/>
      <c r="B235" s="73"/>
    </row>
    <row r="236" spans="1:2" ht="13.15" x14ac:dyDescent="0.4">
      <c r="A236" s="73"/>
      <c r="B236" s="73"/>
    </row>
    <row r="237" spans="1:2" ht="13.15" x14ac:dyDescent="0.4">
      <c r="A237" s="73"/>
      <c r="B237" s="73"/>
    </row>
    <row r="238" spans="1:2" ht="13.15" x14ac:dyDescent="0.4">
      <c r="A238" s="73"/>
      <c r="B238" s="73"/>
    </row>
    <row r="239" spans="1:2" ht="13.15" x14ac:dyDescent="0.4">
      <c r="A239" s="73"/>
      <c r="B239" s="73"/>
    </row>
    <row r="240" spans="1:2" ht="13.15" x14ac:dyDescent="0.4">
      <c r="A240" s="73"/>
      <c r="B240" s="73"/>
    </row>
    <row r="241" spans="1:2" ht="13.15" x14ac:dyDescent="0.4">
      <c r="A241" s="73"/>
      <c r="B241" s="73"/>
    </row>
    <row r="242" spans="1:2" ht="13.15" x14ac:dyDescent="0.4">
      <c r="A242" s="73"/>
      <c r="B242" s="73"/>
    </row>
    <row r="243" spans="1:2" ht="13.15" x14ac:dyDescent="0.4">
      <c r="A243" s="73"/>
      <c r="B243" s="73"/>
    </row>
    <row r="244" spans="1:2" ht="13.15" x14ac:dyDescent="0.4">
      <c r="A244" s="73"/>
      <c r="B244" s="73"/>
    </row>
    <row r="245" spans="1:2" ht="13.15" x14ac:dyDescent="0.4">
      <c r="A245" s="73"/>
      <c r="B245" s="73"/>
    </row>
    <row r="246" spans="1:2" ht="13.15" x14ac:dyDescent="0.4">
      <c r="A246" s="73"/>
      <c r="B246" s="73"/>
    </row>
    <row r="247" spans="1:2" ht="13.15" x14ac:dyDescent="0.4">
      <c r="A247" s="73"/>
      <c r="B247" s="73"/>
    </row>
    <row r="248" spans="1:2" ht="13.15" x14ac:dyDescent="0.4">
      <c r="A248" s="73"/>
      <c r="B248" s="73"/>
    </row>
    <row r="249" spans="1:2" ht="13.15" x14ac:dyDescent="0.4">
      <c r="A249" s="73"/>
      <c r="B249" s="73"/>
    </row>
    <row r="250" spans="1:2" ht="13.15" x14ac:dyDescent="0.4">
      <c r="A250" s="73"/>
      <c r="B250" s="73"/>
    </row>
    <row r="251" spans="1:2" ht="13.15" x14ac:dyDescent="0.4">
      <c r="A251" s="73"/>
      <c r="B251" s="73"/>
    </row>
    <row r="252" spans="1:2" ht="13.15" x14ac:dyDescent="0.4">
      <c r="A252" s="73"/>
      <c r="B252" s="73"/>
    </row>
    <row r="253" spans="1:2" ht="13.15" x14ac:dyDescent="0.4">
      <c r="A253" s="73"/>
      <c r="B253" s="73"/>
    </row>
    <row r="254" spans="1:2" ht="13.15" x14ac:dyDescent="0.4">
      <c r="A254" s="73"/>
      <c r="B254" s="73"/>
    </row>
    <row r="255" spans="1:2" ht="13.15" x14ac:dyDescent="0.4">
      <c r="A255" s="73"/>
      <c r="B255" s="73"/>
    </row>
    <row r="256" spans="1:2" ht="13.15" x14ac:dyDescent="0.4">
      <c r="A256" s="73"/>
      <c r="B256" s="73"/>
    </row>
    <row r="257" spans="1:2" ht="13.15" x14ac:dyDescent="0.4">
      <c r="A257" s="73"/>
      <c r="B257" s="73"/>
    </row>
    <row r="258" spans="1:2" ht="13.15" x14ac:dyDescent="0.4">
      <c r="A258" s="73"/>
      <c r="B258" s="73"/>
    </row>
    <row r="259" spans="1:2" ht="13.15" x14ac:dyDescent="0.4">
      <c r="A259" s="73"/>
      <c r="B259" s="73"/>
    </row>
    <row r="260" spans="1:2" ht="13.15" x14ac:dyDescent="0.4">
      <c r="A260" s="73"/>
      <c r="B260" s="73"/>
    </row>
    <row r="261" spans="1:2" ht="13.15" x14ac:dyDescent="0.4">
      <c r="A261" s="73"/>
      <c r="B261" s="73"/>
    </row>
    <row r="262" spans="1:2" ht="13.15" x14ac:dyDescent="0.4">
      <c r="A262" s="73"/>
      <c r="B262" s="73"/>
    </row>
    <row r="263" spans="1:2" ht="13.15" x14ac:dyDescent="0.4">
      <c r="A263" s="73"/>
      <c r="B263" s="73"/>
    </row>
    <row r="264" spans="1:2" ht="13.15" x14ac:dyDescent="0.4">
      <c r="A264" s="73"/>
      <c r="B264" s="73"/>
    </row>
    <row r="265" spans="1:2" ht="13.15" x14ac:dyDescent="0.4">
      <c r="A265" s="73"/>
      <c r="B265" s="73"/>
    </row>
    <row r="266" spans="1:2" ht="13.15" x14ac:dyDescent="0.4">
      <c r="A266" s="73"/>
      <c r="B266" s="73"/>
    </row>
    <row r="267" spans="1:2" ht="13.15" x14ac:dyDescent="0.4">
      <c r="A267" s="73"/>
      <c r="B267" s="73"/>
    </row>
    <row r="268" spans="1:2" ht="13.15" x14ac:dyDescent="0.4">
      <c r="A268" s="73"/>
      <c r="B268" s="73"/>
    </row>
    <row r="269" spans="1:2" ht="13.15" x14ac:dyDescent="0.4">
      <c r="A269" s="73"/>
      <c r="B269" s="73"/>
    </row>
    <row r="270" spans="1:2" ht="13.15" x14ac:dyDescent="0.4">
      <c r="A270" s="73"/>
      <c r="B270" s="73"/>
    </row>
    <row r="271" spans="1:2" ht="13.15" x14ac:dyDescent="0.4">
      <c r="A271" s="73"/>
      <c r="B271" s="73"/>
    </row>
    <row r="272" spans="1:2" ht="13.15" x14ac:dyDescent="0.4">
      <c r="A272" s="73"/>
      <c r="B272" s="73"/>
    </row>
    <row r="273" spans="1:2" ht="13.15" x14ac:dyDescent="0.4">
      <c r="A273" s="73"/>
      <c r="B273" s="73"/>
    </row>
    <row r="274" spans="1:2" ht="13.15" x14ac:dyDescent="0.4">
      <c r="A274" s="73"/>
      <c r="B274" s="73"/>
    </row>
    <row r="275" spans="1:2" ht="13.15" x14ac:dyDescent="0.4">
      <c r="A275" s="73"/>
      <c r="B275" s="73"/>
    </row>
    <row r="276" spans="1:2" ht="13.15" x14ac:dyDescent="0.4">
      <c r="A276" s="73"/>
      <c r="B276" s="73"/>
    </row>
    <row r="277" spans="1:2" ht="13.15" x14ac:dyDescent="0.4">
      <c r="A277" s="73"/>
      <c r="B277" s="73"/>
    </row>
    <row r="278" spans="1:2" ht="13.15" x14ac:dyDescent="0.4">
      <c r="A278" s="73"/>
      <c r="B278" s="73"/>
    </row>
    <row r="279" spans="1:2" ht="13.15" x14ac:dyDescent="0.4">
      <c r="A279" s="73"/>
      <c r="B279" s="73"/>
    </row>
    <row r="280" spans="1:2" ht="13.15" x14ac:dyDescent="0.4">
      <c r="A280" s="73"/>
      <c r="B280" s="73"/>
    </row>
    <row r="281" spans="1:2" ht="13.15" x14ac:dyDescent="0.4">
      <c r="A281" s="73"/>
      <c r="B281" s="73"/>
    </row>
    <row r="282" spans="1:2" ht="13.15" x14ac:dyDescent="0.4">
      <c r="A282" s="73"/>
      <c r="B282" s="73"/>
    </row>
    <row r="283" spans="1:2" ht="13.15" x14ac:dyDescent="0.4">
      <c r="A283" s="73"/>
      <c r="B283" s="73"/>
    </row>
    <row r="284" spans="1:2" ht="13.15" x14ac:dyDescent="0.4">
      <c r="A284" s="73"/>
      <c r="B284" s="73"/>
    </row>
    <row r="285" spans="1:2" ht="13.15" x14ac:dyDescent="0.4">
      <c r="A285" s="73"/>
      <c r="B285" s="73"/>
    </row>
    <row r="286" spans="1:2" ht="13.15" x14ac:dyDescent="0.4">
      <c r="A286" s="73"/>
      <c r="B286" s="73"/>
    </row>
    <row r="287" spans="1:2" ht="13.15" x14ac:dyDescent="0.4">
      <c r="A287" s="73"/>
      <c r="B287" s="73"/>
    </row>
    <row r="288" spans="1:2" ht="13.15" x14ac:dyDescent="0.4">
      <c r="A288" s="73"/>
      <c r="B288" s="73"/>
    </row>
    <row r="289" spans="1:2" ht="13.15" x14ac:dyDescent="0.4">
      <c r="A289" s="73"/>
      <c r="B289" s="73"/>
    </row>
    <row r="290" spans="1:2" ht="13.15" x14ac:dyDescent="0.4">
      <c r="A290" s="73"/>
      <c r="B290" s="73"/>
    </row>
    <row r="291" spans="1:2" ht="13.15" x14ac:dyDescent="0.4">
      <c r="A291" s="73"/>
      <c r="B291" s="73"/>
    </row>
    <row r="292" spans="1:2" ht="13.15" x14ac:dyDescent="0.4">
      <c r="A292" s="73"/>
      <c r="B292" s="73"/>
    </row>
    <row r="293" spans="1:2" ht="13.15" x14ac:dyDescent="0.4">
      <c r="A293" s="73"/>
      <c r="B293" s="73"/>
    </row>
    <row r="294" spans="1:2" ht="13.15" x14ac:dyDescent="0.4">
      <c r="A294" s="73"/>
      <c r="B294" s="73"/>
    </row>
    <row r="295" spans="1:2" ht="13.15" x14ac:dyDescent="0.4">
      <c r="A295" s="73"/>
      <c r="B295" s="73"/>
    </row>
    <row r="296" spans="1:2" ht="13.15" x14ac:dyDescent="0.4">
      <c r="A296" s="73"/>
      <c r="B296" s="73"/>
    </row>
    <row r="297" spans="1:2" ht="13.15" x14ac:dyDescent="0.4">
      <c r="A297" s="73"/>
      <c r="B297" s="73"/>
    </row>
    <row r="298" spans="1:2" ht="13.15" x14ac:dyDescent="0.4">
      <c r="A298" s="73"/>
      <c r="B298" s="73"/>
    </row>
    <row r="299" spans="1:2" ht="13.15" x14ac:dyDescent="0.4">
      <c r="A299" s="73"/>
      <c r="B299" s="73"/>
    </row>
    <row r="300" spans="1:2" ht="13.15" x14ac:dyDescent="0.4">
      <c r="A300" s="73"/>
      <c r="B300" s="73"/>
    </row>
    <row r="301" spans="1:2" ht="13.15" x14ac:dyDescent="0.4">
      <c r="A301" s="73"/>
      <c r="B301" s="73"/>
    </row>
    <row r="302" spans="1:2" ht="13.15" x14ac:dyDescent="0.4">
      <c r="A302" s="73"/>
      <c r="B302" s="73"/>
    </row>
    <row r="303" spans="1:2" ht="13.15" x14ac:dyDescent="0.4">
      <c r="A303" s="73"/>
      <c r="B303" s="73"/>
    </row>
    <row r="304" spans="1:2" ht="13.15" x14ac:dyDescent="0.4">
      <c r="A304" s="73"/>
      <c r="B304" s="73"/>
    </row>
    <row r="305" spans="1:2" ht="13.15" x14ac:dyDescent="0.4">
      <c r="A305" s="73"/>
      <c r="B305" s="73"/>
    </row>
    <row r="306" spans="1:2" ht="13.15" x14ac:dyDescent="0.4">
      <c r="A306" s="73"/>
      <c r="B306" s="73"/>
    </row>
    <row r="307" spans="1:2" ht="13.15" x14ac:dyDescent="0.4">
      <c r="A307" s="73"/>
      <c r="B307" s="73"/>
    </row>
    <row r="308" spans="1:2" ht="13.15" x14ac:dyDescent="0.4">
      <c r="A308" s="73"/>
      <c r="B308" s="73"/>
    </row>
    <row r="309" spans="1:2" ht="13.15" x14ac:dyDescent="0.4">
      <c r="A309" s="73"/>
      <c r="B309" s="73"/>
    </row>
    <row r="310" spans="1:2" ht="13.15" x14ac:dyDescent="0.4">
      <c r="A310" s="73"/>
      <c r="B310" s="73"/>
    </row>
    <row r="311" spans="1:2" ht="13.15" x14ac:dyDescent="0.4">
      <c r="A311" s="73"/>
      <c r="B311" s="73"/>
    </row>
    <row r="312" spans="1:2" ht="13.15" x14ac:dyDescent="0.4">
      <c r="A312" s="73"/>
      <c r="B312" s="73"/>
    </row>
    <row r="313" spans="1:2" ht="13.15" x14ac:dyDescent="0.4">
      <c r="A313" s="73"/>
      <c r="B313" s="73"/>
    </row>
    <row r="314" spans="1:2" ht="13.15" x14ac:dyDescent="0.4">
      <c r="A314" s="73"/>
      <c r="B314" s="73"/>
    </row>
    <row r="315" spans="1:2" ht="13.15" x14ac:dyDescent="0.4">
      <c r="A315" s="73"/>
      <c r="B315" s="73"/>
    </row>
    <row r="316" spans="1:2" ht="13.15" x14ac:dyDescent="0.4">
      <c r="A316" s="73"/>
      <c r="B316" s="73"/>
    </row>
    <row r="317" spans="1:2" ht="13.15" x14ac:dyDescent="0.4">
      <c r="A317" s="73"/>
      <c r="B317" s="73"/>
    </row>
    <row r="318" spans="1:2" ht="13.15" x14ac:dyDescent="0.4">
      <c r="A318" s="73"/>
      <c r="B318" s="73"/>
    </row>
    <row r="319" spans="1:2" ht="13.15" x14ac:dyDescent="0.4">
      <c r="A319" s="73"/>
      <c r="B319" s="73"/>
    </row>
    <row r="320" spans="1:2" ht="13.15" x14ac:dyDescent="0.4">
      <c r="A320" s="73"/>
      <c r="B320" s="73"/>
    </row>
    <row r="321" spans="1:2" ht="13.15" x14ac:dyDescent="0.4">
      <c r="A321" s="73"/>
      <c r="B321" s="73"/>
    </row>
    <row r="322" spans="1:2" ht="13.15" x14ac:dyDescent="0.4">
      <c r="A322" s="73"/>
      <c r="B322" s="73"/>
    </row>
    <row r="323" spans="1:2" ht="13.15" x14ac:dyDescent="0.4">
      <c r="A323" s="73"/>
      <c r="B323" s="73"/>
    </row>
    <row r="324" spans="1:2" ht="13.15" x14ac:dyDescent="0.4">
      <c r="A324" s="73"/>
      <c r="B324" s="73"/>
    </row>
    <row r="325" spans="1:2" ht="13.15" x14ac:dyDescent="0.4">
      <c r="A325" s="73"/>
      <c r="B325" s="73"/>
    </row>
    <row r="326" spans="1:2" ht="13.15" x14ac:dyDescent="0.4">
      <c r="A326" s="73"/>
      <c r="B326" s="73"/>
    </row>
    <row r="327" spans="1:2" ht="13.15" x14ac:dyDescent="0.4">
      <c r="A327" s="73"/>
      <c r="B327" s="73"/>
    </row>
    <row r="328" spans="1:2" ht="13.15" x14ac:dyDescent="0.4">
      <c r="A328" s="73"/>
      <c r="B328" s="73"/>
    </row>
    <row r="329" spans="1:2" ht="13.15" x14ac:dyDescent="0.4">
      <c r="A329" s="73"/>
      <c r="B329" s="73"/>
    </row>
    <row r="330" spans="1:2" ht="13.15" x14ac:dyDescent="0.4">
      <c r="A330" s="73"/>
      <c r="B330" s="73"/>
    </row>
    <row r="331" spans="1:2" ht="13.15" x14ac:dyDescent="0.4">
      <c r="A331" s="73"/>
      <c r="B331" s="73"/>
    </row>
    <row r="332" spans="1:2" ht="13.15" x14ac:dyDescent="0.4">
      <c r="A332" s="73"/>
      <c r="B332" s="73"/>
    </row>
    <row r="333" spans="1:2" ht="13.15" x14ac:dyDescent="0.4">
      <c r="A333" s="73"/>
      <c r="B333" s="73"/>
    </row>
    <row r="334" spans="1:2" ht="13.15" x14ac:dyDescent="0.4">
      <c r="A334" s="73"/>
      <c r="B334" s="73"/>
    </row>
    <row r="335" spans="1:2" ht="13.15" x14ac:dyDescent="0.4">
      <c r="A335" s="73"/>
      <c r="B335" s="73"/>
    </row>
    <row r="336" spans="1:2" ht="13.15" x14ac:dyDescent="0.4">
      <c r="A336" s="73"/>
      <c r="B336" s="73"/>
    </row>
    <row r="337" spans="1:2" ht="13.15" x14ac:dyDescent="0.4">
      <c r="A337" s="73"/>
      <c r="B337" s="73"/>
    </row>
    <row r="338" spans="1:2" ht="13.15" x14ac:dyDescent="0.4">
      <c r="A338" s="73"/>
      <c r="B338" s="73"/>
    </row>
    <row r="339" spans="1:2" ht="13.15" x14ac:dyDescent="0.4">
      <c r="A339" s="73"/>
      <c r="B339" s="73"/>
    </row>
    <row r="340" spans="1:2" ht="13.15" x14ac:dyDescent="0.4">
      <c r="A340" s="73"/>
      <c r="B340" s="73"/>
    </row>
    <row r="341" spans="1:2" ht="13.15" x14ac:dyDescent="0.4">
      <c r="A341" s="73"/>
      <c r="B341" s="73"/>
    </row>
    <row r="342" spans="1:2" ht="13.15" x14ac:dyDescent="0.4">
      <c r="A342" s="73"/>
      <c r="B342" s="73"/>
    </row>
    <row r="343" spans="1:2" ht="13.15" x14ac:dyDescent="0.4">
      <c r="A343" s="73"/>
      <c r="B343" s="73"/>
    </row>
    <row r="344" spans="1:2" ht="13.15" x14ac:dyDescent="0.4">
      <c r="A344" s="73"/>
      <c r="B344" s="73"/>
    </row>
    <row r="345" spans="1:2" ht="13.15" x14ac:dyDescent="0.4">
      <c r="A345" s="73"/>
      <c r="B345" s="73"/>
    </row>
    <row r="346" spans="1:2" ht="13.15" x14ac:dyDescent="0.4">
      <c r="A346" s="73"/>
      <c r="B346" s="73"/>
    </row>
    <row r="347" spans="1:2" ht="13.15" x14ac:dyDescent="0.4">
      <c r="A347" s="73"/>
      <c r="B347" s="73"/>
    </row>
    <row r="348" spans="1:2" ht="13.15" x14ac:dyDescent="0.4">
      <c r="A348" s="73"/>
      <c r="B348" s="73"/>
    </row>
    <row r="349" spans="1:2" ht="13.15" x14ac:dyDescent="0.4">
      <c r="A349" s="73"/>
      <c r="B349" s="73"/>
    </row>
    <row r="350" spans="1:2" ht="13.15" x14ac:dyDescent="0.4">
      <c r="A350" s="73"/>
      <c r="B350" s="73"/>
    </row>
    <row r="351" spans="1:2" ht="13.15" x14ac:dyDescent="0.4">
      <c r="A351" s="73"/>
      <c r="B351" s="73"/>
    </row>
    <row r="352" spans="1:2" ht="13.15" x14ac:dyDescent="0.4">
      <c r="A352" s="73"/>
      <c r="B352" s="73"/>
    </row>
    <row r="353" spans="1:2" ht="13.15" x14ac:dyDescent="0.4">
      <c r="A353" s="73"/>
      <c r="B353" s="73"/>
    </row>
    <row r="354" spans="1:2" ht="13.15" x14ac:dyDescent="0.4">
      <c r="A354" s="73"/>
      <c r="B354" s="73"/>
    </row>
    <row r="355" spans="1:2" ht="13.15" x14ac:dyDescent="0.4">
      <c r="A355" s="73"/>
      <c r="B355" s="73"/>
    </row>
    <row r="356" spans="1:2" ht="13.15" x14ac:dyDescent="0.4">
      <c r="A356" s="73"/>
      <c r="B356" s="73"/>
    </row>
    <row r="357" spans="1:2" ht="13.15" x14ac:dyDescent="0.4">
      <c r="A357" s="73"/>
      <c r="B357" s="73"/>
    </row>
    <row r="358" spans="1:2" ht="13.15" x14ac:dyDescent="0.4">
      <c r="A358" s="73"/>
      <c r="B358" s="73"/>
    </row>
    <row r="359" spans="1:2" ht="13.15" x14ac:dyDescent="0.4">
      <c r="A359" s="73"/>
      <c r="B359" s="73"/>
    </row>
    <row r="360" spans="1:2" ht="13.15" x14ac:dyDescent="0.4">
      <c r="A360" s="73"/>
      <c r="B360" s="73"/>
    </row>
    <row r="361" spans="1:2" ht="13.15" x14ac:dyDescent="0.4">
      <c r="A361" s="73"/>
      <c r="B361" s="73"/>
    </row>
    <row r="362" spans="1:2" ht="13.15" x14ac:dyDescent="0.4">
      <c r="A362" s="73"/>
      <c r="B362" s="73"/>
    </row>
    <row r="363" spans="1:2" ht="13.15" x14ac:dyDescent="0.4">
      <c r="A363" s="73"/>
      <c r="B363" s="73"/>
    </row>
    <row r="364" spans="1:2" ht="13.15" x14ac:dyDescent="0.4">
      <c r="A364" s="73"/>
      <c r="B364" s="73"/>
    </row>
    <row r="365" spans="1:2" ht="13.15" x14ac:dyDescent="0.4">
      <c r="A365" s="73"/>
      <c r="B365" s="73"/>
    </row>
    <row r="366" spans="1:2" ht="13.15" x14ac:dyDescent="0.4">
      <c r="A366" s="73"/>
      <c r="B366" s="73"/>
    </row>
    <row r="367" spans="1:2" ht="13.15" x14ac:dyDescent="0.4">
      <c r="A367" s="73"/>
      <c r="B367" s="73"/>
    </row>
    <row r="368" spans="1:2" ht="13.15" x14ac:dyDescent="0.4">
      <c r="A368" s="73"/>
      <c r="B368" s="73"/>
    </row>
    <row r="369" spans="1:2" ht="13.15" x14ac:dyDescent="0.4">
      <c r="A369" s="73"/>
      <c r="B369" s="73"/>
    </row>
    <row r="370" spans="1:2" ht="13.15" x14ac:dyDescent="0.4">
      <c r="A370" s="73"/>
      <c r="B370" s="73"/>
    </row>
    <row r="371" spans="1:2" ht="13.15" x14ac:dyDescent="0.4">
      <c r="A371" s="73"/>
      <c r="B371" s="73"/>
    </row>
    <row r="372" spans="1:2" ht="13.15" x14ac:dyDescent="0.4">
      <c r="A372" s="73"/>
      <c r="B372" s="73"/>
    </row>
    <row r="373" spans="1:2" ht="13.15" x14ac:dyDescent="0.4">
      <c r="A373" s="73"/>
      <c r="B373" s="73"/>
    </row>
    <row r="374" spans="1:2" ht="13.15" x14ac:dyDescent="0.4">
      <c r="A374" s="73"/>
      <c r="B374" s="73"/>
    </row>
    <row r="375" spans="1:2" ht="13.15" x14ac:dyDescent="0.4">
      <c r="A375" s="73"/>
      <c r="B375" s="73"/>
    </row>
    <row r="376" spans="1:2" ht="13.15" x14ac:dyDescent="0.4">
      <c r="A376" s="73"/>
      <c r="B376" s="73"/>
    </row>
    <row r="377" spans="1:2" ht="13.15" x14ac:dyDescent="0.4">
      <c r="A377" s="73"/>
      <c r="B377" s="73"/>
    </row>
    <row r="378" spans="1:2" ht="13.15" x14ac:dyDescent="0.4">
      <c r="A378" s="73"/>
      <c r="B378" s="73"/>
    </row>
    <row r="379" spans="1:2" ht="13.15" x14ac:dyDescent="0.4">
      <c r="A379" s="73"/>
      <c r="B379" s="73"/>
    </row>
    <row r="380" spans="1:2" ht="13.15" x14ac:dyDescent="0.4">
      <c r="A380" s="73"/>
      <c r="B380" s="73"/>
    </row>
    <row r="381" spans="1:2" ht="13.15" x14ac:dyDescent="0.4">
      <c r="A381" s="73"/>
      <c r="B381" s="73"/>
    </row>
    <row r="382" spans="1:2" ht="13.15" x14ac:dyDescent="0.4">
      <c r="A382" s="73"/>
      <c r="B382" s="73"/>
    </row>
    <row r="383" spans="1:2" ht="13.15" x14ac:dyDescent="0.4">
      <c r="A383" s="73"/>
      <c r="B383" s="73"/>
    </row>
    <row r="384" spans="1:2" ht="13.15" x14ac:dyDescent="0.4">
      <c r="A384" s="73"/>
      <c r="B384" s="73"/>
    </row>
    <row r="385" spans="1:2" ht="13.15" x14ac:dyDescent="0.4">
      <c r="A385" s="73"/>
      <c r="B385" s="73"/>
    </row>
    <row r="386" spans="1:2" ht="13.15" x14ac:dyDescent="0.4">
      <c r="A386" s="73"/>
      <c r="B386" s="73"/>
    </row>
    <row r="387" spans="1:2" ht="13.15" x14ac:dyDescent="0.4">
      <c r="A387" s="73"/>
      <c r="B387" s="73"/>
    </row>
    <row r="388" spans="1:2" ht="13.15" x14ac:dyDescent="0.4">
      <c r="A388" s="73"/>
      <c r="B388" s="73"/>
    </row>
    <row r="389" spans="1:2" ht="13.15" x14ac:dyDescent="0.4">
      <c r="A389" s="73"/>
      <c r="B389" s="73"/>
    </row>
    <row r="390" spans="1:2" ht="13.15" x14ac:dyDescent="0.4">
      <c r="A390" s="73"/>
      <c r="B390" s="73"/>
    </row>
    <row r="391" spans="1:2" ht="13.15" x14ac:dyDescent="0.4">
      <c r="A391" s="73"/>
      <c r="B391" s="73"/>
    </row>
    <row r="392" spans="1:2" ht="13.15" x14ac:dyDescent="0.4">
      <c r="A392" s="73"/>
      <c r="B392" s="73"/>
    </row>
    <row r="393" spans="1:2" ht="13.15" x14ac:dyDescent="0.4">
      <c r="A393" s="73"/>
      <c r="B393" s="73"/>
    </row>
    <row r="394" spans="1:2" ht="13.15" x14ac:dyDescent="0.4">
      <c r="A394" s="73"/>
      <c r="B394" s="73"/>
    </row>
    <row r="395" spans="1:2" ht="13.15" x14ac:dyDescent="0.4">
      <c r="A395" s="73"/>
      <c r="B395" s="73"/>
    </row>
    <row r="396" spans="1:2" ht="13.15" x14ac:dyDescent="0.4">
      <c r="A396" s="73"/>
      <c r="B396" s="73"/>
    </row>
    <row r="397" spans="1:2" ht="13.15" x14ac:dyDescent="0.4">
      <c r="A397" s="73"/>
      <c r="B397" s="73"/>
    </row>
    <row r="398" spans="1:2" ht="13.15" x14ac:dyDescent="0.4">
      <c r="A398" s="73"/>
      <c r="B398" s="73"/>
    </row>
    <row r="399" spans="1:2" ht="13.15" x14ac:dyDescent="0.4">
      <c r="A399" s="73"/>
      <c r="B399" s="73"/>
    </row>
    <row r="400" spans="1:2" ht="13.15" x14ac:dyDescent="0.4">
      <c r="A400" s="73"/>
      <c r="B400" s="73"/>
    </row>
    <row r="401" spans="1:2" ht="13.15" x14ac:dyDescent="0.4">
      <c r="A401" s="73"/>
      <c r="B401" s="73"/>
    </row>
    <row r="402" spans="1:2" ht="13.15" x14ac:dyDescent="0.4">
      <c r="A402" s="73"/>
      <c r="B402" s="73"/>
    </row>
    <row r="403" spans="1:2" ht="13.15" x14ac:dyDescent="0.4">
      <c r="A403" s="73"/>
      <c r="B403" s="73"/>
    </row>
    <row r="404" spans="1:2" ht="13.15" x14ac:dyDescent="0.4">
      <c r="A404" s="73"/>
      <c r="B404" s="73"/>
    </row>
    <row r="405" spans="1:2" ht="13.15" x14ac:dyDescent="0.4">
      <c r="A405" s="73"/>
      <c r="B405" s="73"/>
    </row>
    <row r="406" spans="1:2" ht="13.15" x14ac:dyDescent="0.4">
      <c r="A406" s="73"/>
      <c r="B406" s="73"/>
    </row>
    <row r="407" spans="1:2" ht="13.15" x14ac:dyDescent="0.4">
      <c r="A407" s="73"/>
      <c r="B407" s="73"/>
    </row>
    <row r="408" spans="1:2" ht="13.15" x14ac:dyDescent="0.4">
      <c r="A408" s="73"/>
      <c r="B408" s="73"/>
    </row>
    <row r="409" spans="1:2" ht="13.15" x14ac:dyDescent="0.4">
      <c r="A409" s="73"/>
      <c r="B409" s="73"/>
    </row>
    <row r="410" spans="1:2" ht="13.15" x14ac:dyDescent="0.4">
      <c r="A410" s="73"/>
      <c r="B410" s="73"/>
    </row>
    <row r="411" spans="1:2" ht="13.15" x14ac:dyDescent="0.4">
      <c r="A411" s="73"/>
      <c r="B411" s="73"/>
    </row>
    <row r="412" spans="1:2" ht="13.15" x14ac:dyDescent="0.4">
      <c r="A412" s="73"/>
      <c r="B412" s="73"/>
    </row>
    <row r="413" spans="1:2" ht="13.15" x14ac:dyDescent="0.4">
      <c r="A413" s="73"/>
      <c r="B413" s="73"/>
    </row>
    <row r="414" spans="1:2" ht="13.15" x14ac:dyDescent="0.4">
      <c r="A414" s="73"/>
      <c r="B414" s="73"/>
    </row>
    <row r="415" spans="1:2" ht="13.15" x14ac:dyDescent="0.4">
      <c r="A415" s="73"/>
      <c r="B415" s="73"/>
    </row>
    <row r="416" spans="1:2" ht="13.15" x14ac:dyDescent="0.4">
      <c r="A416" s="73"/>
      <c r="B416" s="73"/>
    </row>
    <row r="417" spans="1:2" ht="13.15" x14ac:dyDescent="0.4">
      <c r="A417" s="73"/>
      <c r="B417" s="73"/>
    </row>
    <row r="418" spans="1:2" ht="13.15" x14ac:dyDescent="0.4">
      <c r="A418" s="73"/>
      <c r="B418" s="73"/>
    </row>
    <row r="419" spans="1:2" ht="13.15" x14ac:dyDescent="0.4">
      <c r="A419" s="73"/>
      <c r="B419" s="73"/>
    </row>
    <row r="420" spans="1:2" ht="13.15" x14ac:dyDescent="0.4">
      <c r="A420" s="73"/>
      <c r="B420" s="73"/>
    </row>
    <row r="421" spans="1:2" ht="13.15" x14ac:dyDescent="0.4">
      <c r="A421" s="73"/>
      <c r="B421" s="73"/>
    </row>
    <row r="422" spans="1:2" ht="13.15" x14ac:dyDescent="0.4">
      <c r="A422" s="73"/>
      <c r="B422" s="73"/>
    </row>
    <row r="423" spans="1:2" ht="13.15" x14ac:dyDescent="0.4">
      <c r="A423" s="73"/>
      <c r="B423" s="73"/>
    </row>
    <row r="424" spans="1:2" ht="13.15" x14ac:dyDescent="0.4">
      <c r="A424" s="73"/>
      <c r="B424" s="73"/>
    </row>
    <row r="425" spans="1:2" ht="13.15" x14ac:dyDescent="0.4">
      <c r="A425" s="73"/>
      <c r="B425" s="73"/>
    </row>
    <row r="426" spans="1:2" ht="13.15" x14ac:dyDescent="0.4">
      <c r="A426" s="73"/>
      <c r="B426" s="73"/>
    </row>
    <row r="427" spans="1:2" ht="13.15" x14ac:dyDescent="0.4">
      <c r="A427" s="73"/>
      <c r="B427" s="73"/>
    </row>
    <row r="428" spans="1:2" ht="13.15" x14ac:dyDescent="0.4">
      <c r="A428" s="73"/>
      <c r="B428" s="73"/>
    </row>
    <row r="429" spans="1:2" ht="13.15" x14ac:dyDescent="0.4">
      <c r="A429" s="73"/>
      <c r="B429" s="73"/>
    </row>
    <row r="430" spans="1:2" ht="13.15" x14ac:dyDescent="0.4">
      <c r="A430" s="73"/>
      <c r="B430" s="73"/>
    </row>
    <row r="431" spans="1:2" ht="13.15" x14ac:dyDescent="0.4">
      <c r="A431" s="73"/>
      <c r="B431" s="73"/>
    </row>
    <row r="432" spans="1:2" ht="13.15" x14ac:dyDescent="0.4">
      <c r="A432" s="73"/>
      <c r="B432" s="73"/>
    </row>
    <row r="433" spans="1:2" ht="13.15" x14ac:dyDescent="0.4">
      <c r="A433" s="73"/>
      <c r="B433" s="73"/>
    </row>
    <row r="434" spans="1:2" ht="13.15" x14ac:dyDescent="0.4">
      <c r="A434" s="73"/>
      <c r="B434" s="73"/>
    </row>
    <row r="435" spans="1:2" ht="13.15" x14ac:dyDescent="0.4">
      <c r="A435" s="73"/>
      <c r="B435" s="73"/>
    </row>
    <row r="436" spans="1:2" ht="13.15" x14ac:dyDescent="0.4">
      <c r="A436" s="73"/>
      <c r="B436" s="73"/>
    </row>
    <row r="437" spans="1:2" ht="13.15" x14ac:dyDescent="0.4">
      <c r="A437" s="73"/>
      <c r="B437" s="73"/>
    </row>
    <row r="438" spans="1:2" ht="13.15" x14ac:dyDescent="0.4">
      <c r="A438" s="73"/>
      <c r="B438" s="73"/>
    </row>
    <row r="439" spans="1:2" ht="13.15" x14ac:dyDescent="0.4">
      <c r="A439" s="73"/>
      <c r="B439" s="73"/>
    </row>
    <row r="440" spans="1:2" ht="13.15" x14ac:dyDescent="0.4">
      <c r="A440" s="73"/>
      <c r="B440" s="73"/>
    </row>
    <row r="441" spans="1:2" ht="13.15" x14ac:dyDescent="0.4">
      <c r="A441" s="73"/>
      <c r="B441" s="73"/>
    </row>
    <row r="442" spans="1:2" ht="13.15" x14ac:dyDescent="0.4">
      <c r="A442" s="73"/>
      <c r="B442" s="73"/>
    </row>
    <row r="443" spans="1:2" ht="13.15" x14ac:dyDescent="0.4">
      <c r="A443" s="73"/>
      <c r="B443" s="73"/>
    </row>
    <row r="444" spans="1:2" ht="13.15" x14ac:dyDescent="0.4">
      <c r="A444" s="73"/>
      <c r="B444" s="73"/>
    </row>
    <row r="445" spans="1:2" ht="13.15" x14ac:dyDescent="0.4">
      <c r="A445" s="73"/>
      <c r="B445" s="73"/>
    </row>
    <row r="446" spans="1:2" ht="13.15" x14ac:dyDescent="0.4">
      <c r="A446" s="73"/>
      <c r="B446" s="73"/>
    </row>
    <row r="447" spans="1:2" ht="13.15" x14ac:dyDescent="0.4">
      <c r="A447" s="73"/>
      <c r="B447" s="73"/>
    </row>
    <row r="448" spans="1:2" ht="13.15" x14ac:dyDescent="0.4">
      <c r="A448" s="73"/>
      <c r="B448" s="73"/>
    </row>
    <row r="449" spans="1:2" ht="13.15" x14ac:dyDescent="0.4">
      <c r="A449" s="73"/>
      <c r="B449" s="73"/>
    </row>
    <row r="450" spans="1:2" ht="13.15" x14ac:dyDescent="0.4">
      <c r="A450" s="73"/>
      <c r="B450" s="73"/>
    </row>
    <row r="451" spans="1:2" ht="13.15" x14ac:dyDescent="0.4">
      <c r="A451" s="73"/>
      <c r="B451" s="73"/>
    </row>
    <row r="452" spans="1:2" ht="13.15" x14ac:dyDescent="0.4">
      <c r="A452" s="73"/>
      <c r="B452" s="73"/>
    </row>
    <row r="453" spans="1:2" ht="13.15" x14ac:dyDescent="0.4">
      <c r="A453" s="73"/>
      <c r="B453" s="73"/>
    </row>
    <row r="454" spans="1:2" ht="13.15" x14ac:dyDescent="0.4">
      <c r="A454" s="73"/>
      <c r="B454" s="73"/>
    </row>
    <row r="455" spans="1:2" ht="13.15" x14ac:dyDescent="0.4">
      <c r="A455" s="73"/>
      <c r="B455" s="73"/>
    </row>
    <row r="456" spans="1:2" ht="13.15" x14ac:dyDescent="0.4">
      <c r="A456" s="73"/>
      <c r="B456" s="73"/>
    </row>
    <row r="457" spans="1:2" ht="13.15" x14ac:dyDescent="0.4">
      <c r="A457" s="73"/>
      <c r="B457" s="73"/>
    </row>
    <row r="458" spans="1:2" ht="13.15" x14ac:dyDescent="0.4">
      <c r="A458" s="73"/>
      <c r="B458" s="73"/>
    </row>
    <row r="459" spans="1:2" ht="13.15" x14ac:dyDescent="0.4">
      <c r="A459" s="73"/>
      <c r="B459" s="73"/>
    </row>
    <row r="460" spans="1:2" ht="13.15" x14ac:dyDescent="0.4">
      <c r="A460" s="73"/>
      <c r="B460" s="73"/>
    </row>
    <row r="461" spans="1:2" ht="13.15" x14ac:dyDescent="0.4">
      <c r="A461" s="73"/>
      <c r="B461" s="73"/>
    </row>
    <row r="462" spans="1:2" ht="13.15" x14ac:dyDescent="0.4">
      <c r="A462" s="73"/>
      <c r="B462" s="73"/>
    </row>
    <row r="463" spans="1:2" ht="13.15" x14ac:dyDescent="0.4">
      <c r="A463" s="73"/>
      <c r="B463" s="73"/>
    </row>
    <row r="464" spans="1:2" ht="13.15" x14ac:dyDescent="0.4">
      <c r="A464" s="73"/>
      <c r="B464" s="73"/>
    </row>
    <row r="465" spans="1:2" ht="13.15" x14ac:dyDescent="0.4">
      <c r="A465" s="73"/>
      <c r="B465" s="73"/>
    </row>
    <row r="466" spans="1:2" ht="13.15" x14ac:dyDescent="0.4">
      <c r="A466" s="73"/>
      <c r="B466" s="73"/>
    </row>
    <row r="467" spans="1:2" ht="13.15" x14ac:dyDescent="0.4">
      <c r="A467" s="73"/>
      <c r="B467" s="73"/>
    </row>
    <row r="468" spans="1:2" ht="13.15" x14ac:dyDescent="0.4">
      <c r="A468" s="73"/>
      <c r="B468" s="73"/>
    </row>
    <row r="469" spans="1:2" ht="13.15" x14ac:dyDescent="0.4">
      <c r="A469" s="73"/>
      <c r="B469" s="73"/>
    </row>
    <row r="470" spans="1:2" ht="13.15" x14ac:dyDescent="0.4">
      <c r="A470" s="73"/>
      <c r="B470" s="73"/>
    </row>
    <row r="471" spans="1:2" ht="13.15" x14ac:dyDescent="0.4">
      <c r="A471" s="73"/>
      <c r="B471" s="73"/>
    </row>
    <row r="472" spans="1:2" ht="13.15" x14ac:dyDescent="0.4">
      <c r="A472" s="73"/>
      <c r="B472" s="73"/>
    </row>
    <row r="473" spans="1:2" ht="13.15" x14ac:dyDescent="0.4">
      <c r="A473" s="73"/>
      <c r="B473" s="73"/>
    </row>
    <row r="474" spans="1:2" ht="13.15" x14ac:dyDescent="0.4">
      <c r="A474" s="73"/>
      <c r="B474" s="73"/>
    </row>
    <row r="475" spans="1:2" ht="13.15" x14ac:dyDescent="0.4">
      <c r="A475" s="73"/>
      <c r="B475" s="73"/>
    </row>
    <row r="476" spans="1:2" ht="13.15" x14ac:dyDescent="0.4">
      <c r="A476" s="73"/>
      <c r="B476" s="73"/>
    </row>
    <row r="477" spans="1:2" ht="13.15" x14ac:dyDescent="0.4">
      <c r="A477" s="73"/>
      <c r="B477" s="73"/>
    </row>
    <row r="478" spans="1:2" ht="13.15" x14ac:dyDescent="0.4">
      <c r="A478" s="73"/>
      <c r="B478" s="73"/>
    </row>
    <row r="479" spans="1:2" ht="13.15" x14ac:dyDescent="0.4">
      <c r="A479" s="73"/>
      <c r="B479" s="73"/>
    </row>
    <row r="480" spans="1:2" ht="13.15" x14ac:dyDescent="0.4">
      <c r="A480" s="73"/>
      <c r="B480" s="73"/>
    </row>
    <row r="481" spans="1:2" ht="13.15" x14ac:dyDescent="0.4">
      <c r="A481" s="73"/>
      <c r="B481" s="73"/>
    </row>
    <row r="482" spans="1:2" ht="13.15" x14ac:dyDescent="0.4">
      <c r="A482" s="73"/>
      <c r="B482" s="73"/>
    </row>
    <row r="483" spans="1:2" ht="13.15" x14ac:dyDescent="0.4">
      <c r="A483" s="73"/>
      <c r="B483" s="73"/>
    </row>
    <row r="484" spans="1:2" ht="13.15" x14ac:dyDescent="0.4">
      <c r="A484" s="73"/>
      <c r="B484" s="73"/>
    </row>
    <row r="485" spans="1:2" ht="13.15" x14ac:dyDescent="0.4">
      <c r="A485" s="73"/>
      <c r="B485" s="73"/>
    </row>
    <row r="486" spans="1:2" ht="13.15" x14ac:dyDescent="0.4">
      <c r="A486" s="73"/>
      <c r="B486" s="73"/>
    </row>
    <row r="487" spans="1:2" ht="13.15" x14ac:dyDescent="0.4">
      <c r="A487" s="73"/>
      <c r="B487" s="73"/>
    </row>
    <row r="488" spans="1:2" ht="13.15" x14ac:dyDescent="0.4">
      <c r="A488" s="73"/>
      <c r="B488" s="73"/>
    </row>
    <row r="489" spans="1:2" ht="13.15" x14ac:dyDescent="0.4">
      <c r="A489" s="73"/>
      <c r="B489" s="73"/>
    </row>
    <row r="490" spans="1:2" ht="13.15" x14ac:dyDescent="0.4">
      <c r="A490" s="73"/>
      <c r="B490" s="73"/>
    </row>
    <row r="491" spans="1:2" ht="13.15" x14ac:dyDescent="0.4">
      <c r="A491" s="73"/>
      <c r="B491" s="73"/>
    </row>
    <row r="492" spans="1:2" ht="13.15" x14ac:dyDescent="0.4">
      <c r="A492" s="73"/>
      <c r="B492" s="73"/>
    </row>
    <row r="493" spans="1:2" ht="13.15" x14ac:dyDescent="0.4">
      <c r="A493" s="73"/>
      <c r="B493" s="73"/>
    </row>
    <row r="494" spans="1:2" ht="13.15" x14ac:dyDescent="0.4">
      <c r="A494" s="73"/>
      <c r="B494" s="73"/>
    </row>
    <row r="495" spans="1:2" ht="13.15" x14ac:dyDescent="0.4">
      <c r="A495" s="73"/>
      <c r="B495" s="73"/>
    </row>
    <row r="496" spans="1:2" ht="13.15" x14ac:dyDescent="0.4">
      <c r="A496" s="73"/>
      <c r="B496" s="73"/>
    </row>
    <row r="497" spans="1:2" ht="13.15" x14ac:dyDescent="0.4">
      <c r="A497" s="73"/>
      <c r="B497" s="73"/>
    </row>
    <row r="498" spans="1:2" ht="13.15" x14ac:dyDescent="0.4">
      <c r="A498" s="73"/>
      <c r="B498" s="73"/>
    </row>
    <row r="499" spans="1:2" ht="13.15" x14ac:dyDescent="0.4">
      <c r="A499" s="73"/>
      <c r="B499" s="73"/>
    </row>
    <row r="500" spans="1:2" ht="13.15" x14ac:dyDescent="0.4">
      <c r="A500" s="73"/>
      <c r="B500" s="73"/>
    </row>
    <row r="501" spans="1:2" ht="13.15" x14ac:dyDescent="0.4">
      <c r="A501" s="73"/>
      <c r="B501" s="73"/>
    </row>
    <row r="502" spans="1:2" ht="13.15" x14ac:dyDescent="0.4">
      <c r="A502" s="73"/>
      <c r="B502" s="73"/>
    </row>
    <row r="503" spans="1:2" ht="13.15" x14ac:dyDescent="0.4">
      <c r="A503" s="73"/>
      <c r="B503" s="73"/>
    </row>
    <row r="504" spans="1:2" ht="13.15" x14ac:dyDescent="0.4">
      <c r="A504" s="73"/>
      <c r="B504" s="73"/>
    </row>
    <row r="505" spans="1:2" ht="13.15" x14ac:dyDescent="0.4">
      <c r="A505" s="73"/>
      <c r="B505" s="73"/>
    </row>
    <row r="506" spans="1:2" ht="13.15" x14ac:dyDescent="0.4">
      <c r="A506" s="73"/>
      <c r="B506" s="73"/>
    </row>
    <row r="507" spans="1:2" ht="13.15" x14ac:dyDescent="0.4">
      <c r="A507" s="73"/>
      <c r="B507" s="73"/>
    </row>
    <row r="508" spans="1:2" ht="13.15" x14ac:dyDescent="0.4">
      <c r="A508" s="73"/>
      <c r="B508" s="73"/>
    </row>
    <row r="509" spans="1:2" ht="13.15" x14ac:dyDescent="0.4">
      <c r="A509" s="73"/>
      <c r="B509" s="73"/>
    </row>
    <row r="510" spans="1:2" ht="13.15" x14ac:dyDescent="0.4">
      <c r="A510" s="73"/>
      <c r="B510" s="73"/>
    </row>
    <row r="511" spans="1:2" ht="13.15" x14ac:dyDescent="0.4">
      <c r="A511" s="73"/>
      <c r="B511" s="73"/>
    </row>
    <row r="512" spans="1:2" ht="13.15" x14ac:dyDescent="0.4">
      <c r="A512" s="73"/>
      <c r="B512" s="73"/>
    </row>
    <row r="513" spans="1:2" ht="13.15" x14ac:dyDescent="0.4">
      <c r="A513" s="73"/>
      <c r="B513" s="73"/>
    </row>
    <row r="514" spans="1:2" ht="13.15" x14ac:dyDescent="0.4">
      <c r="A514" s="73"/>
      <c r="B514" s="73"/>
    </row>
    <row r="515" spans="1:2" ht="13.15" x14ac:dyDescent="0.4">
      <c r="A515" s="73"/>
      <c r="B515" s="73"/>
    </row>
    <row r="516" spans="1:2" ht="13.15" x14ac:dyDescent="0.4">
      <c r="A516" s="73"/>
      <c r="B516" s="73"/>
    </row>
    <row r="517" spans="1:2" ht="13.15" x14ac:dyDescent="0.4">
      <c r="A517" s="73"/>
      <c r="B517" s="73"/>
    </row>
    <row r="518" spans="1:2" ht="13.15" x14ac:dyDescent="0.4">
      <c r="A518" s="73"/>
      <c r="B518" s="73"/>
    </row>
    <row r="519" spans="1:2" ht="13.15" x14ac:dyDescent="0.4">
      <c r="A519" s="73"/>
      <c r="B519" s="73"/>
    </row>
    <row r="520" spans="1:2" ht="13.15" x14ac:dyDescent="0.4">
      <c r="A520" s="73"/>
      <c r="B520" s="73"/>
    </row>
    <row r="521" spans="1:2" ht="13.15" x14ac:dyDescent="0.4">
      <c r="A521" s="73"/>
      <c r="B521" s="73"/>
    </row>
    <row r="522" spans="1:2" ht="13.15" x14ac:dyDescent="0.4">
      <c r="A522" s="73"/>
      <c r="B522" s="73"/>
    </row>
    <row r="523" spans="1:2" ht="13.15" x14ac:dyDescent="0.4">
      <c r="A523" s="73"/>
      <c r="B523" s="73"/>
    </row>
    <row r="524" spans="1:2" ht="13.15" x14ac:dyDescent="0.4">
      <c r="A524" s="73"/>
      <c r="B524" s="73"/>
    </row>
    <row r="525" spans="1:2" ht="13.15" x14ac:dyDescent="0.4">
      <c r="A525" s="73"/>
      <c r="B525" s="73"/>
    </row>
    <row r="526" spans="1:2" ht="13.15" x14ac:dyDescent="0.4">
      <c r="A526" s="73"/>
      <c r="B526" s="73"/>
    </row>
    <row r="527" spans="1:2" ht="13.15" x14ac:dyDescent="0.4">
      <c r="A527" s="73"/>
      <c r="B527" s="73"/>
    </row>
    <row r="528" spans="1:2" ht="13.15" x14ac:dyDescent="0.4">
      <c r="A528" s="73"/>
      <c r="B528" s="73"/>
    </row>
    <row r="529" spans="1:2" ht="13.15" x14ac:dyDescent="0.4">
      <c r="A529" s="73"/>
      <c r="B529" s="73"/>
    </row>
    <row r="530" spans="1:2" ht="13.15" x14ac:dyDescent="0.4">
      <c r="A530" s="73"/>
      <c r="B530" s="73"/>
    </row>
    <row r="531" spans="1:2" ht="13.15" x14ac:dyDescent="0.4">
      <c r="A531" s="73"/>
      <c r="B531" s="73"/>
    </row>
    <row r="532" spans="1:2" ht="13.15" x14ac:dyDescent="0.4">
      <c r="A532" s="73"/>
      <c r="B532" s="73"/>
    </row>
    <row r="533" spans="1:2" ht="13.15" x14ac:dyDescent="0.4">
      <c r="A533" s="73"/>
      <c r="B533" s="73"/>
    </row>
    <row r="534" spans="1:2" ht="13.15" x14ac:dyDescent="0.4">
      <c r="A534" s="73"/>
      <c r="B534" s="73"/>
    </row>
    <row r="535" spans="1:2" ht="13.15" x14ac:dyDescent="0.4">
      <c r="A535" s="73"/>
      <c r="B535" s="73"/>
    </row>
    <row r="536" spans="1:2" ht="13.15" x14ac:dyDescent="0.4">
      <c r="A536" s="73"/>
      <c r="B536" s="73"/>
    </row>
    <row r="537" spans="1:2" ht="13.15" x14ac:dyDescent="0.4">
      <c r="A537" s="73"/>
      <c r="B537" s="73"/>
    </row>
    <row r="538" spans="1:2" ht="13.15" x14ac:dyDescent="0.4">
      <c r="A538" s="73"/>
      <c r="B538" s="73"/>
    </row>
    <row r="539" spans="1:2" ht="13.15" x14ac:dyDescent="0.4">
      <c r="A539" s="73"/>
      <c r="B539" s="73"/>
    </row>
    <row r="540" spans="1:2" ht="13.15" x14ac:dyDescent="0.4">
      <c r="A540" s="73"/>
      <c r="B540" s="73"/>
    </row>
    <row r="541" spans="1:2" ht="13.15" x14ac:dyDescent="0.4">
      <c r="A541" s="73"/>
      <c r="B541" s="73"/>
    </row>
    <row r="542" spans="1:2" ht="13.15" x14ac:dyDescent="0.4">
      <c r="A542" s="73"/>
      <c r="B542" s="73"/>
    </row>
    <row r="543" spans="1:2" ht="13.15" x14ac:dyDescent="0.4">
      <c r="A543" s="73"/>
      <c r="B543" s="73"/>
    </row>
    <row r="544" spans="1:2" ht="13.15" x14ac:dyDescent="0.4">
      <c r="A544" s="73"/>
      <c r="B544" s="73"/>
    </row>
    <row r="545" spans="1:2" ht="13.15" x14ac:dyDescent="0.4">
      <c r="A545" s="73"/>
      <c r="B545" s="73"/>
    </row>
    <row r="546" spans="1:2" ht="13.15" x14ac:dyDescent="0.4">
      <c r="A546" s="73"/>
      <c r="B546" s="73"/>
    </row>
    <row r="547" spans="1:2" ht="13.15" x14ac:dyDescent="0.4">
      <c r="A547" s="73"/>
      <c r="B547" s="73"/>
    </row>
    <row r="548" spans="1:2" ht="13.15" x14ac:dyDescent="0.4">
      <c r="A548" s="73"/>
      <c r="B548" s="73"/>
    </row>
    <row r="549" spans="1:2" ht="13.15" x14ac:dyDescent="0.4">
      <c r="A549" s="73"/>
      <c r="B549" s="73"/>
    </row>
    <row r="550" spans="1:2" ht="13.15" x14ac:dyDescent="0.4">
      <c r="A550" s="73"/>
      <c r="B550" s="73"/>
    </row>
    <row r="551" spans="1:2" ht="13.15" x14ac:dyDescent="0.4">
      <c r="A551" s="73"/>
      <c r="B551" s="73"/>
    </row>
    <row r="552" spans="1:2" ht="13.15" x14ac:dyDescent="0.4">
      <c r="A552" s="73"/>
      <c r="B552" s="73"/>
    </row>
    <row r="553" spans="1:2" ht="13.15" x14ac:dyDescent="0.4">
      <c r="A553" s="73"/>
      <c r="B553" s="73"/>
    </row>
    <row r="554" spans="1:2" ht="13.15" x14ac:dyDescent="0.4">
      <c r="A554" s="73"/>
      <c r="B554" s="73"/>
    </row>
    <row r="555" spans="1:2" ht="13.15" x14ac:dyDescent="0.4">
      <c r="A555" s="73"/>
      <c r="B555" s="73"/>
    </row>
    <row r="556" spans="1:2" ht="13.15" x14ac:dyDescent="0.4">
      <c r="A556" s="73"/>
      <c r="B556" s="73"/>
    </row>
    <row r="557" spans="1:2" ht="13.15" x14ac:dyDescent="0.4">
      <c r="A557" s="73"/>
      <c r="B557" s="73"/>
    </row>
    <row r="558" spans="1:2" ht="13.15" x14ac:dyDescent="0.4">
      <c r="A558" s="73"/>
      <c r="B558" s="73"/>
    </row>
    <row r="559" spans="1:2" ht="13.15" x14ac:dyDescent="0.4">
      <c r="A559" s="73"/>
      <c r="B559" s="73"/>
    </row>
    <row r="560" spans="1:2" ht="13.15" x14ac:dyDescent="0.4">
      <c r="A560" s="73"/>
      <c r="B560" s="73"/>
    </row>
    <row r="561" spans="1:2" ht="13.15" x14ac:dyDescent="0.4">
      <c r="A561" s="73"/>
      <c r="B561" s="73"/>
    </row>
    <row r="562" spans="1:2" ht="13.15" x14ac:dyDescent="0.4">
      <c r="A562" s="73"/>
      <c r="B562" s="73"/>
    </row>
    <row r="563" spans="1:2" ht="13.15" x14ac:dyDescent="0.4">
      <c r="A563" s="73"/>
      <c r="B563" s="73"/>
    </row>
    <row r="564" spans="1:2" ht="13.15" x14ac:dyDescent="0.4">
      <c r="A564" s="73"/>
      <c r="B564" s="73"/>
    </row>
    <row r="565" spans="1:2" ht="13.15" x14ac:dyDescent="0.4">
      <c r="A565" s="73"/>
      <c r="B565" s="73"/>
    </row>
    <row r="566" spans="1:2" ht="13.15" x14ac:dyDescent="0.4">
      <c r="A566" s="73"/>
      <c r="B566" s="73"/>
    </row>
    <row r="567" spans="1:2" ht="13.15" x14ac:dyDescent="0.4">
      <c r="A567" s="73"/>
      <c r="B567" s="73"/>
    </row>
    <row r="568" spans="1:2" ht="13.15" x14ac:dyDescent="0.4">
      <c r="A568" s="73"/>
      <c r="B568" s="73"/>
    </row>
    <row r="569" spans="1:2" ht="13.15" x14ac:dyDescent="0.4">
      <c r="A569" s="73"/>
      <c r="B569" s="73"/>
    </row>
    <row r="570" spans="1:2" ht="13.15" x14ac:dyDescent="0.4">
      <c r="A570" s="73"/>
      <c r="B570" s="73"/>
    </row>
    <row r="571" spans="1:2" ht="13.15" x14ac:dyDescent="0.4">
      <c r="A571" s="73"/>
      <c r="B571" s="73"/>
    </row>
    <row r="572" spans="1:2" ht="13.15" x14ac:dyDescent="0.4">
      <c r="A572" s="73"/>
      <c r="B572" s="73"/>
    </row>
    <row r="573" spans="1:2" ht="13.15" x14ac:dyDescent="0.4">
      <c r="A573" s="73"/>
      <c r="B573" s="73"/>
    </row>
    <row r="574" spans="1:2" ht="13.15" x14ac:dyDescent="0.4">
      <c r="A574" s="73"/>
      <c r="B574" s="73"/>
    </row>
    <row r="575" spans="1:2" ht="13.15" x14ac:dyDescent="0.4">
      <c r="A575" s="73"/>
      <c r="B575" s="73"/>
    </row>
    <row r="576" spans="1:2" ht="13.15" x14ac:dyDescent="0.4">
      <c r="A576" s="73"/>
      <c r="B576" s="73"/>
    </row>
    <row r="577" spans="1:2" ht="13.15" x14ac:dyDescent="0.4">
      <c r="A577" s="73"/>
      <c r="B577" s="73"/>
    </row>
    <row r="578" spans="1:2" ht="13.15" x14ac:dyDescent="0.4">
      <c r="A578" s="73"/>
      <c r="B578" s="73"/>
    </row>
    <row r="579" spans="1:2" ht="13.15" x14ac:dyDescent="0.4">
      <c r="A579" s="73"/>
      <c r="B579" s="73"/>
    </row>
    <row r="580" spans="1:2" ht="13.15" x14ac:dyDescent="0.4">
      <c r="A580" s="73"/>
      <c r="B580" s="73"/>
    </row>
    <row r="581" spans="1:2" ht="13.15" x14ac:dyDescent="0.4">
      <c r="A581" s="73"/>
      <c r="B581" s="73"/>
    </row>
    <row r="582" spans="1:2" ht="13.15" x14ac:dyDescent="0.4">
      <c r="A582" s="73"/>
      <c r="B582" s="73"/>
    </row>
    <row r="583" spans="1:2" ht="13.15" x14ac:dyDescent="0.4">
      <c r="A583" s="73"/>
      <c r="B583" s="73"/>
    </row>
    <row r="584" spans="1:2" ht="13.15" x14ac:dyDescent="0.4">
      <c r="A584" s="73"/>
      <c r="B584" s="73"/>
    </row>
    <row r="585" spans="1:2" ht="13.15" x14ac:dyDescent="0.4">
      <c r="A585" s="73"/>
      <c r="B585" s="73"/>
    </row>
    <row r="586" spans="1:2" ht="13.15" x14ac:dyDescent="0.4">
      <c r="A586" s="73"/>
      <c r="B586" s="73"/>
    </row>
    <row r="587" spans="1:2" ht="13.15" x14ac:dyDescent="0.4">
      <c r="A587" s="73"/>
      <c r="B587" s="73"/>
    </row>
    <row r="588" spans="1:2" ht="13.15" x14ac:dyDescent="0.4">
      <c r="A588" s="73"/>
      <c r="B588" s="73"/>
    </row>
    <row r="589" spans="1:2" ht="13.15" x14ac:dyDescent="0.4">
      <c r="A589" s="73"/>
      <c r="B589" s="73"/>
    </row>
    <row r="590" spans="1:2" ht="13.15" x14ac:dyDescent="0.4">
      <c r="A590" s="73"/>
      <c r="B590" s="73"/>
    </row>
    <row r="591" spans="1:2" ht="13.15" x14ac:dyDescent="0.4">
      <c r="A591" s="73"/>
      <c r="B591" s="73"/>
    </row>
    <row r="592" spans="1:2" ht="13.15" x14ac:dyDescent="0.4">
      <c r="A592" s="73"/>
      <c r="B592" s="73"/>
    </row>
    <row r="593" spans="1:2" ht="13.15" x14ac:dyDescent="0.4">
      <c r="A593" s="73"/>
      <c r="B593" s="73"/>
    </row>
    <row r="594" spans="1:2" ht="13.15" x14ac:dyDescent="0.4">
      <c r="A594" s="73"/>
      <c r="B594" s="73"/>
    </row>
    <row r="595" spans="1:2" ht="13.15" x14ac:dyDescent="0.4">
      <c r="A595" s="73"/>
      <c r="B595" s="73"/>
    </row>
    <row r="596" spans="1:2" ht="13.15" x14ac:dyDescent="0.4">
      <c r="A596" s="73"/>
      <c r="B596" s="73"/>
    </row>
    <row r="597" spans="1:2" ht="13.15" x14ac:dyDescent="0.4">
      <c r="A597" s="73"/>
      <c r="B597" s="73"/>
    </row>
    <row r="598" spans="1:2" ht="13.15" x14ac:dyDescent="0.4">
      <c r="A598" s="73"/>
      <c r="B598" s="73"/>
    </row>
    <row r="599" spans="1:2" ht="13.15" x14ac:dyDescent="0.4">
      <c r="A599" s="73"/>
      <c r="B599" s="73"/>
    </row>
    <row r="600" spans="1:2" ht="13.15" x14ac:dyDescent="0.4">
      <c r="A600" s="73"/>
      <c r="B600" s="73"/>
    </row>
    <row r="601" spans="1:2" ht="13.15" x14ac:dyDescent="0.4">
      <c r="A601" s="73"/>
      <c r="B601" s="73"/>
    </row>
    <row r="602" spans="1:2" ht="13.15" x14ac:dyDescent="0.4">
      <c r="A602" s="73"/>
      <c r="B602" s="73"/>
    </row>
    <row r="603" spans="1:2" ht="13.15" x14ac:dyDescent="0.4">
      <c r="A603" s="73"/>
      <c r="B603" s="73"/>
    </row>
    <row r="604" spans="1:2" ht="13.15" x14ac:dyDescent="0.4">
      <c r="A604" s="73"/>
      <c r="B604" s="73"/>
    </row>
    <row r="605" spans="1:2" ht="13.15" x14ac:dyDescent="0.4">
      <c r="A605" s="73"/>
      <c r="B605" s="73"/>
    </row>
    <row r="606" spans="1:2" ht="13.15" x14ac:dyDescent="0.4">
      <c r="A606" s="73"/>
      <c r="B606" s="73"/>
    </row>
    <row r="607" spans="1:2" ht="13.15" x14ac:dyDescent="0.4">
      <c r="A607" s="73"/>
      <c r="B607" s="73"/>
    </row>
    <row r="608" spans="1:2" ht="13.15" x14ac:dyDescent="0.4">
      <c r="A608" s="73"/>
      <c r="B608" s="73"/>
    </row>
    <row r="609" spans="1:2" ht="13.15" x14ac:dyDescent="0.4">
      <c r="A609" s="73"/>
      <c r="B609" s="73"/>
    </row>
    <row r="610" spans="1:2" ht="13.15" x14ac:dyDescent="0.4">
      <c r="A610" s="73"/>
      <c r="B610" s="73"/>
    </row>
    <row r="611" spans="1:2" ht="13.15" x14ac:dyDescent="0.4">
      <c r="A611" s="73"/>
      <c r="B611" s="73"/>
    </row>
    <row r="612" spans="1:2" ht="13.15" x14ac:dyDescent="0.4">
      <c r="A612" s="73"/>
      <c r="B612" s="73"/>
    </row>
    <row r="613" spans="1:2" ht="13.15" x14ac:dyDescent="0.4">
      <c r="A613" s="73"/>
      <c r="B613" s="73"/>
    </row>
    <row r="614" spans="1:2" ht="13.15" x14ac:dyDescent="0.4">
      <c r="A614" s="73"/>
      <c r="B614" s="73"/>
    </row>
    <row r="615" spans="1:2" ht="13.15" x14ac:dyDescent="0.4">
      <c r="A615" s="73"/>
      <c r="B615" s="73"/>
    </row>
    <row r="616" spans="1:2" ht="13.15" x14ac:dyDescent="0.4">
      <c r="A616" s="73"/>
      <c r="B616" s="73"/>
    </row>
    <row r="617" spans="1:2" ht="13.15" x14ac:dyDescent="0.4">
      <c r="A617" s="73"/>
      <c r="B617" s="73"/>
    </row>
    <row r="618" spans="1:2" ht="13.15" x14ac:dyDescent="0.4">
      <c r="A618" s="73"/>
      <c r="B618" s="73"/>
    </row>
    <row r="619" spans="1:2" ht="13.15" x14ac:dyDescent="0.4">
      <c r="A619" s="73"/>
      <c r="B619" s="73"/>
    </row>
    <row r="620" spans="1:2" ht="13.15" x14ac:dyDescent="0.4">
      <c r="A620" s="73"/>
      <c r="B620" s="73"/>
    </row>
    <row r="621" spans="1:2" ht="13.15" x14ac:dyDescent="0.4">
      <c r="A621" s="73"/>
      <c r="B621" s="73"/>
    </row>
    <row r="622" spans="1:2" ht="13.15" x14ac:dyDescent="0.4">
      <c r="A622" s="73"/>
      <c r="B622" s="73"/>
    </row>
    <row r="623" spans="1:2" ht="13.15" x14ac:dyDescent="0.4">
      <c r="A623" s="73"/>
      <c r="B623" s="73"/>
    </row>
    <row r="624" spans="1:2" ht="13.15" x14ac:dyDescent="0.4">
      <c r="A624" s="73"/>
      <c r="B624" s="73"/>
    </row>
    <row r="625" spans="1:2" ht="13.15" x14ac:dyDescent="0.4">
      <c r="A625" s="73"/>
      <c r="B625" s="73"/>
    </row>
    <row r="626" spans="1:2" ht="13.15" x14ac:dyDescent="0.4">
      <c r="A626" s="73"/>
      <c r="B626" s="73"/>
    </row>
    <row r="627" spans="1:2" ht="13.15" x14ac:dyDescent="0.4">
      <c r="A627" s="73"/>
      <c r="B627" s="73"/>
    </row>
    <row r="628" spans="1:2" ht="13.15" x14ac:dyDescent="0.4">
      <c r="A628" s="73"/>
      <c r="B628" s="73"/>
    </row>
    <row r="629" spans="1:2" ht="13.15" x14ac:dyDescent="0.4">
      <c r="A629" s="73"/>
      <c r="B629" s="73"/>
    </row>
    <row r="630" spans="1:2" ht="13.15" x14ac:dyDescent="0.4">
      <c r="A630" s="73"/>
      <c r="B630" s="73"/>
    </row>
    <row r="631" spans="1:2" ht="13.15" x14ac:dyDescent="0.4">
      <c r="A631" s="73"/>
      <c r="B631" s="73"/>
    </row>
    <row r="632" spans="1:2" ht="13.15" x14ac:dyDescent="0.4">
      <c r="A632" s="73"/>
      <c r="B632" s="73"/>
    </row>
    <row r="633" spans="1:2" ht="13.15" x14ac:dyDescent="0.4">
      <c r="A633" s="73"/>
      <c r="B633" s="73"/>
    </row>
    <row r="634" spans="1:2" ht="13.15" x14ac:dyDescent="0.4">
      <c r="A634" s="73"/>
      <c r="B634" s="73"/>
    </row>
    <row r="635" spans="1:2" ht="13.15" x14ac:dyDescent="0.4">
      <c r="A635" s="73"/>
      <c r="B635" s="73"/>
    </row>
    <row r="636" spans="1:2" ht="13.15" x14ac:dyDescent="0.4">
      <c r="A636" s="73"/>
      <c r="B636" s="73"/>
    </row>
    <row r="637" spans="1:2" ht="13.15" x14ac:dyDescent="0.4">
      <c r="A637" s="73"/>
      <c r="B637" s="73"/>
    </row>
    <row r="638" spans="1:2" ht="13.15" x14ac:dyDescent="0.4">
      <c r="A638" s="73"/>
      <c r="B638" s="73"/>
    </row>
    <row r="639" spans="1:2" ht="13.15" x14ac:dyDescent="0.4">
      <c r="A639" s="73"/>
      <c r="B639" s="73"/>
    </row>
    <row r="640" spans="1:2" ht="13.15" x14ac:dyDescent="0.4">
      <c r="A640" s="73"/>
      <c r="B640" s="73"/>
    </row>
    <row r="641" spans="1:2" ht="13.15" x14ac:dyDescent="0.4">
      <c r="A641" s="73"/>
      <c r="B641" s="73"/>
    </row>
    <row r="642" spans="1:2" ht="13.15" x14ac:dyDescent="0.4">
      <c r="A642" s="73"/>
      <c r="B642" s="73"/>
    </row>
    <row r="643" spans="1:2" ht="13.15" x14ac:dyDescent="0.4">
      <c r="A643" s="73"/>
      <c r="B643" s="73"/>
    </row>
    <row r="644" spans="1:2" ht="13.15" x14ac:dyDescent="0.4">
      <c r="A644" s="73"/>
      <c r="B644" s="73"/>
    </row>
    <row r="645" spans="1:2" ht="13.15" x14ac:dyDescent="0.4">
      <c r="A645" s="73"/>
      <c r="B645" s="73"/>
    </row>
    <row r="646" spans="1:2" ht="13.15" x14ac:dyDescent="0.4">
      <c r="A646" s="73"/>
      <c r="B646" s="73"/>
    </row>
    <row r="647" spans="1:2" ht="13.15" x14ac:dyDescent="0.4">
      <c r="A647" s="73"/>
      <c r="B647" s="73"/>
    </row>
    <row r="648" spans="1:2" ht="13.15" x14ac:dyDescent="0.4">
      <c r="A648" s="73"/>
      <c r="B648" s="73"/>
    </row>
    <row r="649" spans="1:2" ht="13.15" x14ac:dyDescent="0.4">
      <c r="A649" s="73"/>
      <c r="B649" s="73"/>
    </row>
    <row r="650" spans="1:2" ht="13.15" x14ac:dyDescent="0.4">
      <c r="A650" s="73"/>
      <c r="B650" s="73"/>
    </row>
    <row r="651" spans="1:2" ht="13.15" x14ac:dyDescent="0.4">
      <c r="A651" s="73"/>
      <c r="B651" s="73"/>
    </row>
    <row r="652" spans="1:2" ht="13.15" x14ac:dyDescent="0.4">
      <c r="A652" s="73"/>
      <c r="B652" s="73"/>
    </row>
    <row r="653" spans="1:2" ht="13.15" x14ac:dyDescent="0.4">
      <c r="A653" s="73"/>
      <c r="B653" s="73"/>
    </row>
    <row r="654" spans="1:2" ht="13.15" x14ac:dyDescent="0.4">
      <c r="A654" s="73"/>
      <c r="B654" s="73"/>
    </row>
    <row r="655" spans="1:2" ht="13.15" x14ac:dyDescent="0.4">
      <c r="A655" s="73"/>
      <c r="B655" s="73"/>
    </row>
    <row r="656" spans="1:2" ht="13.15" x14ac:dyDescent="0.4">
      <c r="A656" s="73"/>
      <c r="B656" s="73"/>
    </row>
    <row r="657" spans="1:2" ht="13.15" x14ac:dyDescent="0.4">
      <c r="A657" s="73"/>
      <c r="B657" s="73"/>
    </row>
    <row r="658" spans="1:2" ht="13.15" x14ac:dyDescent="0.4">
      <c r="A658" s="73"/>
      <c r="B658" s="73"/>
    </row>
    <row r="659" spans="1:2" ht="13.15" x14ac:dyDescent="0.4">
      <c r="A659" s="73"/>
      <c r="B659" s="73"/>
    </row>
    <row r="660" spans="1:2" ht="13.15" x14ac:dyDescent="0.4">
      <c r="A660" s="73"/>
      <c r="B660" s="73"/>
    </row>
    <row r="661" spans="1:2" ht="13.15" x14ac:dyDescent="0.4">
      <c r="A661" s="73"/>
      <c r="B661" s="73"/>
    </row>
    <row r="662" spans="1:2" ht="13.15" x14ac:dyDescent="0.4">
      <c r="A662" s="73"/>
      <c r="B662" s="73"/>
    </row>
    <row r="663" spans="1:2" ht="13.15" x14ac:dyDescent="0.4">
      <c r="A663" s="73"/>
      <c r="B663" s="73"/>
    </row>
    <row r="664" spans="1:2" ht="13.15" x14ac:dyDescent="0.4">
      <c r="A664" s="73"/>
      <c r="B664" s="73"/>
    </row>
    <row r="665" spans="1:2" ht="13.15" x14ac:dyDescent="0.4">
      <c r="A665" s="73"/>
      <c r="B665" s="73"/>
    </row>
    <row r="666" spans="1:2" ht="13.15" x14ac:dyDescent="0.4">
      <c r="A666" s="73"/>
      <c r="B666" s="73"/>
    </row>
    <row r="667" spans="1:2" ht="13.15" x14ac:dyDescent="0.4">
      <c r="A667" s="73"/>
      <c r="B667" s="73"/>
    </row>
    <row r="668" spans="1:2" ht="13.15" x14ac:dyDescent="0.4">
      <c r="A668" s="73"/>
      <c r="B668" s="73"/>
    </row>
    <row r="669" spans="1:2" ht="13.15" x14ac:dyDescent="0.4">
      <c r="A669" s="73"/>
      <c r="B669" s="73"/>
    </row>
    <row r="670" spans="1:2" ht="13.15" x14ac:dyDescent="0.4">
      <c r="A670" s="73"/>
      <c r="B670" s="73"/>
    </row>
    <row r="671" spans="1:2" ht="13.15" x14ac:dyDescent="0.4">
      <c r="A671" s="73"/>
      <c r="B671" s="73"/>
    </row>
    <row r="672" spans="1:2" ht="13.15" x14ac:dyDescent="0.4">
      <c r="A672" s="73"/>
      <c r="B672" s="73"/>
    </row>
    <row r="673" spans="1:2" ht="13.15" x14ac:dyDescent="0.4">
      <c r="A673" s="73"/>
      <c r="B673" s="73"/>
    </row>
    <row r="674" spans="1:2" ht="13.15" x14ac:dyDescent="0.4">
      <c r="A674" s="73"/>
      <c r="B674" s="73"/>
    </row>
    <row r="675" spans="1:2" ht="13.15" x14ac:dyDescent="0.4">
      <c r="A675" s="73"/>
      <c r="B675" s="73"/>
    </row>
    <row r="676" spans="1:2" ht="13.15" x14ac:dyDescent="0.4">
      <c r="A676" s="73"/>
      <c r="B676" s="73"/>
    </row>
    <row r="677" spans="1:2" ht="13.15" x14ac:dyDescent="0.4">
      <c r="A677" s="73"/>
      <c r="B677" s="73"/>
    </row>
    <row r="678" spans="1:2" ht="13.15" x14ac:dyDescent="0.4">
      <c r="A678" s="73"/>
      <c r="B678" s="73"/>
    </row>
    <row r="679" spans="1:2" ht="13.15" x14ac:dyDescent="0.4">
      <c r="A679" s="73"/>
      <c r="B679" s="73"/>
    </row>
    <row r="680" spans="1:2" ht="13.15" x14ac:dyDescent="0.4">
      <c r="A680" s="73"/>
      <c r="B680" s="73"/>
    </row>
    <row r="681" spans="1:2" ht="13.15" x14ac:dyDescent="0.4">
      <c r="A681" s="73"/>
      <c r="B681" s="73"/>
    </row>
    <row r="682" spans="1:2" ht="13.15" x14ac:dyDescent="0.4">
      <c r="A682" s="73"/>
      <c r="B682" s="73"/>
    </row>
    <row r="683" spans="1:2" ht="13.15" x14ac:dyDescent="0.4">
      <c r="A683" s="73"/>
      <c r="B683" s="73"/>
    </row>
    <row r="684" spans="1:2" ht="13.15" x14ac:dyDescent="0.4">
      <c r="A684" s="73"/>
      <c r="B684" s="73"/>
    </row>
    <row r="685" spans="1:2" ht="13.15" x14ac:dyDescent="0.4">
      <c r="A685" s="73"/>
      <c r="B685" s="73"/>
    </row>
    <row r="686" spans="1:2" ht="13.15" x14ac:dyDescent="0.4">
      <c r="A686" s="73"/>
      <c r="B686" s="73"/>
    </row>
    <row r="687" spans="1:2" ht="13.15" x14ac:dyDescent="0.4">
      <c r="A687" s="73"/>
      <c r="B687" s="73"/>
    </row>
    <row r="688" spans="1:2" ht="13.15" x14ac:dyDescent="0.4">
      <c r="A688" s="73"/>
      <c r="B688" s="73"/>
    </row>
    <row r="689" spans="1:2" ht="13.15" x14ac:dyDescent="0.4">
      <c r="A689" s="73"/>
      <c r="B689" s="73"/>
    </row>
    <row r="690" spans="1:2" ht="13.15" x14ac:dyDescent="0.4">
      <c r="A690" s="73"/>
      <c r="B690" s="73"/>
    </row>
    <row r="691" spans="1:2" ht="13.15" x14ac:dyDescent="0.4">
      <c r="A691" s="73"/>
      <c r="B691" s="73"/>
    </row>
    <row r="692" spans="1:2" ht="13.15" x14ac:dyDescent="0.4">
      <c r="A692" s="73"/>
      <c r="B692" s="73"/>
    </row>
    <row r="693" spans="1:2" ht="13.15" x14ac:dyDescent="0.4">
      <c r="A693" s="73"/>
      <c r="B693" s="73"/>
    </row>
    <row r="694" spans="1:2" ht="13.15" x14ac:dyDescent="0.4">
      <c r="A694" s="73"/>
      <c r="B694" s="73"/>
    </row>
    <row r="695" spans="1:2" ht="13.15" x14ac:dyDescent="0.4">
      <c r="A695" s="73"/>
      <c r="B695" s="73"/>
    </row>
    <row r="696" spans="1:2" ht="13.15" x14ac:dyDescent="0.4">
      <c r="A696" s="73"/>
      <c r="B696" s="73"/>
    </row>
    <row r="697" spans="1:2" ht="13.15" x14ac:dyDescent="0.4">
      <c r="A697" s="73"/>
      <c r="B697" s="73"/>
    </row>
    <row r="698" spans="1:2" ht="13.15" x14ac:dyDescent="0.4">
      <c r="A698" s="73"/>
      <c r="B698" s="73"/>
    </row>
    <row r="699" spans="1:2" ht="13.15" x14ac:dyDescent="0.4">
      <c r="A699" s="73"/>
      <c r="B699" s="73"/>
    </row>
    <row r="700" spans="1:2" ht="13.15" x14ac:dyDescent="0.4">
      <c r="A700" s="73"/>
      <c r="B700" s="73"/>
    </row>
    <row r="701" spans="1:2" ht="13.15" x14ac:dyDescent="0.4">
      <c r="A701" s="73"/>
      <c r="B701" s="73"/>
    </row>
    <row r="702" spans="1:2" ht="13.15" x14ac:dyDescent="0.4">
      <c r="A702" s="73"/>
      <c r="B702" s="73"/>
    </row>
    <row r="703" spans="1:2" ht="13.15" x14ac:dyDescent="0.4">
      <c r="A703" s="73"/>
      <c r="B703" s="73"/>
    </row>
    <row r="704" spans="1:2" ht="13.15" x14ac:dyDescent="0.4">
      <c r="A704" s="73"/>
      <c r="B704" s="73"/>
    </row>
    <row r="705" spans="1:2" ht="13.15" x14ac:dyDescent="0.4">
      <c r="A705" s="73"/>
      <c r="B705" s="73"/>
    </row>
    <row r="706" spans="1:2" ht="13.15" x14ac:dyDescent="0.4">
      <c r="A706" s="73"/>
      <c r="B706" s="73"/>
    </row>
    <row r="707" spans="1:2" ht="13.15" x14ac:dyDescent="0.4">
      <c r="A707" s="73"/>
      <c r="B707" s="73"/>
    </row>
    <row r="708" spans="1:2" ht="13.15" x14ac:dyDescent="0.4">
      <c r="A708" s="73"/>
      <c r="B708" s="73"/>
    </row>
    <row r="709" spans="1:2" ht="13.15" x14ac:dyDescent="0.4">
      <c r="A709" s="73"/>
      <c r="B709" s="73"/>
    </row>
    <row r="710" spans="1:2" ht="13.15" x14ac:dyDescent="0.4">
      <c r="A710" s="73"/>
      <c r="B710" s="73"/>
    </row>
    <row r="711" spans="1:2" ht="13.15" x14ac:dyDescent="0.4">
      <c r="A711" s="73"/>
      <c r="B711" s="73"/>
    </row>
    <row r="712" spans="1:2" ht="13.15" x14ac:dyDescent="0.4">
      <c r="A712" s="73"/>
      <c r="B712" s="73"/>
    </row>
    <row r="713" spans="1:2" ht="13.15" x14ac:dyDescent="0.4">
      <c r="A713" s="73"/>
      <c r="B713" s="73"/>
    </row>
    <row r="714" spans="1:2" ht="13.15" x14ac:dyDescent="0.4">
      <c r="A714" s="73"/>
      <c r="B714" s="73"/>
    </row>
    <row r="715" spans="1:2" ht="13.15" x14ac:dyDescent="0.4">
      <c r="A715" s="73"/>
      <c r="B715" s="73"/>
    </row>
    <row r="716" spans="1:2" ht="13.15" x14ac:dyDescent="0.4">
      <c r="A716" s="73"/>
      <c r="B716" s="73"/>
    </row>
    <row r="717" spans="1:2" ht="13.15" x14ac:dyDescent="0.4">
      <c r="A717" s="73"/>
      <c r="B717" s="73"/>
    </row>
    <row r="718" spans="1:2" ht="13.15" x14ac:dyDescent="0.4">
      <c r="A718" s="73"/>
      <c r="B718" s="73"/>
    </row>
    <row r="719" spans="1:2" ht="13.15" x14ac:dyDescent="0.4">
      <c r="A719" s="73"/>
      <c r="B719" s="73"/>
    </row>
    <row r="720" spans="1:2" ht="13.15" x14ac:dyDescent="0.4">
      <c r="A720" s="73"/>
      <c r="B720" s="73"/>
    </row>
    <row r="721" spans="1:2" ht="13.15" x14ac:dyDescent="0.4">
      <c r="A721" s="73"/>
      <c r="B721" s="73"/>
    </row>
    <row r="722" spans="1:2" ht="13.15" x14ac:dyDescent="0.4">
      <c r="A722" s="73"/>
      <c r="B722" s="73"/>
    </row>
    <row r="723" spans="1:2" ht="13.15" x14ac:dyDescent="0.4">
      <c r="A723" s="73"/>
      <c r="B723" s="73"/>
    </row>
    <row r="724" spans="1:2" ht="13.15" x14ac:dyDescent="0.4">
      <c r="A724" s="73"/>
      <c r="B724" s="73"/>
    </row>
    <row r="725" spans="1:2" ht="13.15" x14ac:dyDescent="0.4">
      <c r="A725" s="73"/>
      <c r="B725" s="73"/>
    </row>
    <row r="726" spans="1:2" ht="13.15" x14ac:dyDescent="0.4">
      <c r="A726" s="73"/>
      <c r="B726" s="73"/>
    </row>
    <row r="727" spans="1:2" ht="13.15" x14ac:dyDescent="0.4">
      <c r="A727" s="73"/>
      <c r="B727" s="73"/>
    </row>
    <row r="728" spans="1:2" ht="13.15" x14ac:dyDescent="0.4">
      <c r="A728" s="73"/>
      <c r="B728" s="73"/>
    </row>
    <row r="729" spans="1:2" ht="13.15" x14ac:dyDescent="0.4">
      <c r="A729" s="73"/>
      <c r="B729" s="73"/>
    </row>
    <row r="730" spans="1:2" ht="13.15" x14ac:dyDescent="0.4">
      <c r="A730" s="73"/>
      <c r="B730" s="73"/>
    </row>
    <row r="731" spans="1:2" ht="13.15" x14ac:dyDescent="0.4">
      <c r="A731" s="73"/>
      <c r="B731" s="73"/>
    </row>
    <row r="732" spans="1:2" ht="13.15" x14ac:dyDescent="0.4">
      <c r="A732" s="73"/>
      <c r="B732" s="73"/>
    </row>
    <row r="733" spans="1:2" ht="13.15" x14ac:dyDescent="0.4">
      <c r="A733" s="73"/>
      <c r="B733" s="73"/>
    </row>
    <row r="734" spans="1:2" ht="13.15" x14ac:dyDescent="0.4">
      <c r="A734" s="73"/>
      <c r="B734" s="73"/>
    </row>
    <row r="735" spans="1:2" ht="13.15" x14ac:dyDescent="0.4">
      <c r="A735" s="73"/>
      <c r="B735" s="73"/>
    </row>
    <row r="736" spans="1:2" ht="13.15" x14ac:dyDescent="0.4">
      <c r="A736" s="73"/>
      <c r="B736" s="73"/>
    </row>
    <row r="737" spans="1:2" ht="13.15" x14ac:dyDescent="0.4">
      <c r="A737" s="73"/>
      <c r="B737" s="73"/>
    </row>
    <row r="738" spans="1:2" ht="13.15" x14ac:dyDescent="0.4">
      <c r="A738" s="73"/>
      <c r="B738" s="73"/>
    </row>
    <row r="739" spans="1:2" ht="13.15" x14ac:dyDescent="0.4">
      <c r="A739" s="73"/>
      <c r="B739" s="73"/>
    </row>
    <row r="740" spans="1:2" ht="13.15" x14ac:dyDescent="0.4">
      <c r="A740" s="73"/>
      <c r="B740" s="73"/>
    </row>
    <row r="741" spans="1:2" ht="13.15" x14ac:dyDescent="0.4">
      <c r="A741" s="73"/>
      <c r="B741" s="73"/>
    </row>
    <row r="742" spans="1:2" ht="13.15" x14ac:dyDescent="0.4">
      <c r="A742" s="73"/>
      <c r="B742" s="73"/>
    </row>
    <row r="743" spans="1:2" ht="13.15" x14ac:dyDescent="0.4">
      <c r="A743" s="73"/>
      <c r="B743" s="73"/>
    </row>
    <row r="744" spans="1:2" ht="13.15" x14ac:dyDescent="0.4">
      <c r="A744" s="73"/>
      <c r="B744" s="73"/>
    </row>
    <row r="745" spans="1:2" ht="13.15" x14ac:dyDescent="0.4">
      <c r="A745" s="73"/>
      <c r="B745" s="73"/>
    </row>
    <row r="746" spans="1:2" ht="13.15" x14ac:dyDescent="0.4">
      <c r="A746" s="73"/>
      <c r="B746" s="73"/>
    </row>
    <row r="747" spans="1:2" ht="13.15" x14ac:dyDescent="0.4">
      <c r="A747" s="73"/>
      <c r="B747" s="73"/>
    </row>
    <row r="748" spans="1:2" ht="13.15" x14ac:dyDescent="0.4">
      <c r="A748" s="73"/>
      <c r="B748" s="73"/>
    </row>
    <row r="749" spans="1:2" ht="13.15" x14ac:dyDescent="0.4">
      <c r="A749" s="73"/>
      <c r="B749" s="73"/>
    </row>
    <row r="750" spans="1:2" ht="13.15" x14ac:dyDescent="0.4">
      <c r="A750" s="73"/>
      <c r="B750" s="73"/>
    </row>
    <row r="751" spans="1:2" ht="13.15" x14ac:dyDescent="0.4">
      <c r="A751" s="73"/>
      <c r="B751" s="73"/>
    </row>
    <row r="752" spans="1:2" ht="13.15" x14ac:dyDescent="0.4">
      <c r="A752" s="73"/>
      <c r="B752" s="73"/>
    </row>
    <row r="753" spans="1:2" ht="13.15" x14ac:dyDescent="0.4">
      <c r="A753" s="73"/>
      <c r="B753" s="73"/>
    </row>
    <row r="754" spans="1:2" ht="13.15" x14ac:dyDescent="0.4">
      <c r="A754" s="73"/>
      <c r="B754" s="73"/>
    </row>
    <row r="755" spans="1:2" ht="13.15" x14ac:dyDescent="0.4">
      <c r="A755" s="73"/>
      <c r="B755" s="73"/>
    </row>
    <row r="756" spans="1:2" ht="13.15" x14ac:dyDescent="0.4">
      <c r="A756" s="73"/>
      <c r="B756" s="73"/>
    </row>
    <row r="757" spans="1:2" ht="13.15" x14ac:dyDescent="0.4">
      <c r="A757" s="73"/>
      <c r="B757" s="73"/>
    </row>
    <row r="758" spans="1:2" ht="13.15" x14ac:dyDescent="0.4">
      <c r="A758" s="73"/>
      <c r="B758" s="73"/>
    </row>
    <row r="759" spans="1:2" ht="13.15" x14ac:dyDescent="0.4">
      <c r="A759" s="73"/>
      <c r="B759" s="73"/>
    </row>
    <row r="760" spans="1:2" ht="13.15" x14ac:dyDescent="0.4">
      <c r="A760" s="73"/>
      <c r="B760" s="73"/>
    </row>
    <row r="761" spans="1:2" ht="13.15" x14ac:dyDescent="0.4">
      <c r="A761" s="73"/>
      <c r="B761" s="73"/>
    </row>
    <row r="762" spans="1:2" ht="13.15" x14ac:dyDescent="0.4">
      <c r="A762" s="73"/>
      <c r="B762" s="73"/>
    </row>
    <row r="763" spans="1:2" ht="13.15" x14ac:dyDescent="0.4">
      <c r="A763" s="73"/>
      <c r="B763" s="73"/>
    </row>
    <row r="764" spans="1:2" ht="13.15" x14ac:dyDescent="0.4">
      <c r="A764" s="73"/>
      <c r="B764" s="73"/>
    </row>
    <row r="765" spans="1:2" ht="13.15" x14ac:dyDescent="0.4">
      <c r="A765" s="73"/>
      <c r="B765" s="73"/>
    </row>
    <row r="766" spans="1:2" ht="13.15" x14ac:dyDescent="0.4">
      <c r="A766" s="73"/>
      <c r="B766" s="73"/>
    </row>
    <row r="767" spans="1:2" ht="13.15" x14ac:dyDescent="0.4">
      <c r="A767" s="73"/>
      <c r="B767" s="73"/>
    </row>
    <row r="768" spans="1:2" ht="13.15" x14ac:dyDescent="0.4">
      <c r="A768" s="73"/>
      <c r="B768" s="73"/>
    </row>
    <row r="769" spans="1:2" ht="13.15" x14ac:dyDescent="0.4">
      <c r="A769" s="73"/>
      <c r="B769" s="73"/>
    </row>
    <row r="770" spans="1:2" ht="13.15" x14ac:dyDescent="0.4">
      <c r="A770" s="73"/>
      <c r="B770" s="73"/>
    </row>
    <row r="771" spans="1:2" ht="13.15" x14ac:dyDescent="0.4">
      <c r="A771" s="73"/>
      <c r="B771" s="73"/>
    </row>
    <row r="772" spans="1:2" ht="13.15" x14ac:dyDescent="0.4">
      <c r="A772" s="73"/>
      <c r="B772" s="73"/>
    </row>
    <row r="773" spans="1:2" ht="13.15" x14ac:dyDescent="0.4">
      <c r="A773" s="73"/>
      <c r="B773" s="73"/>
    </row>
    <row r="774" spans="1:2" ht="13.15" x14ac:dyDescent="0.4">
      <c r="A774" s="73"/>
      <c r="B774" s="73"/>
    </row>
    <row r="775" spans="1:2" ht="13.15" x14ac:dyDescent="0.4">
      <c r="A775" s="73"/>
      <c r="B775" s="73"/>
    </row>
    <row r="776" spans="1:2" ht="13.15" x14ac:dyDescent="0.4">
      <c r="A776" s="73"/>
      <c r="B776" s="73"/>
    </row>
    <row r="777" spans="1:2" ht="13.15" x14ac:dyDescent="0.4">
      <c r="A777" s="73"/>
      <c r="B777" s="73"/>
    </row>
    <row r="778" spans="1:2" ht="13.15" x14ac:dyDescent="0.4">
      <c r="A778" s="73"/>
      <c r="B778" s="73"/>
    </row>
    <row r="779" spans="1:2" ht="13.15" x14ac:dyDescent="0.4">
      <c r="A779" s="73"/>
      <c r="B779" s="73"/>
    </row>
    <row r="780" spans="1:2" ht="13.15" x14ac:dyDescent="0.4">
      <c r="A780" s="73"/>
      <c r="B780" s="73"/>
    </row>
    <row r="781" spans="1:2" ht="13.15" x14ac:dyDescent="0.4">
      <c r="A781" s="73"/>
      <c r="B781" s="73"/>
    </row>
    <row r="782" spans="1:2" ht="13.15" x14ac:dyDescent="0.4">
      <c r="A782" s="73"/>
      <c r="B782" s="73"/>
    </row>
    <row r="783" spans="1:2" ht="13.15" x14ac:dyDescent="0.4">
      <c r="A783" s="73"/>
      <c r="B783" s="73"/>
    </row>
    <row r="784" spans="1:2" ht="13.15" x14ac:dyDescent="0.4">
      <c r="A784" s="73"/>
      <c r="B784" s="73"/>
    </row>
    <row r="785" spans="1:2" ht="13.15" x14ac:dyDescent="0.4">
      <c r="A785" s="73"/>
      <c r="B785" s="73"/>
    </row>
    <row r="786" spans="1:2" ht="13.15" x14ac:dyDescent="0.4">
      <c r="A786" s="73"/>
      <c r="B786" s="73"/>
    </row>
    <row r="787" spans="1:2" ht="13.15" x14ac:dyDescent="0.4">
      <c r="A787" s="73"/>
      <c r="B787" s="73"/>
    </row>
    <row r="788" spans="1:2" ht="13.15" x14ac:dyDescent="0.4">
      <c r="A788" s="73"/>
      <c r="B788" s="73"/>
    </row>
    <row r="789" spans="1:2" ht="13.15" x14ac:dyDescent="0.4">
      <c r="A789" s="73"/>
      <c r="B789" s="73"/>
    </row>
    <row r="790" spans="1:2" ht="13.15" x14ac:dyDescent="0.4">
      <c r="A790" s="73"/>
      <c r="B790" s="73"/>
    </row>
    <row r="791" spans="1:2" ht="13.15" x14ac:dyDescent="0.4">
      <c r="A791" s="73"/>
      <c r="B791" s="73"/>
    </row>
    <row r="792" spans="1:2" ht="13.15" x14ac:dyDescent="0.4">
      <c r="A792" s="73"/>
      <c r="B792" s="73"/>
    </row>
    <row r="793" spans="1:2" ht="13.15" x14ac:dyDescent="0.4">
      <c r="A793" s="73"/>
      <c r="B793" s="73"/>
    </row>
    <row r="794" spans="1:2" ht="13.15" x14ac:dyDescent="0.4">
      <c r="A794" s="73"/>
      <c r="B794" s="73"/>
    </row>
    <row r="795" spans="1:2" ht="13.15" x14ac:dyDescent="0.4">
      <c r="A795" s="73"/>
      <c r="B795" s="73"/>
    </row>
    <row r="796" spans="1:2" ht="13.15" x14ac:dyDescent="0.4">
      <c r="A796" s="73"/>
      <c r="B796" s="73"/>
    </row>
    <row r="797" spans="1:2" ht="13.15" x14ac:dyDescent="0.4">
      <c r="A797" s="73"/>
      <c r="B797" s="73"/>
    </row>
    <row r="798" spans="1:2" ht="13.15" x14ac:dyDescent="0.4">
      <c r="A798" s="73"/>
      <c r="B798" s="73"/>
    </row>
    <row r="799" spans="1:2" ht="13.15" x14ac:dyDescent="0.4">
      <c r="A799" s="73"/>
      <c r="B799" s="73"/>
    </row>
    <row r="800" spans="1:2" ht="13.15" x14ac:dyDescent="0.4">
      <c r="A800" s="73"/>
      <c r="B800" s="73"/>
    </row>
    <row r="801" spans="1:2" ht="13.15" x14ac:dyDescent="0.4">
      <c r="A801" s="73"/>
      <c r="B801" s="73"/>
    </row>
    <row r="802" spans="1:2" ht="13.15" x14ac:dyDescent="0.4">
      <c r="A802" s="73"/>
      <c r="B802" s="73"/>
    </row>
    <row r="803" spans="1:2" ht="13.15" x14ac:dyDescent="0.4">
      <c r="A803" s="73"/>
      <c r="B803" s="73"/>
    </row>
    <row r="804" spans="1:2" ht="13.15" x14ac:dyDescent="0.4">
      <c r="A804" s="73"/>
      <c r="B804" s="73"/>
    </row>
    <row r="805" spans="1:2" ht="13.15" x14ac:dyDescent="0.4">
      <c r="A805" s="73"/>
      <c r="B805" s="73"/>
    </row>
    <row r="806" spans="1:2" ht="13.15" x14ac:dyDescent="0.4">
      <c r="A806" s="73"/>
      <c r="B806" s="73"/>
    </row>
    <row r="807" spans="1:2" ht="13.15" x14ac:dyDescent="0.4">
      <c r="A807" s="73"/>
      <c r="B807" s="73"/>
    </row>
    <row r="808" spans="1:2" ht="13.15" x14ac:dyDescent="0.4">
      <c r="A808" s="73"/>
      <c r="B808" s="73"/>
    </row>
    <row r="809" spans="1:2" ht="13.15" x14ac:dyDescent="0.4">
      <c r="A809" s="73"/>
      <c r="B809" s="73"/>
    </row>
    <row r="810" spans="1:2" ht="13.15" x14ac:dyDescent="0.4">
      <c r="A810" s="73"/>
      <c r="B810" s="73"/>
    </row>
    <row r="811" spans="1:2" ht="13.15" x14ac:dyDescent="0.4">
      <c r="A811" s="73"/>
      <c r="B811" s="73"/>
    </row>
    <row r="812" spans="1:2" ht="13.15" x14ac:dyDescent="0.4">
      <c r="A812" s="73"/>
      <c r="B812" s="73"/>
    </row>
    <row r="813" spans="1:2" ht="13.15" x14ac:dyDescent="0.4">
      <c r="A813" s="73"/>
      <c r="B813" s="73"/>
    </row>
    <row r="814" spans="1:2" ht="13.15" x14ac:dyDescent="0.4">
      <c r="A814" s="73"/>
      <c r="B814" s="73"/>
    </row>
    <row r="815" spans="1:2" ht="13.15" x14ac:dyDescent="0.4">
      <c r="A815" s="73"/>
      <c r="B815" s="73"/>
    </row>
    <row r="816" spans="1:2" ht="13.15" x14ac:dyDescent="0.4">
      <c r="A816" s="73"/>
      <c r="B816" s="73"/>
    </row>
    <row r="817" spans="1:2" ht="13.15" x14ac:dyDescent="0.4">
      <c r="A817" s="73"/>
      <c r="B817" s="73"/>
    </row>
    <row r="818" spans="1:2" ht="13.15" x14ac:dyDescent="0.4">
      <c r="A818" s="73"/>
      <c r="B818" s="73"/>
    </row>
    <row r="819" spans="1:2" ht="13.15" x14ac:dyDescent="0.4">
      <c r="A819" s="73"/>
      <c r="B819" s="73"/>
    </row>
    <row r="820" spans="1:2" ht="13.15" x14ac:dyDescent="0.4">
      <c r="A820" s="73"/>
      <c r="B820" s="73"/>
    </row>
    <row r="821" spans="1:2" ht="13.15" x14ac:dyDescent="0.4">
      <c r="A821" s="73"/>
      <c r="B821" s="73"/>
    </row>
    <row r="822" spans="1:2" ht="13.15" x14ac:dyDescent="0.4">
      <c r="A822" s="73"/>
      <c r="B822" s="73"/>
    </row>
    <row r="823" spans="1:2" ht="13.15" x14ac:dyDescent="0.4">
      <c r="A823" s="73"/>
      <c r="B823" s="73"/>
    </row>
    <row r="824" spans="1:2" ht="13.15" x14ac:dyDescent="0.4">
      <c r="A824" s="73"/>
      <c r="B824" s="73"/>
    </row>
    <row r="825" spans="1:2" ht="13.15" x14ac:dyDescent="0.4">
      <c r="A825" s="73"/>
      <c r="B825" s="73"/>
    </row>
    <row r="826" spans="1:2" ht="13.15" x14ac:dyDescent="0.4">
      <c r="A826" s="73"/>
      <c r="B826" s="73"/>
    </row>
    <row r="827" spans="1:2" ht="13.15" x14ac:dyDescent="0.4">
      <c r="A827" s="73"/>
      <c r="B827" s="73"/>
    </row>
    <row r="828" spans="1:2" ht="13.15" x14ac:dyDescent="0.4">
      <c r="A828" s="73"/>
      <c r="B828" s="73"/>
    </row>
    <row r="829" spans="1:2" ht="13.15" x14ac:dyDescent="0.4">
      <c r="A829" s="73"/>
      <c r="B829" s="73"/>
    </row>
    <row r="830" spans="1:2" ht="13.15" x14ac:dyDescent="0.4">
      <c r="A830" s="73"/>
      <c r="B830" s="73"/>
    </row>
    <row r="831" spans="1:2" ht="13.15" x14ac:dyDescent="0.4">
      <c r="A831" s="73"/>
      <c r="B831" s="73"/>
    </row>
    <row r="832" spans="1:2" ht="13.15" x14ac:dyDescent="0.4">
      <c r="A832" s="73"/>
      <c r="B832" s="73"/>
    </row>
    <row r="833" spans="1:2" ht="13.15" x14ac:dyDescent="0.4">
      <c r="A833" s="73"/>
      <c r="B833" s="73"/>
    </row>
    <row r="834" spans="1:2" ht="13.15" x14ac:dyDescent="0.4">
      <c r="A834" s="73"/>
      <c r="B834" s="73"/>
    </row>
    <row r="835" spans="1:2" ht="13.15" x14ac:dyDescent="0.4">
      <c r="A835" s="73"/>
      <c r="B835" s="73"/>
    </row>
    <row r="836" spans="1:2" ht="13.15" x14ac:dyDescent="0.4">
      <c r="A836" s="73"/>
      <c r="B836" s="73"/>
    </row>
    <row r="837" spans="1:2" ht="13.15" x14ac:dyDescent="0.4">
      <c r="A837" s="73"/>
      <c r="B837" s="73"/>
    </row>
    <row r="838" spans="1:2" ht="13.15" x14ac:dyDescent="0.4">
      <c r="A838" s="73"/>
      <c r="B838" s="73"/>
    </row>
    <row r="839" spans="1:2" ht="13.15" x14ac:dyDescent="0.4">
      <c r="A839" s="73"/>
      <c r="B839" s="73"/>
    </row>
    <row r="840" spans="1:2" ht="13.15" x14ac:dyDescent="0.4">
      <c r="A840" s="73"/>
      <c r="B840" s="73"/>
    </row>
    <row r="841" spans="1:2" ht="13.15" x14ac:dyDescent="0.4">
      <c r="A841" s="73"/>
      <c r="B841" s="73"/>
    </row>
    <row r="842" spans="1:2" ht="13.15" x14ac:dyDescent="0.4">
      <c r="A842" s="73"/>
      <c r="B842" s="73"/>
    </row>
    <row r="843" spans="1:2" ht="13.15" x14ac:dyDescent="0.4">
      <c r="A843" s="73"/>
      <c r="B843" s="73"/>
    </row>
    <row r="844" spans="1:2" ht="13.15" x14ac:dyDescent="0.4">
      <c r="A844" s="73"/>
      <c r="B844" s="73"/>
    </row>
    <row r="845" spans="1:2" ht="13.15" x14ac:dyDescent="0.4">
      <c r="A845" s="73"/>
      <c r="B845" s="73"/>
    </row>
    <row r="846" spans="1:2" ht="13.15" x14ac:dyDescent="0.4">
      <c r="A846" s="73"/>
      <c r="B846" s="73"/>
    </row>
    <row r="847" spans="1:2" ht="13.15" x14ac:dyDescent="0.4">
      <c r="A847" s="73"/>
      <c r="B847" s="73"/>
    </row>
    <row r="848" spans="1:2" ht="13.15" x14ac:dyDescent="0.4">
      <c r="A848" s="73"/>
      <c r="B848" s="73"/>
    </row>
    <row r="849" spans="1:2" ht="13.15" x14ac:dyDescent="0.4">
      <c r="A849" s="73"/>
      <c r="B849" s="73"/>
    </row>
    <row r="850" spans="1:2" ht="13.15" x14ac:dyDescent="0.4">
      <c r="A850" s="73"/>
      <c r="B850" s="73"/>
    </row>
    <row r="851" spans="1:2" ht="13.15" x14ac:dyDescent="0.4">
      <c r="A851" s="73"/>
      <c r="B851" s="73"/>
    </row>
    <row r="852" spans="1:2" ht="13.15" x14ac:dyDescent="0.4">
      <c r="A852" s="73"/>
      <c r="B852" s="73"/>
    </row>
    <row r="853" spans="1:2" ht="13.15" x14ac:dyDescent="0.4">
      <c r="A853" s="73"/>
      <c r="B853" s="73"/>
    </row>
    <row r="854" spans="1:2" ht="13.15" x14ac:dyDescent="0.4">
      <c r="A854" s="73"/>
      <c r="B854" s="73"/>
    </row>
    <row r="855" spans="1:2" ht="13.15" x14ac:dyDescent="0.4">
      <c r="A855" s="73"/>
      <c r="B855" s="73"/>
    </row>
    <row r="856" spans="1:2" ht="13.15" x14ac:dyDescent="0.4">
      <c r="A856" s="73"/>
      <c r="B856" s="73"/>
    </row>
    <row r="857" spans="1:2" ht="13.15" x14ac:dyDescent="0.4">
      <c r="A857" s="73"/>
      <c r="B857" s="73"/>
    </row>
    <row r="858" spans="1:2" ht="13.15" x14ac:dyDescent="0.4">
      <c r="A858" s="73"/>
      <c r="B858" s="73"/>
    </row>
    <row r="859" spans="1:2" ht="13.15" x14ac:dyDescent="0.4">
      <c r="A859" s="73"/>
      <c r="B859" s="73"/>
    </row>
    <row r="860" spans="1:2" ht="13.15" x14ac:dyDescent="0.4">
      <c r="A860" s="73"/>
      <c r="B860" s="73"/>
    </row>
    <row r="861" spans="1:2" ht="13.15" x14ac:dyDescent="0.4">
      <c r="A861" s="73"/>
      <c r="B861" s="73"/>
    </row>
    <row r="862" spans="1:2" ht="13.15" x14ac:dyDescent="0.4">
      <c r="A862" s="73"/>
      <c r="B862" s="73"/>
    </row>
    <row r="863" spans="1:2" ht="13.15" x14ac:dyDescent="0.4">
      <c r="A863" s="73"/>
      <c r="B863" s="73"/>
    </row>
    <row r="864" spans="1:2" ht="13.15" x14ac:dyDescent="0.4">
      <c r="A864" s="73"/>
      <c r="B864" s="73"/>
    </row>
    <row r="865" spans="1:2" ht="13.15" x14ac:dyDescent="0.4">
      <c r="A865" s="73"/>
      <c r="B865" s="73"/>
    </row>
    <row r="866" spans="1:2" ht="13.15" x14ac:dyDescent="0.4">
      <c r="A866" s="73"/>
      <c r="B866" s="73"/>
    </row>
    <row r="867" spans="1:2" ht="13.15" x14ac:dyDescent="0.4">
      <c r="A867" s="73"/>
      <c r="B867" s="73"/>
    </row>
    <row r="868" spans="1:2" ht="13.15" x14ac:dyDescent="0.4">
      <c r="A868" s="73"/>
      <c r="B868" s="73"/>
    </row>
    <row r="869" spans="1:2" ht="13.15" x14ac:dyDescent="0.4">
      <c r="A869" s="73"/>
      <c r="B869" s="73"/>
    </row>
    <row r="870" spans="1:2" ht="13.15" x14ac:dyDescent="0.4">
      <c r="A870" s="73"/>
      <c r="B870" s="73"/>
    </row>
    <row r="871" spans="1:2" ht="13.15" x14ac:dyDescent="0.4">
      <c r="A871" s="73"/>
      <c r="B871" s="73"/>
    </row>
    <row r="872" spans="1:2" ht="13.15" x14ac:dyDescent="0.4">
      <c r="A872" s="73"/>
      <c r="B872" s="73"/>
    </row>
    <row r="873" spans="1:2" ht="13.15" x14ac:dyDescent="0.4">
      <c r="A873" s="73"/>
      <c r="B873" s="73"/>
    </row>
    <row r="874" spans="1:2" ht="13.15" x14ac:dyDescent="0.4">
      <c r="A874" s="73"/>
      <c r="B874" s="73"/>
    </row>
    <row r="875" spans="1:2" ht="13.15" x14ac:dyDescent="0.4">
      <c r="A875" s="73"/>
      <c r="B875" s="73"/>
    </row>
    <row r="876" spans="1:2" ht="13.15" x14ac:dyDescent="0.4">
      <c r="A876" s="73"/>
      <c r="B876" s="73"/>
    </row>
    <row r="877" spans="1:2" ht="13.15" x14ac:dyDescent="0.4">
      <c r="A877" s="73"/>
      <c r="B877" s="73"/>
    </row>
    <row r="878" spans="1:2" ht="13.15" x14ac:dyDescent="0.4">
      <c r="A878" s="73"/>
      <c r="B878" s="73"/>
    </row>
    <row r="879" spans="1:2" ht="13.15" x14ac:dyDescent="0.4">
      <c r="A879" s="73"/>
      <c r="B879" s="73"/>
    </row>
    <row r="880" spans="1:2" ht="13.15" x14ac:dyDescent="0.4">
      <c r="A880" s="73"/>
      <c r="B880" s="73"/>
    </row>
    <row r="881" spans="1:2" ht="13.15" x14ac:dyDescent="0.4">
      <c r="A881" s="73"/>
      <c r="B881" s="73"/>
    </row>
    <row r="882" spans="1:2" ht="13.15" x14ac:dyDescent="0.4">
      <c r="A882" s="73"/>
      <c r="B882" s="73"/>
    </row>
    <row r="883" spans="1:2" ht="13.15" x14ac:dyDescent="0.4">
      <c r="A883" s="73"/>
      <c r="B883" s="73"/>
    </row>
    <row r="884" spans="1:2" ht="13.15" x14ac:dyDescent="0.4">
      <c r="A884" s="73"/>
      <c r="B884" s="73"/>
    </row>
    <row r="885" spans="1:2" ht="13.15" x14ac:dyDescent="0.4">
      <c r="A885" s="73"/>
      <c r="B885" s="73"/>
    </row>
    <row r="886" spans="1:2" ht="13.15" x14ac:dyDescent="0.4">
      <c r="A886" s="73"/>
      <c r="B886" s="73"/>
    </row>
    <row r="887" spans="1:2" ht="13.15" x14ac:dyDescent="0.4">
      <c r="A887" s="73"/>
      <c r="B887" s="73"/>
    </row>
    <row r="888" spans="1:2" ht="13.15" x14ac:dyDescent="0.4">
      <c r="A888" s="73"/>
      <c r="B888" s="73"/>
    </row>
    <row r="889" spans="1:2" ht="13.15" x14ac:dyDescent="0.4">
      <c r="A889" s="73"/>
      <c r="B889" s="73"/>
    </row>
    <row r="890" spans="1:2" ht="13.15" x14ac:dyDescent="0.4">
      <c r="A890" s="73"/>
      <c r="B890" s="73"/>
    </row>
    <row r="891" spans="1:2" ht="13.15" x14ac:dyDescent="0.4">
      <c r="A891" s="73"/>
      <c r="B891" s="73"/>
    </row>
    <row r="892" spans="1:2" ht="13.15" x14ac:dyDescent="0.4">
      <c r="A892" s="73"/>
      <c r="B892" s="73"/>
    </row>
    <row r="893" spans="1:2" ht="13.15" x14ac:dyDescent="0.4">
      <c r="A893" s="73"/>
      <c r="B893" s="73"/>
    </row>
    <row r="894" spans="1:2" ht="13.15" x14ac:dyDescent="0.4">
      <c r="A894" s="73"/>
      <c r="B894" s="73"/>
    </row>
    <row r="895" spans="1:2" ht="13.15" x14ac:dyDescent="0.4">
      <c r="A895" s="73"/>
      <c r="B895" s="73"/>
    </row>
    <row r="896" spans="1:2" ht="13.15" x14ac:dyDescent="0.4">
      <c r="A896" s="73"/>
      <c r="B896" s="73"/>
    </row>
    <row r="897" spans="1:2" ht="13.15" x14ac:dyDescent="0.4">
      <c r="A897" s="73"/>
      <c r="B897" s="73"/>
    </row>
    <row r="898" spans="1:2" ht="13.15" x14ac:dyDescent="0.4">
      <c r="A898" s="73"/>
      <c r="B898" s="73"/>
    </row>
    <row r="899" spans="1:2" ht="13.15" x14ac:dyDescent="0.4">
      <c r="A899" s="73"/>
      <c r="B899" s="73"/>
    </row>
    <row r="900" spans="1:2" ht="13.15" x14ac:dyDescent="0.4">
      <c r="A900" s="73"/>
      <c r="B900" s="73"/>
    </row>
    <row r="901" spans="1:2" ht="13.15" x14ac:dyDescent="0.4">
      <c r="A901" s="73"/>
      <c r="B901" s="73"/>
    </row>
    <row r="902" spans="1:2" ht="13.15" x14ac:dyDescent="0.4">
      <c r="A902" s="73"/>
      <c r="B902" s="73"/>
    </row>
    <row r="903" spans="1:2" ht="13.15" x14ac:dyDescent="0.4">
      <c r="A903" s="73"/>
      <c r="B903" s="73"/>
    </row>
    <row r="904" spans="1:2" ht="13.15" x14ac:dyDescent="0.4">
      <c r="A904" s="73"/>
      <c r="B904" s="73"/>
    </row>
    <row r="905" spans="1:2" ht="13.15" x14ac:dyDescent="0.4">
      <c r="A905" s="73"/>
      <c r="B905" s="73"/>
    </row>
    <row r="906" spans="1:2" ht="13.15" x14ac:dyDescent="0.4">
      <c r="A906" s="73"/>
      <c r="B906" s="73"/>
    </row>
    <row r="907" spans="1:2" ht="13.15" x14ac:dyDescent="0.4">
      <c r="A907" s="73"/>
      <c r="B907" s="73"/>
    </row>
    <row r="908" spans="1:2" ht="13.15" x14ac:dyDescent="0.4">
      <c r="A908" s="73"/>
      <c r="B908" s="73"/>
    </row>
    <row r="909" spans="1:2" ht="13.15" x14ac:dyDescent="0.4">
      <c r="A909" s="73"/>
      <c r="B909" s="73"/>
    </row>
    <row r="910" spans="1:2" ht="13.15" x14ac:dyDescent="0.4">
      <c r="A910" s="73"/>
      <c r="B910" s="73"/>
    </row>
    <row r="911" spans="1:2" ht="13.15" x14ac:dyDescent="0.4">
      <c r="A911" s="73"/>
      <c r="B911" s="73"/>
    </row>
    <row r="912" spans="1:2" ht="13.15" x14ac:dyDescent="0.4">
      <c r="A912" s="73"/>
      <c r="B912" s="73"/>
    </row>
    <row r="913" spans="1:2" ht="13.15" x14ac:dyDescent="0.4">
      <c r="A913" s="73"/>
      <c r="B913" s="73"/>
    </row>
    <row r="914" spans="1:2" ht="13.15" x14ac:dyDescent="0.4">
      <c r="A914" s="73"/>
      <c r="B914" s="73"/>
    </row>
    <row r="915" spans="1:2" ht="13.15" x14ac:dyDescent="0.4">
      <c r="A915" s="73"/>
      <c r="B915" s="73"/>
    </row>
    <row r="916" spans="1:2" ht="13.15" x14ac:dyDescent="0.4">
      <c r="A916" s="73"/>
      <c r="B916" s="73"/>
    </row>
    <row r="917" spans="1:2" ht="13.15" x14ac:dyDescent="0.4">
      <c r="A917" s="73"/>
      <c r="B917" s="73"/>
    </row>
    <row r="918" spans="1:2" ht="13.15" x14ac:dyDescent="0.4">
      <c r="A918" s="73"/>
      <c r="B918" s="73"/>
    </row>
    <row r="919" spans="1:2" ht="13.15" x14ac:dyDescent="0.4">
      <c r="A919" s="73"/>
      <c r="B919" s="73"/>
    </row>
    <row r="920" spans="1:2" ht="13.15" x14ac:dyDescent="0.4">
      <c r="A920" s="73"/>
      <c r="B920" s="73"/>
    </row>
    <row r="921" spans="1:2" ht="13.15" x14ac:dyDescent="0.4">
      <c r="A921" s="73"/>
      <c r="B921" s="73"/>
    </row>
    <row r="922" spans="1:2" ht="13.15" x14ac:dyDescent="0.4">
      <c r="A922" s="73"/>
      <c r="B922" s="73"/>
    </row>
    <row r="923" spans="1:2" ht="13.15" x14ac:dyDescent="0.4">
      <c r="A923" s="73"/>
      <c r="B923" s="73"/>
    </row>
    <row r="924" spans="1:2" ht="13.15" x14ac:dyDescent="0.4">
      <c r="A924" s="73"/>
      <c r="B924" s="73"/>
    </row>
    <row r="925" spans="1:2" ht="13.15" x14ac:dyDescent="0.4">
      <c r="A925" s="73"/>
      <c r="B925" s="73"/>
    </row>
    <row r="926" spans="1:2" ht="13.15" x14ac:dyDescent="0.4">
      <c r="A926" s="73"/>
      <c r="B926" s="73"/>
    </row>
    <row r="927" spans="1:2" ht="13.15" x14ac:dyDescent="0.4">
      <c r="A927" s="73"/>
      <c r="B927" s="73"/>
    </row>
    <row r="928" spans="1:2" ht="13.15" x14ac:dyDescent="0.4">
      <c r="A928" s="73"/>
      <c r="B928" s="73"/>
    </row>
    <row r="929" spans="1:2" ht="13.15" x14ac:dyDescent="0.4">
      <c r="A929" s="73"/>
      <c r="B929" s="73"/>
    </row>
    <row r="930" spans="1:2" ht="13.15" x14ac:dyDescent="0.4">
      <c r="A930" s="73"/>
      <c r="B930" s="73"/>
    </row>
    <row r="931" spans="1:2" ht="13.15" x14ac:dyDescent="0.4">
      <c r="A931" s="73"/>
      <c r="B931" s="73"/>
    </row>
    <row r="932" spans="1:2" ht="13.15" x14ac:dyDescent="0.4">
      <c r="A932" s="73"/>
      <c r="B932" s="73"/>
    </row>
    <row r="933" spans="1:2" ht="13.15" x14ac:dyDescent="0.4">
      <c r="A933" s="73"/>
      <c r="B933" s="73"/>
    </row>
    <row r="934" spans="1:2" ht="13.15" x14ac:dyDescent="0.4">
      <c r="A934" s="73"/>
      <c r="B934" s="73"/>
    </row>
    <row r="935" spans="1:2" ht="13.15" x14ac:dyDescent="0.4">
      <c r="A935" s="73"/>
      <c r="B935" s="73"/>
    </row>
    <row r="936" spans="1:2" ht="13.15" x14ac:dyDescent="0.4">
      <c r="A936" s="73"/>
      <c r="B936" s="73"/>
    </row>
    <row r="937" spans="1:2" ht="13.15" x14ac:dyDescent="0.4">
      <c r="A937" s="73"/>
      <c r="B937" s="73"/>
    </row>
    <row r="938" spans="1:2" ht="13.15" x14ac:dyDescent="0.4">
      <c r="A938" s="73"/>
      <c r="B938" s="73"/>
    </row>
    <row r="939" spans="1:2" ht="13.15" x14ac:dyDescent="0.4">
      <c r="A939" s="73"/>
      <c r="B939" s="73"/>
    </row>
    <row r="940" spans="1:2" ht="13.15" x14ac:dyDescent="0.4">
      <c r="A940" s="73"/>
      <c r="B940" s="73"/>
    </row>
    <row r="941" spans="1:2" ht="13.15" x14ac:dyDescent="0.4">
      <c r="A941" s="73"/>
      <c r="B941" s="73"/>
    </row>
    <row r="942" spans="1:2" ht="13.15" x14ac:dyDescent="0.4">
      <c r="A942" s="73"/>
      <c r="B942" s="73"/>
    </row>
    <row r="943" spans="1:2" ht="13.15" x14ac:dyDescent="0.4">
      <c r="A943" s="73"/>
      <c r="B943" s="73"/>
    </row>
    <row r="944" spans="1:2" ht="13.15" x14ac:dyDescent="0.4">
      <c r="A944" s="73"/>
      <c r="B944" s="73"/>
    </row>
    <row r="945" spans="1:2" ht="13.15" x14ac:dyDescent="0.4">
      <c r="A945" s="73"/>
      <c r="B945" s="73"/>
    </row>
    <row r="946" spans="1:2" ht="13.15" x14ac:dyDescent="0.4">
      <c r="A946" s="73"/>
      <c r="B946" s="73"/>
    </row>
    <row r="947" spans="1:2" ht="13.15" x14ac:dyDescent="0.4">
      <c r="A947" s="73"/>
      <c r="B947" s="73"/>
    </row>
    <row r="948" spans="1:2" ht="13.15" x14ac:dyDescent="0.4">
      <c r="A948" s="73"/>
      <c r="B948" s="73"/>
    </row>
    <row r="949" spans="1:2" ht="13.15" x14ac:dyDescent="0.4">
      <c r="A949" s="73"/>
      <c r="B949" s="73"/>
    </row>
    <row r="950" spans="1:2" ht="13.15" x14ac:dyDescent="0.4">
      <c r="A950" s="73"/>
      <c r="B950" s="73"/>
    </row>
    <row r="951" spans="1:2" ht="13.15" x14ac:dyDescent="0.4">
      <c r="A951" s="73"/>
      <c r="B951" s="73"/>
    </row>
    <row r="952" spans="1:2" ht="13.15" x14ac:dyDescent="0.4">
      <c r="A952" s="73"/>
      <c r="B952" s="73"/>
    </row>
    <row r="953" spans="1:2" ht="13.15" x14ac:dyDescent="0.4">
      <c r="A953" s="73"/>
      <c r="B953" s="73"/>
    </row>
    <row r="954" spans="1:2" ht="13.15" x14ac:dyDescent="0.4">
      <c r="A954" s="73"/>
      <c r="B954" s="73"/>
    </row>
    <row r="955" spans="1:2" ht="13.15" x14ac:dyDescent="0.4">
      <c r="A955" s="73"/>
      <c r="B955" s="73"/>
    </row>
    <row r="956" spans="1:2" ht="13.15" x14ac:dyDescent="0.4">
      <c r="A956" s="73"/>
      <c r="B956" s="73"/>
    </row>
    <row r="957" spans="1:2" ht="13.15" x14ac:dyDescent="0.4">
      <c r="A957" s="73"/>
      <c r="B957" s="73"/>
    </row>
    <row r="958" spans="1:2" ht="13.15" x14ac:dyDescent="0.4">
      <c r="A958" s="73"/>
      <c r="B958" s="73"/>
    </row>
    <row r="959" spans="1:2" ht="13.15" x14ac:dyDescent="0.4">
      <c r="A959" s="73"/>
      <c r="B959" s="73"/>
    </row>
    <row r="960" spans="1:2" ht="13.15" x14ac:dyDescent="0.4">
      <c r="A960" s="73"/>
      <c r="B960" s="73"/>
    </row>
    <row r="961" spans="1:2" ht="13.15" x14ac:dyDescent="0.4">
      <c r="A961" s="73"/>
      <c r="B961" s="73"/>
    </row>
    <row r="962" spans="1:2" ht="13.15" x14ac:dyDescent="0.4">
      <c r="A962" s="73"/>
      <c r="B962" s="73"/>
    </row>
    <row r="963" spans="1:2" ht="13.15" x14ac:dyDescent="0.4">
      <c r="A963" s="73"/>
      <c r="B963" s="73"/>
    </row>
    <row r="964" spans="1:2" ht="13.15" x14ac:dyDescent="0.4">
      <c r="A964" s="73"/>
      <c r="B964" s="73"/>
    </row>
    <row r="965" spans="1:2" ht="13.15" x14ac:dyDescent="0.4">
      <c r="A965" s="73"/>
      <c r="B965" s="73"/>
    </row>
    <row r="966" spans="1:2" ht="13.15" x14ac:dyDescent="0.4">
      <c r="A966" s="73"/>
      <c r="B966" s="73"/>
    </row>
    <row r="967" spans="1:2" ht="13.15" x14ac:dyDescent="0.4">
      <c r="A967" s="73"/>
      <c r="B967" s="73"/>
    </row>
    <row r="968" spans="1:2" ht="13.15" x14ac:dyDescent="0.4">
      <c r="A968" s="73"/>
      <c r="B968" s="73"/>
    </row>
    <row r="969" spans="1:2" ht="13.15" x14ac:dyDescent="0.4">
      <c r="A969" s="73"/>
      <c r="B969" s="73"/>
    </row>
    <row r="970" spans="1:2" ht="13.15" x14ac:dyDescent="0.4">
      <c r="A970" s="73"/>
      <c r="B970" s="73"/>
    </row>
    <row r="971" spans="1:2" ht="13.15" x14ac:dyDescent="0.4">
      <c r="A971" s="73"/>
      <c r="B971" s="73"/>
    </row>
    <row r="972" spans="1:2" ht="13.15" x14ac:dyDescent="0.4">
      <c r="A972" s="73"/>
      <c r="B972" s="73"/>
    </row>
    <row r="973" spans="1:2" ht="13.15" x14ac:dyDescent="0.4">
      <c r="A973" s="73"/>
      <c r="B973" s="73"/>
    </row>
    <row r="974" spans="1:2" ht="13.15" x14ac:dyDescent="0.4">
      <c r="A974" s="73"/>
      <c r="B974" s="73"/>
    </row>
    <row r="975" spans="1:2" ht="13.15" x14ac:dyDescent="0.4">
      <c r="A975" s="73"/>
      <c r="B975" s="73"/>
    </row>
    <row r="976" spans="1:2" ht="13.15" x14ac:dyDescent="0.4">
      <c r="A976" s="73"/>
      <c r="B976" s="73"/>
    </row>
    <row r="977" spans="1:2" ht="13.15" x14ac:dyDescent="0.4">
      <c r="A977" s="73"/>
      <c r="B977" s="73"/>
    </row>
    <row r="978" spans="1:2" ht="13.15" x14ac:dyDescent="0.4">
      <c r="A978" s="73"/>
      <c r="B978" s="73"/>
    </row>
    <row r="979" spans="1:2" ht="13.15" x14ac:dyDescent="0.4">
      <c r="A979" s="73"/>
      <c r="B979" s="73"/>
    </row>
    <row r="980" spans="1:2" ht="13.15" x14ac:dyDescent="0.4">
      <c r="A980" s="73"/>
      <c r="B980" s="73"/>
    </row>
    <row r="981" spans="1:2" ht="13.15" x14ac:dyDescent="0.4">
      <c r="A981" s="73"/>
      <c r="B981" s="73"/>
    </row>
    <row r="982" spans="1:2" ht="13.15" x14ac:dyDescent="0.4">
      <c r="A982" s="73"/>
      <c r="B982" s="73"/>
    </row>
    <row r="983" spans="1:2" ht="13.15" x14ac:dyDescent="0.4">
      <c r="A983" s="73"/>
      <c r="B983" s="73"/>
    </row>
    <row r="984" spans="1:2" ht="13.15" x14ac:dyDescent="0.4">
      <c r="A984" s="73"/>
      <c r="B984" s="73"/>
    </row>
    <row r="985" spans="1:2" ht="13.15" x14ac:dyDescent="0.4">
      <c r="A985" s="73"/>
      <c r="B985" s="73"/>
    </row>
    <row r="986" spans="1:2" ht="13.15" x14ac:dyDescent="0.4">
      <c r="A986" s="73"/>
      <c r="B986" s="73"/>
    </row>
    <row r="987" spans="1:2" ht="13.15" x14ac:dyDescent="0.4">
      <c r="A987" s="73"/>
      <c r="B987" s="73"/>
    </row>
    <row r="988" spans="1:2" ht="13.15" x14ac:dyDescent="0.4">
      <c r="A988" s="73"/>
      <c r="B988" s="73"/>
    </row>
    <row r="989" spans="1:2" ht="13.15" x14ac:dyDescent="0.4">
      <c r="A989" s="73"/>
      <c r="B989" s="73"/>
    </row>
    <row r="990" spans="1:2" ht="13.15" x14ac:dyDescent="0.4">
      <c r="A990" s="73"/>
      <c r="B990" s="73"/>
    </row>
    <row r="991" spans="1:2" ht="13.15" x14ac:dyDescent="0.4">
      <c r="A991" s="73"/>
      <c r="B991" s="73"/>
    </row>
    <row r="992" spans="1:2" ht="13.15" x14ac:dyDescent="0.4">
      <c r="A992" s="73"/>
      <c r="B992" s="73"/>
    </row>
    <row r="993" spans="1:2" ht="13.15" x14ac:dyDescent="0.4">
      <c r="A993" s="73"/>
      <c r="B993" s="73"/>
    </row>
    <row r="994" spans="1:2" ht="13.15" x14ac:dyDescent="0.4">
      <c r="A994" s="73"/>
      <c r="B994" s="73"/>
    </row>
    <row r="995" spans="1:2" ht="13.15" x14ac:dyDescent="0.4">
      <c r="A995" s="73"/>
      <c r="B995" s="73"/>
    </row>
    <row r="996" spans="1:2" ht="13.15" x14ac:dyDescent="0.4">
      <c r="A996" s="73"/>
      <c r="B996" s="73"/>
    </row>
    <row r="997" spans="1:2" ht="13.15" x14ac:dyDescent="0.4">
      <c r="A997" s="73"/>
      <c r="B997" s="73"/>
    </row>
    <row r="998" spans="1:2" ht="13.15" x14ac:dyDescent="0.4">
      <c r="A998" s="73"/>
      <c r="B998" s="73"/>
    </row>
  </sheetData>
  <autoFilter ref="A1:I998" xr:uid="{00000000-0001-0000-0300-000000000000}"/>
  <dataValidations count="2">
    <dataValidation type="list" allowBlank="1" showErrorMessage="1" sqref="A2:A28" xr:uid="{00000000-0002-0000-0300-000000000000}">
      <formula1>"Ingrid,Mari,Dani"</formula1>
    </dataValidation>
    <dataValidation type="list" allowBlank="1" showErrorMessage="1" sqref="H2:H33" xr:uid="{00000000-0002-0000-0300-000001000000}">
      <formula1>"Mais ou menos,Aprovado,Reprovado,Esperando resposta"</formula1>
    </dataValidation>
  </dataValidations>
  <hyperlinks>
    <hyperlink ref="E5" r:id="rId1" xr:uid="{00000000-0004-0000-0300-000000000000}"/>
    <hyperlink ref="E10" r:id="rId2" xr:uid="{00000000-0004-0000-0300-000001000000}"/>
    <hyperlink ref="E18" r:id="rId3" xr:uid="{00000000-0004-0000-0300-000002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26"/>
  <sheetViews>
    <sheetView workbookViewId="0">
      <selection activeCell="B13" sqref="B13"/>
    </sheetView>
  </sheetViews>
  <sheetFormatPr defaultColWidth="14.42578125" defaultRowHeight="15" customHeight="1" x14ac:dyDescent="0.4"/>
  <cols>
    <col min="1" max="1" width="14.42578125" customWidth="1"/>
    <col min="2" max="2" width="16.42578125" customWidth="1"/>
    <col min="3" max="4" width="14.42578125" customWidth="1"/>
    <col min="6" max="6" width="24" customWidth="1"/>
    <col min="7" max="7" width="72.5703125" customWidth="1"/>
  </cols>
  <sheetData>
    <row r="1" spans="1:7" ht="29.65" customHeight="1" x14ac:dyDescent="0.4">
      <c r="A1" s="72" t="s">
        <v>1468</v>
      </c>
      <c r="B1" s="1" t="s">
        <v>1470</v>
      </c>
      <c r="C1" s="1" t="s">
        <v>1471</v>
      </c>
      <c r="D1" s="1" t="s">
        <v>1472</v>
      </c>
      <c r="E1" s="1" t="s">
        <v>1474</v>
      </c>
      <c r="F1" s="1" t="s">
        <v>1475</v>
      </c>
      <c r="G1" s="1" t="s">
        <v>1476</v>
      </c>
    </row>
    <row r="2" spans="1:7" ht="15" customHeight="1" x14ac:dyDescent="0.4">
      <c r="A2" s="73" t="s">
        <v>1477</v>
      </c>
      <c r="B2" s="66" t="s">
        <v>1536</v>
      </c>
      <c r="C2" s="66" t="s">
        <v>1541</v>
      </c>
      <c r="F2" s="7"/>
    </row>
    <row r="3" spans="1:7" ht="15" customHeight="1" x14ac:dyDescent="0.4">
      <c r="A3" s="73" t="s">
        <v>1477</v>
      </c>
      <c r="B3" s="66" t="s">
        <v>1542</v>
      </c>
      <c r="C3" s="66" t="s">
        <v>1543</v>
      </c>
      <c r="F3" s="7"/>
    </row>
    <row r="4" spans="1:7" ht="15" customHeight="1" x14ac:dyDescent="0.4">
      <c r="A4" s="73" t="s">
        <v>1477</v>
      </c>
      <c r="B4" s="66" t="s">
        <v>1544</v>
      </c>
      <c r="C4" s="66" t="s">
        <v>1545</v>
      </c>
      <c r="F4" s="7"/>
    </row>
    <row r="5" spans="1:7" ht="15" customHeight="1" x14ac:dyDescent="0.4">
      <c r="A5" s="73" t="s">
        <v>1477</v>
      </c>
      <c r="B5" s="66" t="s">
        <v>1546</v>
      </c>
      <c r="C5" s="66" t="s">
        <v>1547</v>
      </c>
      <c r="F5" s="7"/>
    </row>
    <row r="6" spans="1:7" ht="15" customHeight="1" x14ac:dyDescent="0.4">
      <c r="A6" s="73" t="s">
        <v>1477</v>
      </c>
      <c r="B6" s="66" t="s">
        <v>1548</v>
      </c>
      <c r="C6" s="66" t="s">
        <v>1549</v>
      </c>
      <c r="F6" s="7"/>
    </row>
    <row r="7" spans="1:7" ht="15" customHeight="1" x14ac:dyDescent="0.4">
      <c r="A7" s="73" t="s">
        <v>1477</v>
      </c>
      <c r="B7" s="66" t="s">
        <v>1550</v>
      </c>
      <c r="C7" s="66" t="s">
        <v>1551</v>
      </c>
      <c r="F7" s="7"/>
    </row>
    <row r="8" spans="1:7" ht="15" customHeight="1" x14ac:dyDescent="0.4">
      <c r="A8" s="73" t="s">
        <v>1477</v>
      </c>
      <c r="B8" s="66" t="s">
        <v>1552</v>
      </c>
      <c r="F8" s="7" t="s">
        <v>1497</v>
      </c>
      <c r="G8" s="66" t="s">
        <v>1553</v>
      </c>
    </row>
    <row r="9" spans="1:7" ht="15" customHeight="1" x14ac:dyDescent="0.4">
      <c r="A9" s="73" t="s">
        <v>1477</v>
      </c>
      <c r="B9" s="66" t="s">
        <v>1554</v>
      </c>
      <c r="C9" s="66" t="s">
        <v>1555</v>
      </c>
      <c r="F9" s="7" t="s">
        <v>1522</v>
      </c>
      <c r="G9" s="66" t="s">
        <v>1556</v>
      </c>
    </row>
    <row r="10" spans="1:7" ht="15" customHeight="1" x14ac:dyDescent="0.4">
      <c r="F10" s="7"/>
    </row>
    <row r="11" spans="1:7" ht="15" customHeight="1" x14ac:dyDescent="0.4">
      <c r="F11" s="7"/>
    </row>
    <row r="12" spans="1:7" ht="15" customHeight="1" x14ac:dyDescent="0.4">
      <c r="F12" s="7"/>
    </row>
    <row r="13" spans="1:7" ht="15" customHeight="1" x14ac:dyDescent="0.4">
      <c r="F13" s="7"/>
    </row>
    <row r="14" spans="1:7" ht="15" customHeight="1" x14ac:dyDescent="0.4">
      <c r="F14" s="7"/>
    </row>
    <row r="15" spans="1:7" ht="15" customHeight="1" x14ac:dyDescent="0.4">
      <c r="F15" s="7"/>
    </row>
    <row r="16" spans="1:7" ht="15" customHeight="1" x14ac:dyDescent="0.4">
      <c r="F16" s="7"/>
    </row>
    <row r="17" spans="6:6" ht="15" customHeight="1" x14ac:dyDescent="0.4">
      <c r="F17" s="7"/>
    </row>
    <row r="18" spans="6:6" ht="15" customHeight="1" x14ac:dyDescent="0.4">
      <c r="F18" s="7"/>
    </row>
    <row r="19" spans="6:6" ht="15" customHeight="1" x14ac:dyDescent="0.4">
      <c r="F19" s="7"/>
    </row>
    <row r="20" spans="6:6" ht="15" customHeight="1" x14ac:dyDescent="0.4">
      <c r="F20" s="7"/>
    </row>
    <row r="21" spans="6:6" ht="15" customHeight="1" x14ac:dyDescent="0.4">
      <c r="F21" s="7"/>
    </row>
    <row r="22" spans="6:6" ht="15" customHeight="1" x14ac:dyDescent="0.4">
      <c r="F22" s="7"/>
    </row>
    <row r="23" spans="6:6" ht="15" customHeight="1" x14ac:dyDescent="0.4">
      <c r="F23" s="7"/>
    </row>
    <row r="24" spans="6:6" ht="15" customHeight="1" x14ac:dyDescent="0.4">
      <c r="F24" s="7"/>
    </row>
    <row r="25" spans="6:6" ht="15" customHeight="1" x14ac:dyDescent="0.4">
      <c r="F25" s="7"/>
    </row>
    <row r="26" spans="6:6" ht="15" customHeight="1" x14ac:dyDescent="0.4">
      <c r="F26" s="7"/>
    </row>
  </sheetData>
  <dataValidations count="2">
    <dataValidation type="list" allowBlank="1" showErrorMessage="1" sqref="A2:A9" xr:uid="{00000000-0002-0000-0400-000000000000}">
      <formula1>"Ingrid,Mari,Dani"</formula1>
    </dataValidation>
    <dataValidation type="list" allowBlank="1" showErrorMessage="1" sqref="F2:F26" xr:uid="{00000000-0002-0000-0400-000001000000}">
      <formula1>"Mais ou menos,Aprovado,Reprovado,Esperando resposta"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tabColor theme="1"/>
  </sheetPr>
  <dimension ref="A1:AI1019"/>
  <sheetViews>
    <sheetView showFormulas="1" topLeftCell="A268" workbookViewId="0">
      <selection activeCell="D286" sqref="D286"/>
    </sheetView>
  </sheetViews>
  <sheetFormatPr defaultColWidth="14.42578125" defaultRowHeight="15" customHeight="1" x14ac:dyDescent="0.4"/>
  <cols>
    <col min="1" max="1" width="1.140625" customWidth="1"/>
    <col min="2" max="2" width="5.140625" customWidth="1"/>
    <col min="3" max="3" width="33.140625" customWidth="1"/>
    <col min="4" max="4" width="15.85546875" customWidth="1"/>
    <col min="5" max="5" width="8.85546875" customWidth="1"/>
    <col min="6" max="6" width="14.5" bestFit="1" customWidth="1"/>
    <col min="7" max="7" width="12.5703125" customWidth="1"/>
    <col min="8" max="8" width="13.28515625" bestFit="1" customWidth="1"/>
    <col min="9" max="9" width="23.85546875" customWidth="1"/>
    <col min="10" max="10" width="22.92578125" customWidth="1"/>
    <col min="11" max="11" width="12.85546875" customWidth="1"/>
    <col min="12" max="23" width="7" hidden="1" customWidth="1"/>
    <col min="24" max="35" width="7" customWidth="1"/>
  </cols>
  <sheetData>
    <row r="1" spans="1:35" ht="6" customHeight="1" x14ac:dyDescent="0.4">
      <c r="A1" s="16"/>
      <c r="B1" s="16"/>
      <c r="C1" s="16"/>
      <c r="D1" s="16"/>
      <c r="E1" s="16"/>
      <c r="F1" s="16"/>
      <c r="G1" s="16"/>
      <c r="H1" s="16"/>
      <c r="I1" s="16"/>
      <c r="J1" s="16"/>
      <c r="K1" s="16"/>
      <c r="L1" s="18"/>
      <c r="M1" s="18"/>
      <c r="N1" s="18"/>
      <c r="O1" s="18"/>
      <c r="P1" s="18"/>
      <c r="Q1" s="18"/>
      <c r="R1" s="18"/>
      <c r="S1" s="18"/>
      <c r="T1" s="18"/>
      <c r="U1" s="18"/>
      <c r="V1" s="18"/>
      <c r="W1" s="18"/>
      <c r="X1" s="16"/>
      <c r="Y1" s="16"/>
      <c r="Z1" s="16"/>
      <c r="AA1" s="16"/>
      <c r="AB1" s="16"/>
      <c r="AC1" s="16"/>
      <c r="AD1" s="16"/>
      <c r="AE1" s="16"/>
      <c r="AF1" s="16"/>
      <c r="AG1" s="16"/>
      <c r="AH1" s="16"/>
      <c r="AI1" s="16"/>
    </row>
    <row r="2" spans="1:35" ht="12.75" customHeight="1" x14ac:dyDescent="0.4">
      <c r="A2" s="16"/>
      <c r="B2" s="183" t="s">
        <v>1562</v>
      </c>
      <c r="C2" s="184"/>
      <c r="D2" s="184"/>
      <c r="E2" s="184"/>
      <c r="F2" s="184"/>
      <c r="G2" s="184"/>
      <c r="H2" s="184"/>
      <c r="I2" s="184"/>
      <c r="J2" s="184"/>
      <c r="K2" s="184"/>
      <c r="L2" s="184"/>
      <c r="M2" s="184"/>
      <c r="N2" s="184"/>
      <c r="O2" s="184"/>
      <c r="P2" s="184"/>
      <c r="Q2" s="184"/>
      <c r="R2" s="184"/>
      <c r="S2" s="184"/>
      <c r="T2" s="184"/>
      <c r="U2" s="184"/>
      <c r="V2" s="184"/>
      <c r="W2" s="184"/>
      <c r="X2" s="184"/>
      <c r="Y2" s="184"/>
      <c r="Z2" s="184"/>
      <c r="AA2" s="184"/>
      <c r="AB2" s="184"/>
      <c r="AC2" s="184"/>
      <c r="AD2" s="184"/>
      <c r="AE2" s="184"/>
      <c r="AF2" s="184"/>
      <c r="AG2" s="184"/>
      <c r="AH2" s="184"/>
      <c r="AI2" s="185"/>
    </row>
    <row r="3" spans="1:35" ht="12.75" customHeight="1" x14ac:dyDescent="0.4">
      <c r="A3" s="16"/>
      <c r="B3" s="79"/>
      <c r="C3" s="16"/>
      <c r="D3" s="16"/>
      <c r="E3" s="16"/>
      <c r="F3" s="16"/>
      <c r="G3" s="16"/>
      <c r="H3" s="16"/>
      <c r="I3" s="16"/>
      <c r="J3" s="16"/>
      <c r="K3" s="16"/>
      <c r="L3" s="186">
        <v>2021</v>
      </c>
      <c r="M3" s="187"/>
      <c r="N3" s="187"/>
      <c r="O3" s="187"/>
      <c r="P3" s="187"/>
      <c r="Q3" s="187"/>
      <c r="R3" s="187"/>
      <c r="S3" s="187"/>
      <c r="T3" s="187"/>
      <c r="U3" s="187"/>
      <c r="V3" s="187"/>
      <c r="W3" s="188"/>
      <c r="X3" s="189">
        <v>2022</v>
      </c>
      <c r="Y3" s="190"/>
      <c r="Z3" s="190"/>
      <c r="AA3" s="190"/>
      <c r="AB3" s="190"/>
      <c r="AC3" s="190"/>
      <c r="AD3" s="190"/>
      <c r="AE3" s="190"/>
      <c r="AF3" s="190"/>
      <c r="AG3" s="190"/>
      <c r="AH3" s="190"/>
      <c r="AI3" s="191"/>
    </row>
    <row r="4" spans="1:35" ht="12.75" customHeight="1" x14ac:dyDescent="0.4">
      <c r="A4" s="16"/>
      <c r="B4" s="80" t="s">
        <v>321</v>
      </c>
      <c r="C4" s="43" t="s">
        <v>1563</v>
      </c>
      <c r="D4" s="43" t="s">
        <v>330</v>
      </c>
      <c r="E4" s="43" t="s">
        <v>1564</v>
      </c>
      <c r="F4" s="43" t="s">
        <v>1565</v>
      </c>
      <c r="G4" s="43" t="s">
        <v>104</v>
      </c>
      <c r="H4" s="43" t="s">
        <v>1474</v>
      </c>
      <c r="I4" s="81" t="s">
        <v>1566</v>
      </c>
      <c r="J4" s="43" t="s">
        <v>1567</v>
      </c>
      <c r="K4" s="43" t="s">
        <v>1568</v>
      </c>
      <c r="L4" s="82" t="s">
        <v>1569</v>
      </c>
      <c r="M4" s="18" t="s">
        <v>1570</v>
      </c>
      <c r="N4" s="18" t="s">
        <v>1571</v>
      </c>
      <c r="O4" s="18" t="s">
        <v>1572</v>
      </c>
      <c r="P4" s="18" t="s">
        <v>1573</v>
      </c>
      <c r="Q4" s="18" t="s">
        <v>1574</v>
      </c>
      <c r="R4" s="18" t="s">
        <v>1575</v>
      </c>
      <c r="S4" s="18" t="s">
        <v>1576</v>
      </c>
      <c r="T4" s="18" t="s">
        <v>1577</v>
      </c>
      <c r="U4" s="18" t="s">
        <v>1578</v>
      </c>
      <c r="V4" s="18" t="s">
        <v>1579</v>
      </c>
      <c r="W4" s="83" t="s">
        <v>1580</v>
      </c>
      <c r="X4" s="18" t="s">
        <v>1569</v>
      </c>
      <c r="Y4" s="18" t="s">
        <v>1570</v>
      </c>
      <c r="Z4" s="18" t="s">
        <v>1571</v>
      </c>
      <c r="AA4" s="18" t="s">
        <v>1572</v>
      </c>
      <c r="AB4" s="18" t="s">
        <v>1573</v>
      </c>
      <c r="AC4" s="18" t="s">
        <v>1574</v>
      </c>
      <c r="AD4" s="18" t="s">
        <v>1575</v>
      </c>
      <c r="AE4" s="18" t="s">
        <v>1576</v>
      </c>
      <c r="AF4" s="18" t="s">
        <v>1577</v>
      </c>
      <c r="AG4" s="18" t="s">
        <v>1578</v>
      </c>
      <c r="AH4" s="18" t="s">
        <v>1579</v>
      </c>
      <c r="AI4" s="18" t="s">
        <v>1580</v>
      </c>
    </row>
    <row r="5" spans="1:35" ht="12.75" hidden="1" customHeight="1" x14ac:dyDescent="0.4">
      <c r="A5" s="16"/>
      <c r="B5" s="84">
        <v>1</v>
      </c>
      <c r="C5" s="16" t="s">
        <v>1581</v>
      </c>
      <c r="D5" s="16" t="s">
        <v>1582</v>
      </c>
      <c r="E5" s="16" t="s">
        <v>1583</v>
      </c>
      <c r="F5" s="16" t="s">
        <v>1584</v>
      </c>
      <c r="G5" s="85"/>
      <c r="H5" s="44">
        <v>20</v>
      </c>
      <c r="I5" s="16" t="s">
        <v>1585</v>
      </c>
      <c r="J5" s="86" t="s">
        <v>1586</v>
      </c>
      <c r="K5" s="16"/>
      <c r="L5" s="82" t="s">
        <v>1340</v>
      </c>
      <c r="M5" s="18" t="s">
        <v>1340</v>
      </c>
      <c r="N5" s="18" t="s">
        <v>1340</v>
      </c>
      <c r="O5" s="18" t="s">
        <v>1340</v>
      </c>
      <c r="P5" s="18" t="s">
        <v>1340</v>
      </c>
      <c r="Q5" s="18" t="s">
        <v>1340</v>
      </c>
      <c r="R5" s="87" t="s">
        <v>1587</v>
      </c>
      <c r="S5" s="18" t="s">
        <v>1340</v>
      </c>
      <c r="T5" s="87" t="s">
        <v>1587</v>
      </c>
      <c r="U5" s="18" t="s">
        <v>1340</v>
      </c>
      <c r="V5" s="87" t="s">
        <v>1587</v>
      </c>
      <c r="W5" s="88" t="s">
        <v>1587</v>
      </c>
      <c r="X5" s="18" t="s">
        <v>1340</v>
      </c>
      <c r="Y5" s="18" t="s">
        <v>1340</v>
      </c>
      <c r="Z5" s="18" t="s">
        <v>1340</v>
      </c>
      <c r="AA5" s="18" t="s">
        <v>1340</v>
      </c>
      <c r="AB5" s="18" t="s">
        <v>1340</v>
      </c>
      <c r="AC5" s="18"/>
      <c r="AD5" s="18"/>
      <c r="AE5" s="18"/>
      <c r="AF5" s="18"/>
      <c r="AG5" s="18"/>
      <c r="AH5" s="18"/>
      <c r="AI5" s="18"/>
    </row>
    <row r="6" spans="1:35" ht="12.75" hidden="1" customHeight="1" x14ac:dyDescent="0.4">
      <c r="A6" s="16"/>
      <c r="B6" s="84">
        <v>2</v>
      </c>
      <c r="C6" s="16" t="s">
        <v>1588</v>
      </c>
      <c r="D6" s="16" t="s">
        <v>1582</v>
      </c>
      <c r="E6" s="89" t="s">
        <v>1589</v>
      </c>
      <c r="F6" s="16"/>
      <c r="G6" s="16"/>
      <c r="H6" s="44">
        <v>49</v>
      </c>
      <c r="I6" s="16" t="s">
        <v>1590</v>
      </c>
      <c r="J6" s="86" t="s">
        <v>1591</v>
      </c>
      <c r="K6" s="16"/>
      <c r="L6" s="82"/>
      <c r="M6" s="18"/>
      <c r="N6" s="18"/>
      <c r="O6" s="18"/>
      <c r="P6" s="18"/>
      <c r="Q6" s="18"/>
      <c r="R6" s="18"/>
      <c r="S6" s="18"/>
      <c r="T6" s="18"/>
      <c r="U6" s="18"/>
      <c r="V6" s="18"/>
      <c r="W6" s="83"/>
      <c r="X6" s="18" t="s">
        <v>61</v>
      </c>
      <c r="Y6" s="18" t="s">
        <v>61</v>
      </c>
      <c r="Z6" s="18" t="s">
        <v>61</v>
      </c>
      <c r="AA6" s="18" t="s">
        <v>61</v>
      </c>
      <c r="AB6" s="18" t="s">
        <v>1340</v>
      </c>
      <c r="AC6" s="18"/>
      <c r="AD6" s="18"/>
      <c r="AE6" s="18"/>
      <c r="AF6" s="18"/>
      <c r="AG6" s="18"/>
      <c r="AH6" s="18"/>
      <c r="AI6" s="18"/>
    </row>
    <row r="7" spans="1:35" ht="12.75" hidden="1" customHeight="1" x14ac:dyDescent="0.4">
      <c r="A7" s="16"/>
      <c r="B7" s="84">
        <v>3</v>
      </c>
      <c r="C7" s="16" t="s">
        <v>1592</v>
      </c>
      <c r="D7" s="16" t="s">
        <v>1593</v>
      </c>
      <c r="E7" s="16" t="s">
        <v>1583</v>
      </c>
      <c r="F7" s="16" t="s">
        <v>1594</v>
      </c>
      <c r="G7" s="90" t="s">
        <v>189</v>
      </c>
      <c r="H7" s="44">
        <v>50</v>
      </c>
      <c r="I7" s="16" t="s">
        <v>214</v>
      </c>
      <c r="J7" s="86" t="s">
        <v>1595</v>
      </c>
      <c r="K7" s="17"/>
      <c r="L7" s="82" t="s">
        <v>61</v>
      </c>
      <c r="M7" s="18" t="s">
        <v>61</v>
      </c>
      <c r="N7" s="18" t="s">
        <v>61</v>
      </c>
      <c r="O7" s="18" t="s">
        <v>61</v>
      </c>
      <c r="P7" s="18" t="s">
        <v>61</v>
      </c>
      <c r="Q7" s="18" t="s">
        <v>1340</v>
      </c>
      <c r="R7" s="86" t="s">
        <v>1340</v>
      </c>
      <c r="S7" s="18" t="s">
        <v>1340</v>
      </c>
      <c r="T7" s="18" t="s">
        <v>1340</v>
      </c>
      <c r="U7" s="18" t="s">
        <v>1340</v>
      </c>
      <c r="V7" s="18" t="s">
        <v>1340</v>
      </c>
      <c r="W7" s="91" t="s">
        <v>1340</v>
      </c>
      <c r="X7" s="18" t="s">
        <v>1340</v>
      </c>
      <c r="Y7" s="18" t="s">
        <v>1340</v>
      </c>
      <c r="Z7" s="18" t="s">
        <v>1340</v>
      </c>
      <c r="AA7" s="18" t="s">
        <v>1340</v>
      </c>
      <c r="AB7" s="18" t="s">
        <v>1340</v>
      </c>
      <c r="AC7" s="18" t="s">
        <v>1340</v>
      </c>
      <c r="AD7" s="18"/>
      <c r="AE7" s="18"/>
      <c r="AF7" s="18"/>
      <c r="AG7" s="18"/>
      <c r="AH7" s="18"/>
      <c r="AI7" s="18"/>
    </row>
    <row r="8" spans="1:35" ht="12.75" hidden="1" customHeight="1" x14ac:dyDescent="0.4">
      <c r="A8" s="16"/>
      <c r="B8" s="84">
        <v>4</v>
      </c>
      <c r="C8" s="16" t="s">
        <v>1596</v>
      </c>
      <c r="D8" s="90" t="s">
        <v>1593</v>
      </c>
      <c r="E8" s="90" t="s">
        <v>1583</v>
      </c>
      <c r="F8" s="90" t="s">
        <v>1597</v>
      </c>
      <c r="G8" s="90" t="s">
        <v>189</v>
      </c>
      <c r="H8" s="92">
        <v>70</v>
      </c>
      <c r="I8" s="90" t="s">
        <v>1598</v>
      </c>
      <c r="J8" s="86" t="s">
        <v>1586</v>
      </c>
      <c r="K8" s="16"/>
      <c r="L8" s="82" t="s">
        <v>61</v>
      </c>
      <c r="M8" s="18" t="s">
        <v>61</v>
      </c>
      <c r="N8" s="18" t="s">
        <v>1340</v>
      </c>
      <c r="O8" s="18" t="s">
        <v>1340</v>
      </c>
      <c r="P8" s="18" t="s">
        <v>1340</v>
      </c>
      <c r="Q8" s="18" t="s">
        <v>1340</v>
      </c>
      <c r="R8" s="86" t="s">
        <v>1340</v>
      </c>
      <c r="S8" s="18" t="s">
        <v>1340</v>
      </c>
      <c r="T8" s="18" t="s">
        <v>1340</v>
      </c>
      <c r="U8" s="18" t="s">
        <v>1340</v>
      </c>
      <c r="V8" s="87" t="s">
        <v>1587</v>
      </c>
      <c r="W8" s="83" t="s">
        <v>1340</v>
      </c>
      <c r="X8" s="18" t="s">
        <v>1340</v>
      </c>
      <c r="Y8" s="18" t="s">
        <v>1340</v>
      </c>
      <c r="Z8" s="18" t="s">
        <v>1340</v>
      </c>
      <c r="AA8" s="18" t="s">
        <v>1340</v>
      </c>
      <c r="AB8" s="18"/>
      <c r="AC8" s="18"/>
      <c r="AD8" s="18"/>
      <c r="AE8" s="18"/>
      <c r="AF8" s="18"/>
      <c r="AG8" s="18"/>
      <c r="AH8" s="18"/>
      <c r="AI8" s="18"/>
    </row>
    <row r="9" spans="1:35" ht="12.75" hidden="1" customHeight="1" x14ac:dyDescent="0.4">
      <c r="A9" s="16"/>
      <c r="B9" s="84">
        <v>5</v>
      </c>
      <c r="C9" s="16" t="s">
        <v>1599</v>
      </c>
      <c r="D9" s="16" t="s">
        <v>1582</v>
      </c>
      <c r="E9" s="16" t="s">
        <v>1600</v>
      </c>
      <c r="F9" s="16" t="s">
        <v>1601</v>
      </c>
      <c r="G9" s="44"/>
      <c r="H9" s="44">
        <v>19.600000000000001</v>
      </c>
      <c r="I9" s="16" t="s">
        <v>1602</v>
      </c>
      <c r="J9" s="86" t="s">
        <v>1586</v>
      </c>
      <c r="K9" s="16"/>
      <c r="L9" s="82" t="s">
        <v>1340</v>
      </c>
      <c r="M9" s="18" t="s">
        <v>1340</v>
      </c>
      <c r="N9" s="18" t="s">
        <v>1340</v>
      </c>
      <c r="O9" s="18" t="s">
        <v>1340</v>
      </c>
      <c r="P9" s="18" t="s">
        <v>1340</v>
      </c>
      <c r="Q9" s="18" t="s">
        <v>1340</v>
      </c>
      <c r="R9" s="86" t="s">
        <v>1340</v>
      </c>
      <c r="S9" s="18" t="s">
        <v>1340</v>
      </c>
      <c r="T9" s="18" t="s">
        <v>1340</v>
      </c>
      <c r="U9" s="18" t="s">
        <v>1340</v>
      </c>
      <c r="V9" s="18" t="s">
        <v>1340</v>
      </c>
      <c r="W9" s="83" t="s">
        <v>1340</v>
      </c>
      <c r="X9" s="18" t="s">
        <v>1340</v>
      </c>
      <c r="Y9" s="18" t="s">
        <v>1340</v>
      </c>
      <c r="Z9" s="18" t="s">
        <v>1340</v>
      </c>
      <c r="AA9" s="18" t="s">
        <v>1340</v>
      </c>
      <c r="AB9" s="18" t="s">
        <v>1340</v>
      </c>
      <c r="AC9" s="18"/>
      <c r="AD9" s="18"/>
      <c r="AE9" s="18"/>
      <c r="AF9" s="18"/>
      <c r="AG9" s="18"/>
      <c r="AH9" s="18"/>
      <c r="AI9" s="18"/>
    </row>
    <row r="10" spans="1:35" ht="12.75" hidden="1" customHeight="1" x14ac:dyDescent="0.4">
      <c r="A10" s="16"/>
      <c r="B10" s="84">
        <v>6</v>
      </c>
      <c r="C10" s="16" t="s">
        <v>1603</v>
      </c>
      <c r="D10" s="16" t="s">
        <v>1582</v>
      </c>
      <c r="E10" s="16" t="s">
        <v>1600</v>
      </c>
      <c r="F10" s="16" t="s">
        <v>1604</v>
      </c>
      <c r="G10" s="44"/>
      <c r="H10" s="44">
        <v>29.4</v>
      </c>
      <c r="I10" s="16" t="s">
        <v>1605</v>
      </c>
      <c r="J10" s="86" t="s">
        <v>1586</v>
      </c>
      <c r="K10" s="16"/>
      <c r="L10" s="82" t="s">
        <v>1340</v>
      </c>
      <c r="M10" s="18" t="s">
        <v>1340</v>
      </c>
      <c r="N10" s="18" t="s">
        <v>1340</v>
      </c>
      <c r="O10" s="18" t="s">
        <v>1340</v>
      </c>
      <c r="P10" s="18" t="s">
        <v>1340</v>
      </c>
      <c r="Q10" s="18" t="s">
        <v>1340</v>
      </c>
      <c r="R10" s="86" t="s">
        <v>1340</v>
      </c>
      <c r="S10" s="18" t="s">
        <v>1340</v>
      </c>
      <c r="T10" s="18" t="s">
        <v>1340</v>
      </c>
      <c r="U10" s="18" t="s">
        <v>1340</v>
      </c>
      <c r="V10" s="18" t="s">
        <v>1340</v>
      </c>
      <c r="W10" s="83" t="s">
        <v>1340</v>
      </c>
      <c r="X10" s="18" t="s">
        <v>1340</v>
      </c>
      <c r="Y10" s="18" t="s">
        <v>1340</v>
      </c>
      <c r="Z10" s="87" t="s">
        <v>1587</v>
      </c>
      <c r="AA10" s="18" t="s">
        <v>1340</v>
      </c>
      <c r="AB10" s="18" t="s">
        <v>1340</v>
      </c>
      <c r="AC10" s="18"/>
      <c r="AD10" s="18"/>
      <c r="AE10" s="18"/>
      <c r="AF10" s="18"/>
      <c r="AG10" s="18"/>
      <c r="AH10" s="18"/>
      <c r="AI10" s="18"/>
    </row>
    <row r="11" spans="1:35" ht="12.75" hidden="1" customHeight="1" x14ac:dyDescent="0.4">
      <c r="A11" s="16"/>
      <c r="B11" s="84">
        <v>7</v>
      </c>
      <c r="C11" s="16" t="s">
        <v>1606</v>
      </c>
      <c r="D11" s="16" t="s">
        <v>1582</v>
      </c>
      <c r="E11" s="16" t="s">
        <v>1600</v>
      </c>
      <c r="F11" s="16" t="s">
        <v>1607</v>
      </c>
      <c r="G11" s="16"/>
      <c r="H11" s="44">
        <v>49</v>
      </c>
      <c r="I11" s="16" t="s">
        <v>1608</v>
      </c>
      <c r="J11" s="86" t="s">
        <v>1609</v>
      </c>
      <c r="K11" s="16"/>
      <c r="L11" s="82" t="s">
        <v>61</v>
      </c>
      <c r="M11" s="18" t="s">
        <v>61</v>
      </c>
      <c r="N11" s="18" t="s">
        <v>1340</v>
      </c>
      <c r="O11" s="18" t="s">
        <v>1340</v>
      </c>
      <c r="P11" s="18" t="s">
        <v>1340</v>
      </c>
      <c r="Q11" s="18" t="s">
        <v>1340</v>
      </c>
      <c r="R11" s="86" t="s">
        <v>1340</v>
      </c>
      <c r="S11" s="18" t="s">
        <v>1340</v>
      </c>
      <c r="T11" s="18" t="s">
        <v>1340</v>
      </c>
      <c r="U11" s="18" t="s">
        <v>1340</v>
      </c>
      <c r="V11" s="18" t="s">
        <v>1340</v>
      </c>
      <c r="W11" s="83" t="s">
        <v>1340</v>
      </c>
      <c r="X11" s="18" t="s">
        <v>1340</v>
      </c>
      <c r="Y11" s="18" t="s">
        <v>1340</v>
      </c>
      <c r="Z11" s="18" t="s">
        <v>1340</v>
      </c>
      <c r="AA11" s="18" t="s">
        <v>1340</v>
      </c>
      <c r="AB11" s="18" t="s">
        <v>1340</v>
      </c>
      <c r="AC11" s="18"/>
      <c r="AD11" s="18"/>
      <c r="AE11" s="18"/>
      <c r="AF11" s="18"/>
      <c r="AG11" s="18"/>
      <c r="AH11" s="18"/>
      <c r="AI11" s="18"/>
    </row>
    <row r="12" spans="1:35" ht="12.75" hidden="1" customHeight="1" x14ac:dyDescent="0.4">
      <c r="A12" s="16"/>
      <c r="B12" s="84">
        <v>8</v>
      </c>
      <c r="C12" s="16" t="s">
        <v>1610</v>
      </c>
      <c r="D12" s="16" t="s">
        <v>1593</v>
      </c>
      <c r="E12" s="90" t="s">
        <v>1583</v>
      </c>
      <c r="F12" s="16" t="s">
        <v>1611</v>
      </c>
      <c r="G12" s="16" t="s">
        <v>104</v>
      </c>
      <c r="H12" s="44">
        <v>250</v>
      </c>
      <c r="I12" s="16"/>
      <c r="J12" s="86" t="s">
        <v>1586</v>
      </c>
      <c r="K12" s="16"/>
      <c r="L12" s="82" t="s">
        <v>61</v>
      </c>
      <c r="M12" s="18" t="s">
        <v>61</v>
      </c>
      <c r="N12" s="18" t="s">
        <v>61</v>
      </c>
      <c r="O12" s="18" t="s">
        <v>61</v>
      </c>
      <c r="P12" s="18" t="s">
        <v>61</v>
      </c>
      <c r="Q12" s="18" t="s">
        <v>1340</v>
      </c>
      <c r="R12" s="86" t="s">
        <v>1340</v>
      </c>
      <c r="S12" s="18" t="s">
        <v>1340</v>
      </c>
      <c r="T12" s="18" t="s">
        <v>1340</v>
      </c>
      <c r="U12" s="18" t="s">
        <v>1340</v>
      </c>
      <c r="V12" s="18" t="s">
        <v>1340</v>
      </c>
      <c r="W12" s="83" t="s">
        <v>1340</v>
      </c>
      <c r="X12" s="18" t="s">
        <v>1340</v>
      </c>
      <c r="Y12" s="18" t="s">
        <v>1340</v>
      </c>
      <c r="Z12" s="18" t="s">
        <v>1340</v>
      </c>
      <c r="AA12" s="18" t="s">
        <v>1340</v>
      </c>
      <c r="AB12" s="18" t="s">
        <v>1340</v>
      </c>
      <c r="AC12" s="18"/>
      <c r="AD12" s="18"/>
      <c r="AE12" s="18"/>
      <c r="AF12" s="18"/>
      <c r="AG12" s="18"/>
      <c r="AH12" s="18"/>
      <c r="AI12" s="18"/>
    </row>
    <row r="13" spans="1:35" ht="12.75" hidden="1" customHeight="1" x14ac:dyDescent="0.4">
      <c r="A13" s="16"/>
      <c r="B13" s="84">
        <v>9</v>
      </c>
      <c r="C13" s="16" t="s">
        <v>1612</v>
      </c>
      <c r="D13" s="16" t="s">
        <v>1582</v>
      </c>
      <c r="E13" s="90" t="s">
        <v>1583</v>
      </c>
      <c r="F13" s="16" t="s">
        <v>1613</v>
      </c>
      <c r="G13" s="16"/>
      <c r="H13" s="44">
        <v>50</v>
      </c>
      <c r="I13" s="16"/>
      <c r="J13" s="86" t="s">
        <v>1586</v>
      </c>
      <c r="K13" s="16"/>
      <c r="L13" s="82" t="s">
        <v>61</v>
      </c>
      <c r="M13" s="18" t="s">
        <v>61</v>
      </c>
      <c r="N13" s="18" t="s">
        <v>61</v>
      </c>
      <c r="O13" s="18" t="s">
        <v>61</v>
      </c>
      <c r="P13" s="18" t="s">
        <v>1340</v>
      </c>
      <c r="Q13" s="18" t="s">
        <v>1340</v>
      </c>
      <c r="R13" s="86" t="s">
        <v>1340</v>
      </c>
      <c r="S13" s="18" t="s">
        <v>1340</v>
      </c>
      <c r="T13" s="18" t="s">
        <v>1340</v>
      </c>
      <c r="U13" s="18" t="s">
        <v>1340</v>
      </c>
      <c r="V13" s="18" t="s">
        <v>1340</v>
      </c>
      <c r="W13" s="83" t="s">
        <v>1340</v>
      </c>
      <c r="X13" s="18" t="s">
        <v>1340</v>
      </c>
      <c r="Y13" s="18" t="s">
        <v>1340</v>
      </c>
      <c r="Z13" s="18" t="s">
        <v>1340</v>
      </c>
      <c r="AA13" s="18" t="s">
        <v>1340</v>
      </c>
      <c r="AB13" s="18" t="s">
        <v>1340</v>
      </c>
      <c r="AC13" s="18"/>
      <c r="AD13" s="18"/>
      <c r="AE13" s="18"/>
      <c r="AF13" s="18"/>
      <c r="AG13" s="18"/>
      <c r="AH13" s="18"/>
      <c r="AI13" s="18"/>
    </row>
    <row r="14" spans="1:35" ht="12.75" hidden="1" customHeight="1" x14ac:dyDescent="0.4">
      <c r="A14" s="16"/>
      <c r="B14" s="84">
        <v>10</v>
      </c>
      <c r="C14" s="16" t="s">
        <v>1614</v>
      </c>
      <c r="D14" s="16" t="s">
        <v>1593</v>
      </c>
      <c r="E14" s="90" t="s">
        <v>1583</v>
      </c>
      <c r="F14" s="16" t="s">
        <v>1615</v>
      </c>
      <c r="G14" s="16" t="s">
        <v>194</v>
      </c>
      <c r="H14" s="44">
        <v>350</v>
      </c>
      <c r="I14" s="16" t="s">
        <v>1585</v>
      </c>
      <c r="J14" s="86" t="s">
        <v>1586</v>
      </c>
      <c r="K14" s="16"/>
      <c r="L14" s="82"/>
      <c r="M14" s="18"/>
      <c r="N14" s="18"/>
      <c r="O14" s="18"/>
      <c r="P14" s="18"/>
      <c r="Q14" s="18"/>
      <c r="R14" s="18"/>
      <c r="S14" s="18"/>
      <c r="T14" s="18"/>
      <c r="U14" s="18"/>
      <c r="V14" s="18"/>
      <c r="W14" s="83"/>
      <c r="X14" s="18" t="s">
        <v>61</v>
      </c>
      <c r="Y14" s="18" t="s">
        <v>61</v>
      </c>
      <c r="Z14" s="18" t="s">
        <v>61</v>
      </c>
      <c r="AA14" s="18" t="s">
        <v>61</v>
      </c>
      <c r="AB14" s="18" t="s">
        <v>1340</v>
      </c>
      <c r="AC14" s="18"/>
      <c r="AD14" s="18"/>
      <c r="AE14" s="18"/>
      <c r="AF14" s="18"/>
      <c r="AG14" s="18"/>
      <c r="AH14" s="18"/>
      <c r="AI14" s="18"/>
    </row>
    <row r="15" spans="1:35" ht="12.75" hidden="1" customHeight="1" x14ac:dyDescent="0.4">
      <c r="A15" s="16"/>
      <c r="B15" s="84">
        <v>11</v>
      </c>
      <c r="C15" s="16" t="s">
        <v>1616</v>
      </c>
      <c r="D15" s="16" t="s">
        <v>1593</v>
      </c>
      <c r="E15" s="90" t="s">
        <v>1583</v>
      </c>
      <c r="F15" s="16" t="s">
        <v>1617</v>
      </c>
      <c r="G15" s="16" t="s">
        <v>130</v>
      </c>
      <c r="H15" s="44">
        <v>40</v>
      </c>
      <c r="I15" s="16" t="s">
        <v>77</v>
      </c>
      <c r="J15" s="86" t="s">
        <v>1609</v>
      </c>
      <c r="K15" s="16"/>
      <c r="L15" s="82" t="s">
        <v>61</v>
      </c>
      <c r="M15" s="18" t="s">
        <v>61</v>
      </c>
      <c r="N15" s="18" t="s">
        <v>1340</v>
      </c>
      <c r="O15" s="18" t="s">
        <v>1340</v>
      </c>
      <c r="P15" s="18" t="s">
        <v>1340</v>
      </c>
      <c r="Q15" s="18" t="s">
        <v>1340</v>
      </c>
      <c r="R15" s="86" t="s">
        <v>1340</v>
      </c>
      <c r="S15" s="18" t="s">
        <v>1340</v>
      </c>
      <c r="T15" s="18" t="s">
        <v>1340</v>
      </c>
      <c r="U15" s="18" t="s">
        <v>1340</v>
      </c>
      <c r="V15" s="18" t="s">
        <v>1340</v>
      </c>
      <c r="W15" s="83" t="s">
        <v>1340</v>
      </c>
      <c r="X15" s="18" t="s">
        <v>1340</v>
      </c>
      <c r="Y15" s="18" t="s">
        <v>1340</v>
      </c>
      <c r="Z15" s="18" t="s">
        <v>1340</v>
      </c>
      <c r="AA15" s="18" t="s">
        <v>1340</v>
      </c>
      <c r="AB15" s="18" t="s">
        <v>1340</v>
      </c>
      <c r="AC15" s="18"/>
      <c r="AD15" s="18"/>
      <c r="AE15" s="18"/>
      <c r="AF15" s="18"/>
      <c r="AG15" s="18"/>
      <c r="AH15" s="18"/>
      <c r="AI15" s="18"/>
    </row>
    <row r="16" spans="1:35" ht="12.75" hidden="1" customHeight="1" x14ac:dyDescent="0.4">
      <c r="A16" s="16"/>
      <c r="B16" s="84">
        <v>12</v>
      </c>
      <c r="C16" s="16" t="s">
        <v>1618</v>
      </c>
      <c r="D16" s="16" t="s">
        <v>1582</v>
      </c>
      <c r="E16" s="89" t="s">
        <v>1589</v>
      </c>
      <c r="F16" s="16"/>
      <c r="G16" s="16"/>
      <c r="H16" s="44">
        <v>19.600000000000001</v>
      </c>
      <c r="I16" s="16" t="s">
        <v>1590</v>
      </c>
      <c r="J16" s="86" t="s">
        <v>1591</v>
      </c>
      <c r="K16" s="16"/>
      <c r="L16" s="82"/>
      <c r="M16" s="18"/>
      <c r="N16" s="18"/>
      <c r="O16" s="18"/>
      <c r="P16" s="18"/>
      <c r="Q16" s="18"/>
      <c r="R16" s="18"/>
      <c r="S16" s="18"/>
      <c r="T16" s="18"/>
      <c r="U16" s="18"/>
      <c r="V16" s="18"/>
      <c r="W16" s="83"/>
      <c r="X16" s="18" t="s">
        <v>61</v>
      </c>
      <c r="Y16" s="18" t="s">
        <v>61</v>
      </c>
      <c r="Z16" s="18" t="s">
        <v>61</v>
      </c>
      <c r="AA16" s="18" t="s">
        <v>61</v>
      </c>
      <c r="AB16" s="18" t="s">
        <v>1340</v>
      </c>
      <c r="AC16" s="18"/>
      <c r="AD16" s="18"/>
      <c r="AE16" s="18"/>
      <c r="AF16" s="18"/>
      <c r="AG16" s="18"/>
      <c r="AH16" s="18"/>
      <c r="AI16" s="18"/>
    </row>
    <row r="17" spans="1:35" ht="12.75" hidden="1" customHeight="1" x14ac:dyDescent="0.4">
      <c r="A17" s="16"/>
      <c r="B17" s="84">
        <v>13</v>
      </c>
      <c r="C17" s="16" t="s">
        <v>1619</v>
      </c>
      <c r="D17" s="90" t="s">
        <v>1593</v>
      </c>
      <c r="E17" s="16" t="s">
        <v>1583</v>
      </c>
      <c r="F17" s="16" t="s">
        <v>1620</v>
      </c>
      <c r="G17" s="16" t="s">
        <v>219</v>
      </c>
      <c r="H17" s="92">
        <v>400</v>
      </c>
      <c r="I17" s="16" t="s">
        <v>77</v>
      </c>
      <c r="J17" s="86" t="s">
        <v>1609</v>
      </c>
      <c r="K17" s="16"/>
      <c r="L17" s="82" t="s">
        <v>61</v>
      </c>
      <c r="M17" s="18" t="s">
        <v>61</v>
      </c>
      <c r="N17" s="18" t="s">
        <v>61</v>
      </c>
      <c r="O17" s="18" t="s">
        <v>61</v>
      </c>
      <c r="P17" s="18" t="s">
        <v>61</v>
      </c>
      <c r="Q17" s="18" t="s">
        <v>61</v>
      </c>
      <c r="R17" s="18" t="s">
        <v>61</v>
      </c>
      <c r="S17" s="18" t="s">
        <v>61</v>
      </c>
      <c r="T17" s="18" t="s">
        <v>61</v>
      </c>
      <c r="U17" s="18" t="s">
        <v>61</v>
      </c>
      <c r="V17" s="18" t="s">
        <v>61</v>
      </c>
      <c r="W17" s="83" t="s">
        <v>61</v>
      </c>
      <c r="X17" s="93" t="s">
        <v>61</v>
      </c>
      <c r="Y17" s="18" t="s">
        <v>1340</v>
      </c>
      <c r="Z17" s="18" t="s">
        <v>1340</v>
      </c>
      <c r="AA17" s="18" t="s">
        <v>1340</v>
      </c>
      <c r="AB17" s="18" t="s">
        <v>1340</v>
      </c>
      <c r="AC17" s="18"/>
      <c r="AD17" s="18"/>
      <c r="AE17" s="18"/>
      <c r="AF17" s="18"/>
      <c r="AG17" s="18"/>
      <c r="AH17" s="18"/>
      <c r="AI17" s="18"/>
    </row>
    <row r="18" spans="1:35" ht="12.75" hidden="1" customHeight="1" x14ac:dyDescent="0.4">
      <c r="A18" s="16"/>
      <c r="B18" s="84">
        <v>14</v>
      </c>
      <c r="C18" s="16" t="s">
        <v>1621</v>
      </c>
      <c r="D18" s="16" t="s">
        <v>1593</v>
      </c>
      <c r="E18" s="16" t="s">
        <v>1600</v>
      </c>
      <c r="F18" s="16" t="s">
        <v>1622</v>
      </c>
      <c r="G18" s="16" t="s">
        <v>223</v>
      </c>
      <c r="H18" s="44">
        <v>49</v>
      </c>
      <c r="I18" s="16" t="s">
        <v>1623</v>
      </c>
      <c r="J18" s="86" t="s">
        <v>1586</v>
      </c>
      <c r="K18" s="16"/>
      <c r="L18" s="82" t="s">
        <v>61</v>
      </c>
      <c r="M18" s="18" t="s">
        <v>61</v>
      </c>
      <c r="N18" s="18" t="s">
        <v>61</v>
      </c>
      <c r="O18" s="18" t="s">
        <v>61</v>
      </c>
      <c r="P18" s="18" t="s">
        <v>61</v>
      </c>
      <c r="Q18" s="18" t="s">
        <v>61</v>
      </c>
      <c r="R18" s="18" t="s">
        <v>61</v>
      </c>
      <c r="S18" s="18" t="s">
        <v>61</v>
      </c>
      <c r="T18" s="18" t="s">
        <v>61</v>
      </c>
      <c r="U18" s="18" t="s">
        <v>61</v>
      </c>
      <c r="V18" s="18" t="s">
        <v>61</v>
      </c>
      <c r="W18" s="83" t="s">
        <v>61</v>
      </c>
      <c r="X18" s="18" t="s">
        <v>61</v>
      </c>
      <c r="Y18" s="18" t="s">
        <v>61</v>
      </c>
      <c r="Z18" s="18" t="s">
        <v>61</v>
      </c>
      <c r="AA18" s="18" t="s">
        <v>61</v>
      </c>
      <c r="AB18" s="18" t="s">
        <v>1340</v>
      </c>
      <c r="AC18" s="18" t="s">
        <v>1340</v>
      </c>
      <c r="AD18" s="18"/>
      <c r="AE18" s="18"/>
      <c r="AF18" s="18"/>
      <c r="AG18" s="18"/>
      <c r="AH18" s="18"/>
      <c r="AI18" s="18"/>
    </row>
    <row r="19" spans="1:35" ht="12.75" hidden="1" customHeight="1" x14ac:dyDescent="0.4">
      <c r="A19" s="16"/>
      <c r="B19" s="84">
        <v>15</v>
      </c>
      <c r="C19" s="16" t="s">
        <v>1624</v>
      </c>
      <c r="D19" s="16" t="s">
        <v>1625</v>
      </c>
      <c r="E19" s="16" t="s">
        <v>1583</v>
      </c>
      <c r="F19" s="16" t="s">
        <v>1626</v>
      </c>
      <c r="G19" s="16"/>
      <c r="H19" s="44">
        <v>20</v>
      </c>
      <c r="I19" s="16" t="s">
        <v>218</v>
      </c>
      <c r="J19" s="86" t="s">
        <v>1586</v>
      </c>
      <c r="K19" s="16"/>
      <c r="L19" s="82"/>
      <c r="M19" s="18"/>
      <c r="N19" s="18"/>
      <c r="O19" s="18"/>
      <c r="P19" s="18"/>
      <c r="Q19" s="18"/>
      <c r="R19" s="18"/>
      <c r="S19" s="18"/>
      <c r="T19" s="18"/>
      <c r="U19" s="18"/>
      <c r="V19" s="18"/>
      <c r="W19" s="83"/>
      <c r="X19" s="18" t="s">
        <v>61</v>
      </c>
      <c r="Y19" s="18" t="s">
        <v>61</v>
      </c>
      <c r="Z19" s="18" t="s">
        <v>61</v>
      </c>
      <c r="AA19" s="18" t="s">
        <v>61</v>
      </c>
      <c r="AB19" s="18" t="s">
        <v>1340</v>
      </c>
      <c r="AC19" s="18"/>
      <c r="AD19" s="18"/>
      <c r="AE19" s="18"/>
      <c r="AF19" s="18"/>
      <c r="AG19" s="18"/>
      <c r="AH19" s="18"/>
      <c r="AI19" s="18"/>
    </row>
    <row r="20" spans="1:35" ht="12.75" hidden="1" customHeight="1" x14ac:dyDescent="0.4">
      <c r="A20" s="16"/>
      <c r="B20" s="84">
        <v>16</v>
      </c>
      <c r="C20" s="16" t="s">
        <v>1627</v>
      </c>
      <c r="D20" s="16" t="s">
        <v>1582</v>
      </c>
      <c r="E20" s="89" t="s">
        <v>1589</v>
      </c>
      <c r="F20" s="16"/>
      <c r="G20" s="16"/>
      <c r="H20" s="44">
        <v>14.7</v>
      </c>
      <c r="I20" s="16" t="s">
        <v>1590</v>
      </c>
      <c r="J20" s="86" t="s">
        <v>1591</v>
      </c>
      <c r="K20" s="16"/>
      <c r="L20" s="82"/>
      <c r="M20" s="18"/>
      <c r="N20" s="18"/>
      <c r="O20" s="18"/>
      <c r="P20" s="18"/>
      <c r="Q20" s="18"/>
      <c r="R20" s="18"/>
      <c r="S20" s="18"/>
      <c r="T20" s="18"/>
      <c r="U20" s="18"/>
      <c r="V20" s="18"/>
      <c r="W20" s="83"/>
      <c r="X20" s="18" t="s">
        <v>61</v>
      </c>
      <c r="Y20" s="18" t="s">
        <v>61</v>
      </c>
      <c r="Z20" s="18" t="s">
        <v>61</v>
      </c>
      <c r="AA20" s="18" t="s">
        <v>61</v>
      </c>
      <c r="AB20" s="18" t="s">
        <v>1340</v>
      </c>
      <c r="AC20" s="18"/>
      <c r="AD20" s="18"/>
      <c r="AE20" s="18"/>
      <c r="AF20" s="18"/>
      <c r="AG20" s="18"/>
      <c r="AH20" s="18"/>
      <c r="AI20" s="18"/>
    </row>
    <row r="21" spans="1:35" ht="12.75" hidden="1" customHeight="1" x14ac:dyDescent="0.4">
      <c r="A21" s="16"/>
      <c r="B21" s="84">
        <v>17</v>
      </c>
      <c r="C21" s="16" t="s">
        <v>1628</v>
      </c>
      <c r="D21" s="16" t="s">
        <v>1593</v>
      </c>
      <c r="E21" s="90" t="s">
        <v>1583</v>
      </c>
      <c r="F21" s="16" t="s">
        <v>1629</v>
      </c>
      <c r="G21" s="90" t="s">
        <v>133</v>
      </c>
      <c r="H21" s="92">
        <v>300</v>
      </c>
      <c r="I21" s="16" t="s">
        <v>1630</v>
      </c>
      <c r="J21" s="86" t="s">
        <v>1586</v>
      </c>
      <c r="K21" s="16"/>
      <c r="L21" s="82" t="s">
        <v>1340</v>
      </c>
      <c r="M21" s="18" t="s">
        <v>1340</v>
      </c>
      <c r="N21" s="18" t="s">
        <v>1340</v>
      </c>
      <c r="O21" s="18" t="s">
        <v>1340</v>
      </c>
      <c r="P21" s="18" t="s">
        <v>1340</v>
      </c>
      <c r="Q21" s="18" t="s">
        <v>1340</v>
      </c>
      <c r="R21" s="86" t="s">
        <v>1340</v>
      </c>
      <c r="S21" s="18" t="s">
        <v>1340</v>
      </c>
      <c r="T21" s="94" t="s">
        <v>1587</v>
      </c>
      <c r="U21" s="18" t="s">
        <v>1340</v>
      </c>
      <c r="V21" s="94" t="s">
        <v>1587</v>
      </c>
      <c r="W21" s="83" t="s">
        <v>1340</v>
      </c>
      <c r="X21" s="87" t="s">
        <v>1587</v>
      </c>
      <c r="Y21" s="87" t="s">
        <v>1587</v>
      </c>
      <c r="Z21" s="87" t="s">
        <v>1587</v>
      </c>
      <c r="AA21" s="87" t="s">
        <v>1587</v>
      </c>
      <c r="AB21" s="18" t="s">
        <v>1340</v>
      </c>
      <c r="AC21" s="18"/>
      <c r="AD21" s="18"/>
      <c r="AE21" s="18"/>
      <c r="AF21" s="18"/>
      <c r="AG21" s="18"/>
      <c r="AH21" s="18"/>
      <c r="AI21" s="18"/>
    </row>
    <row r="22" spans="1:35" ht="12.75" hidden="1" customHeight="1" x14ac:dyDescent="0.4">
      <c r="A22" s="16"/>
      <c r="B22" s="84">
        <v>18</v>
      </c>
      <c r="C22" s="16" t="s">
        <v>1631</v>
      </c>
      <c r="D22" s="16" t="s">
        <v>1593</v>
      </c>
      <c r="E22" s="90" t="s">
        <v>1583</v>
      </c>
      <c r="F22" s="16" t="s">
        <v>1632</v>
      </c>
      <c r="G22" s="90" t="s">
        <v>235</v>
      </c>
      <c r="H22" s="44">
        <v>50</v>
      </c>
      <c r="I22" s="16" t="s">
        <v>214</v>
      </c>
      <c r="J22" s="86" t="s">
        <v>1586</v>
      </c>
      <c r="K22" s="16"/>
      <c r="L22" s="82" t="s">
        <v>1340</v>
      </c>
      <c r="M22" s="18" t="s">
        <v>1340</v>
      </c>
      <c r="N22" s="18" t="s">
        <v>1340</v>
      </c>
      <c r="O22" s="18" t="s">
        <v>1340</v>
      </c>
      <c r="P22" s="18" t="s">
        <v>1340</v>
      </c>
      <c r="Q22" s="18" t="s">
        <v>1340</v>
      </c>
      <c r="R22" s="86" t="s">
        <v>1340</v>
      </c>
      <c r="S22" s="18" t="s">
        <v>1340</v>
      </c>
      <c r="T22" s="18" t="s">
        <v>1340</v>
      </c>
      <c r="U22" s="18" t="s">
        <v>1340</v>
      </c>
      <c r="V22" s="18" t="s">
        <v>1340</v>
      </c>
      <c r="W22" s="83" t="s">
        <v>1340</v>
      </c>
      <c r="X22" s="18" t="s">
        <v>1340</v>
      </c>
      <c r="Y22" s="18" t="s">
        <v>1340</v>
      </c>
      <c r="Z22" s="18" t="s">
        <v>1340</v>
      </c>
      <c r="AA22" s="18" t="s">
        <v>1340</v>
      </c>
      <c r="AB22" s="18" t="s">
        <v>1340</v>
      </c>
      <c r="AC22" s="18" t="s">
        <v>1340</v>
      </c>
      <c r="AD22" s="18"/>
      <c r="AE22" s="18"/>
      <c r="AF22" s="18"/>
      <c r="AG22" s="18"/>
      <c r="AH22" s="18"/>
      <c r="AI22" s="18"/>
    </row>
    <row r="23" spans="1:35" ht="12.75" hidden="1" customHeight="1" x14ac:dyDescent="0.4">
      <c r="A23" s="16"/>
      <c r="B23" s="84">
        <v>19</v>
      </c>
      <c r="C23" s="16" t="s">
        <v>1633</v>
      </c>
      <c r="D23" s="90" t="s">
        <v>1593</v>
      </c>
      <c r="E23" s="90" t="s">
        <v>1583</v>
      </c>
      <c r="F23" s="90" t="s">
        <v>1634</v>
      </c>
      <c r="G23" s="90" t="s">
        <v>160</v>
      </c>
      <c r="H23" s="92">
        <v>300</v>
      </c>
      <c r="I23" s="16" t="s">
        <v>1598</v>
      </c>
      <c r="J23" s="86" t="s">
        <v>1586</v>
      </c>
      <c r="K23" s="16"/>
      <c r="L23" s="82" t="s">
        <v>61</v>
      </c>
      <c r="M23" s="18" t="s">
        <v>61</v>
      </c>
      <c r="N23" s="18" t="s">
        <v>61</v>
      </c>
      <c r="O23" s="18" t="s">
        <v>61</v>
      </c>
      <c r="P23" s="18" t="s">
        <v>61</v>
      </c>
      <c r="Q23" s="18" t="s">
        <v>61</v>
      </c>
      <c r="R23" s="86" t="s">
        <v>61</v>
      </c>
      <c r="S23" s="94" t="s">
        <v>1587</v>
      </c>
      <c r="T23" s="18" t="s">
        <v>1340</v>
      </c>
      <c r="U23" s="87" t="s">
        <v>1587</v>
      </c>
      <c r="V23" s="87" t="s">
        <v>1587</v>
      </c>
      <c r="W23" s="88" t="s">
        <v>1587</v>
      </c>
      <c r="X23" s="87" t="s">
        <v>1587</v>
      </c>
      <c r="Y23" s="87" t="s">
        <v>1587</v>
      </c>
      <c r="Z23" s="87" t="s">
        <v>1587</v>
      </c>
      <c r="AA23" s="18" t="s">
        <v>1340</v>
      </c>
      <c r="AB23" s="18"/>
      <c r="AC23" s="18"/>
      <c r="AD23" s="18"/>
      <c r="AE23" s="18"/>
      <c r="AF23" s="18"/>
      <c r="AG23" s="18"/>
      <c r="AH23" s="18"/>
      <c r="AI23" s="18"/>
    </row>
    <row r="24" spans="1:35" ht="12.75" hidden="1" customHeight="1" x14ac:dyDescent="0.4">
      <c r="A24" s="16"/>
      <c r="B24" s="84">
        <v>20</v>
      </c>
      <c r="C24" s="16" t="s">
        <v>1635</v>
      </c>
      <c r="D24" s="16" t="s">
        <v>1582</v>
      </c>
      <c r="E24" s="16" t="s">
        <v>1600</v>
      </c>
      <c r="F24" s="16" t="s">
        <v>1636</v>
      </c>
      <c r="G24" s="16"/>
      <c r="H24" s="44">
        <v>19.600000000000001</v>
      </c>
      <c r="I24" s="16" t="s">
        <v>93</v>
      </c>
      <c r="J24" s="86" t="s">
        <v>1586</v>
      </c>
      <c r="K24" s="16"/>
      <c r="L24" s="82" t="s">
        <v>61</v>
      </c>
      <c r="M24" s="18" t="s">
        <v>61</v>
      </c>
      <c r="N24" s="18" t="s">
        <v>61</v>
      </c>
      <c r="O24" s="18" t="s">
        <v>61</v>
      </c>
      <c r="P24" s="18" t="s">
        <v>61</v>
      </c>
      <c r="Q24" s="18" t="s">
        <v>61</v>
      </c>
      <c r="R24" s="18" t="s">
        <v>61</v>
      </c>
      <c r="S24" s="18" t="s">
        <v>61</v>
      </c>
      <c r="T24" s="18" t="s">
        <v>61</v>
      </c>
      <c r="U24" s="18" t="s">
        <v>61</v>
      </c>
      <c r="V24" s="18" t="s">
        <v>61</v>
      </c>
      <c r="W24" s="83" t="s">
        <v>61</v>
      </c>
      <c r="X24" s="18" t="s">
        <v>61</v>
      </c>
      <c r="Y24" s="18" t="s">
        <v>61</v>
      </c>
      <c r="Z24" s="18" t="s">
        <v>1340</v>
      </c>
      <c r="AA24" s="18" t="s">
        <v>1340</v>
      </c>
      <c r="AB24" s="18" t="s">
        <v>1340</v>
      </c>
      <c r="AC24" s="18"/>
      <c r="AD24" s="18"/>
      <c r="AE24" s="18"/>
      <c r="AF24" s="18"/>
      <c r="AG24" s="18"/>
      <c r="AH24" s="18"/>
      <c r="AI24" s="18"/>
    </row>
    <row r="25" spans="1:35" ht="12.75" hidden="1" customHeight="1" x14ac:dyDescent="0.4">
      <c r="A25" s="16"/>
      <c r="B25" s="84">
        <v>21</v>
      </c>
      <c r="C25" s="16" t="s">
        <v>1637</v>
      </c>
      <c r="D25" s="16" t="s">
        <v>1582</v>
      </c>
      <c r="E25" s="16" t="s">
        <v>1600</v>
      </c>
      <c r="F25" s="16" t="s">
        <v>1638</v>
      </c>
      <c r="G25" s="16"/>
      <c r="H25" s="92">
        <v>29.4</v>
      </c>
      <c r="I25" s="16" t="s">
        <v>193</v>
      </c>
      <c r="J25" s="86" t="s">
        <v>1586</v>
      </c>
      <c r="K25" s="16"/>
      <c r="L25" s="82" t="s">
        <v>61</v>
      </c>
      <c r="M25" s="18" t="s">
        <v>61</v>
      </c>
      <c r="N25" s="18" t="s">
        <v>61</v>
      </c>
      <c r="O25" s="18" t="s">
        <v>61</v>
      </c>
      <c r="P25" s="18" t="s">
        <v>61</v>
      </c>
      <c r="Q25" s="18" t="s">
        <v>61</v>
      </c>
      <c r="R25" s="18" t="s">
        <v>61</v>
      </c>
      <c r="S25" s="18" t="s">
        <v>61</v>
      </c>
      <c r="T25" s="18" t="s">
        <v>61</v>
      </c>
      <c r="U25" s="18" t="s">
        <v>61</v>
      </c>
      <c r="V25" s="18" t="s">
        <v>61</v>
      </c>
      <c r="W25" s="83" t="s">
        <v>61</v>
      </c>
      <c r="X25" s="18" t="s">
        <v>1340</v>
      </c>
      <c r="Y25" s="18" t="s">
        <v>1340</v>
      </c>
      <c r="Z25" s="18" t="s">
        <v>1340</v>
      </c>
      <c r="AA25" s="18" t="s">
        <v>1340</v>
      </c>
      <c r="AB25" s="18" t="s">
        <v>1340</v>
      </c>
      <c r="AC25" s="18"/>
      <c r="AD25" s="18"/>
      <c r="AE25" s="18"/>
      <c r="AF25" s="18"/>
      <c r="AG25" s="18"/>
      <c r="AH25" s="18"/>
      <c r="AI25" s="18"/>
    </row>
    <row r="26" spans="1:35" ht="12.75" hidden="1" customHeight="1" x14ac:dyDescent="0.4">
      <c r="A26" s="16"/>
      <c r="B26" s="84">
        <v>22</v>
      </c>
      <c r="C26" s="95" t="s">
        <v>1639</v>
      </c>
      <c r="D26" s="90" t="s">
        <v>1593</v>
      </c>
      <c r="E26" s="16" t="s">
        <v>1583</v>
      </c>
      <c r="F26" s="16" t="s">
        <v>1640</v>
      </c>
      <c r="G26" s="16" t="s">
        <v>189</v>
      </c>
      <c r="H26" s="92">
        <v>30</v>
      </c>
      <c r="I26" s="16" t="s">
        <v>1585</v>
      </c>
      <c r="J26" s="86" t="s">
        <v>1586</v>
      </c>
      <c r="K26" s="16"/>
      <c r="L26" s="82" t="s">
        <v>61</v>
      </c>
      <c r="M26" s="18" t="s">
        <v>61</v>
      </c>
      <c r="N26" s="18" t="s">
        <v>61</v>
      </c>
      <c r="O26" s="18" t="s">
        <v>61</v>
      </c>
      <c r="P26" s="18" t="s">
        <v>61</v>
      </c>
      <c r="Q26" s="18" t="s">
        <v>61</v>
      </c>
      <c r="R26" s="18" t="s">
        <v>61</v>
      </c>
      <c r="S26" s="18" t="s">
        <v>61</v>
      </c>
      <c r="T26" s="18" t="s">
        <v>61</v>
      </c>
      <c r="U26" s="18" t="s">
        <v>61</v>
      </c>
      <c r="V26" s="18" t="s">
        <v>61</v>
      </c>
      <c r="W26" s="83" t="s">
        <v>61</v>
      </c>
      <c r="X26" s="87" t="s">
        <v>1587</v>
      </c>
      <c r="Y26" s="87" t="s">
        <v>1587</v>
      </c>
      <c r="Z26" s="87" t="s">
        <v>1587</v>
      </c>
      <c r="AA26" s="87" t="s">
        <v>1587</v>
      </c>
      <c r="AB26" s="18" t="s">
        <v>1340</v>
      </c>
      <c r="AC26" s="18"/>
      <c r="AD26" s="18"/>
      <c r="AE26" s="18"/>
      <c r="AF26" s="18"/>
      <c r="AG26" s="18"/>
      <c r="AH26" s="18"/>
      <c r="AI26" s="18"/>
    </row>
    <row r="27" spans="1:35" ht="12.75" hidden="1" customHeight="1" x14ac:dyDescent="0.4">
      <c r="A27" s="16"/>
      <c r="B27" s="84">
        <v>23</v>
      </c>
      <c r="C27" s="16" t="s">
        <v>1641</v>
      </c>
      <c r="D27" s="16" t="s">
        <v>1582</v>
      </c>
      <c r="E27" s="90" t="s">
        <v>1583</v>
      </c>
      <c r="F27" s="16" t="s">
        <v>1642</v>
      </c>
      <c r="G27" s="16"/>
      <c r="H27" s="44">
        <v>30</v>
      </c>
      <c r="I27" s="16" t="s">
        <v>1608</v>
      </c>
      <c r="J27" s="86" t="s">
        <v>1586</v>
      </c>
      <c r="K27" s="16"/>
      <c r="L27" s="82" t="s">
        <v>61</v>
      </c>
      <c r="M27" s="18" t="s">
        <v>61</v>
      </c>
      <c r="N27" s="18" t="s">
        <v>1340</v>
      </c>
      <c r="O27" s="18" t="s">
        <v>1340</v>
      </c>
      <c r="P27" s="18" t="s">
        <v>1340</v>
      </c>
      <c r="Q27" s="18" t="s">
        <v>1340</v>
      </c>
      <c r="R27" s="86" t="s">
        <v>1340</v>
      </c>
      <c r="S27" s="18" t="s">
        <v>1340</v>
      </c>
      <c r="T27" s="18" t="s">
        <v>1340</v>
      </c>
      <c r="U27" s="18" t="s">
        <v>1340</v>
      </c>
      <c r="V27" s="18" t="s">
        <v>1340</v>
      </c>
      <c r="W27" s="83" t="s">
        <v>1340</v>
      </c>
      <c r="X27" s="18" t="s">
        <v>1340</v>
      </c>
      <c r="Y27" s="18" t="s">
        <v>1340</v>
      </c>
      <c r="Z27" s="18" t="s">
        <v>1340</v>
      </c>
      <c r="AA27" s="18" t="s">
        <v>1340</v>
      </c>
      <c r="AB27" s="18" t="s">
        <v>1340</v>
      </c>
      <c r="AC27" s="18"/>
      <c r="AD27" s="18"/>
      <c r="AE27" s="18"/>
      <c r="AF27" s="18"/>
      <c r="AG27" s="18"/>
      <c r="AH27" s="18"/>
      <c r="AI27" s="18"/>
    </row>
    <row r="28" spans="1:35" ht="12.75" hidden="1" customHeight="1" x14ac:dyDescent="0.4">
      <c r="A28" s="16"/>
      <c r="B28" s="84">
        <v>24</v>
      </c>
      <c r="C28" s="17" t="s">
        <v>1643</v>
      </c>
      <c r="D28" s="16" t="s">
        <v>1582</v>
      </c>
      <c r="E28" s="90" t="s">
        <v>1583</v>
      </c>
      <c r="F28" s="16" t="s">
        <v>1644</v>
      </c>
      <c r="G28" s="17"/>
      <c r="H28" s="44">
        <v>20</v>
      </c>
      <c r="I28" s="16" t="s">
        <v>1645</v>
      </c>
      <c r="J28" s="70" t="s">
        <v>1586</v>
      </c>
      <c r="K28" s="17"/>
      <c r="L28" s="82" t="s">
        <v>61</v>
      </c>
      <c r="M28" s="18" t="s">
        <v>61</v>
      </c>
      <c r="N28" s="18" t="s">
        <v>61</v>
      </c>
      <c r="O28" s="18" t="s">
        <v>1340</v>
      </c>
      <c r="P28" s="18" t="s">
        <v>1340</v>
      </c>
      <c r="Q28" s="18" t="s">
        <v>1340</v>
      </c>
      <c r="R28" s="86" t="s">
        <v>1340</v>
      </c>
      <c r="S28" s="18" t="s">
        <v>1340</v>
      </c>
      <c r="T28" s="18" t="s">
        <v>1340</v>
      </c>
      <c r="U28" s="87" t="s">
        <v>1587</v>
      </c>
      <c r="V28" s="18" t="s">
        <v>1340</v>
      </c>
      <c r="W28" s="83" t="s">
        <v>1340</v>
      </c>
      <c r="X28" s="18" t="s">
        <v>1340</v>
      </c>
      <c r="Y28" s="87" t="s">
        <v>1587</v>
      </c>
      <c r="Z28" s="18" t="s">
        <v>1340</v>
      </c>
      <c r="AA28" s="18" t="s">
        <v>1340</v>
      </c>
      <c r="AB28" s="18" t="s">
        <v>1340</v>
      </c>
      <c r="AC28" s="18" t="s">
        <v>1340</v>
      </c>
      <c r="AD28" s="18"/>
      <c r="AE28" s="18"/>
      <c r="AF28" s="18"/>
      <c r="AG28" s="18"/>
      <c r="AH28" s="18"/>
      <c r="AI28" s="18"/>
    </row>
    <row r="29" spans="1:35" ht="12.75" hidden="1" customHeight="1" x14ac:dyDescent="0.4">
      <c r="A29" s="16"/>
      <c r="B29" s="84">
        <v>25</v>
      </c>
      <c r="C29" s="90" t="s">
        <v>1646</v>
      </c>
      <c r="D29" s="16" t="s">
        <v>1593</v>
      </c>
      <c r="E29" s="90" t="s">
        <v>1583</v>
      </c>
      <c r="F29" s="16" t="s">
        <v>1647</v>
      </c>
      <c r="G29" s="16" t="s">
        <v>189</v>
      </c>
      <c r="H29" s="44">
        <v>100</v>
      </c>
      <c r="I29" s="16" t="s">
        <v>214</v>
      </c>
      <c r="J29" s="86" t="s">
        <v>1586</v>
      </c>
      <c r="K29" s="16"/>
      <c r="L29" s="82" t="s">
        <v>61</v>
      </c>
      <c r="M29" s="18" t="s">
        <v>61</v>
      </c>
      <c r="N29" s="18" t="s">
        <v>1340</v>
      </c>
      <c r="O29" s="18" t="s">
        <v>1340</v>
      </c>
      <c r="P29" s="18" t="s">
        <v>1340</v>
      </c>
      <c r="Q29" s="18" t="s">
        <v>1340</v>
      </c>
      <c r="R29" s="86" t="s">
        <v>1340</v>
      </c>
      <c r="S29" s="18" t="s">
        <v>1340</v>
      </c>
      <c r="T29" s="18" t="s">
        <v>1340</v>
      </c>
      <c r="U29" s="18" t="s">
        <v>1340</v>
      </c>
      <c r="V29" s="18" t="s">
        <v>1340</v>
      </c>
      <c r="W29" s="83" t="s">
        <v>1340</v>
      </c>
      <c r="X29" s="18" t="s">
        <v>1340</v>
      </c>
      <c r="Y29" s="18" t="s">
        <v>1340</v>
      </c>
      <c r="Z29" s="87" t="s">
        <v>1587</v>
      </c>
      <c r="AA29" s="18" t="s">
        <v>1340</v>
      </c>
      <c r="AB29" s="18" t="s">
        <v>1340</v>
      </c>
      <c r="AC29" s="18"/>
      <c r="AD29" s="18"/>
      <c r="AE29" s="18"/>
      <c r="AF29" s="18"/>
      <c r="AG29" s="18"/>
      <c r="AH29" s="18"/>
      <c r="AI29" s="18"/>
    </row>
    <row r="30" spans="1:35" ht="12.75" hidden="1" customHeight="1" x14ac:dyDescent="0.4">
      <c r="A30" s="16"/>
      <c r="B30" s="84">
        <v>26</v>
      </c>
      <c r="C30" s="16" t="s">
        <v>1648</v>
      </c>
      <c r="D30" s="16" t="s">
        <v>1593</v>
      </c>
      <c r="E30" s="16" t="s">
        <v>1583</v>
      </c>
      <c r="F30" s="16" t="s">
        <v>1649</v>
      </c>
      <c r="G30" s="16" t="s">
        <v>198</v>
      </c>
      <c r="H30" s="44">
        <v>40</v>
      </c>
      <c r="I30" s="16" t="s">
        <v>218</v>
      </c>
      <c r="J30" s="86" t="s">
        <v>1586</v>
      </c>
      <c r="K30" s="16"/>
      <c r="L30" s="82"/>
      <c r="M30" s="18"/>
      <c r="N30" s="18"/>
      <c r="O30" s="18"/>
      <c r="P30" s="18"/>
      <c r="Q30" s="18"/>
      <c r="R30" s="18"/>
      <c r="S30" s="18"/>
      <c r="T30" s="18"/>
      <c r="U30" s="18"/>
      <c r="V30" s="18"/>
      <c r="W30" s="83"/>
      <c r="X30" s="18" t="s">
        <v>61</v>
      </c>
      <c r="Y30" s="18" t="s">
        <v>61</v>
      </c>
      <c r="Z30" s="18" t="s">
        <v>61</v>
      </c>
      <c r="AA30" s="18" t="s">
        <v>61</v>
      </c>
      <c r="AB30" s="18" t="s">
        <v>1340</v>
      </c>
      <c r="AC30" s="18"/>
      <c r="AD30" s="18"/>
      <c r="AE30" s="18"/>
      <c r="AF30" s="18"/>
      <c r="AG30" s="18"/>
      <c r="AH30" s="18"/>
      <c r="AI30" s="18"/>
    </row>
    <row r="31" spans="1:35" ht="12.75" hidden="1" customHeight="1" x14ac:dyDescent="0.4">
      <c r="A31" s="16"/>
      <c r="B31" s="84">
        <v>27</v>
      </c>
      <c r="C31" s="16" t="s">
        <v>1650</v>
      </c>
      <c r="D31" s="90" t="s">
        <v>1582</v>
      </c>
      <c r="E31" s="90" t="s">
        <v>1583</v>
      </c>
      <c r="F31" s="90" t="s">
        <v>1651</v>
      </c>
      <c r="G31" s="90"/>
      <c r="H31" s="92">
        <v>50</v>
      </c>
      <c r="I31" s="90" t="s">
        <v>214</v>
      </c>
      <c r="J31" s="86" t="s">
        <v>1586</v>
      </c>
      <c r="K31" s="16"/>
      <c r="L31" s="82" t="s">
        <v>1340</v>
      </c>
      <c r="M31" s="18" t="s">
        <v>1340</v>
      </c>
      <c r="N31" s="18" t="s">
        <v>1340</v>
      </c>
      <c r="O31" s="18" t="s">
        <v>1340</v>
      </c>
      <c r="P31" s="18" t="s">
        <v>1340</v>
      </c>
      <c r="Q31" s="18" t="s">
        <v>1340</v>
      </c>
      <c r="R31" s="86" t="s">
        <v>1340</v>
      </c>
      <c r="S31" s="18" t="s">
        <v>1340</v>
      </c>
      <c r="T31" s="18" t="s">
        <v>1340</v>
      </c>
      <c r="U31" s="18" t="s">
        <v>1340</v>
      </c>
      <c r="V31" s="18" t="s">
        <v>1340</v>
      </c>
      <c r="W31" s="83" t="s">
        <v>1340</v>
      </c>
      <c r="X31" s="18" t="s">
        <v>1340</v>
      </c>
      <c r="Y31" s="18" t="s">
        <v>1340</v>
      </c>
      <c r="Z31" s="18" t="s">
        <v>1340</v>
      </c>
      <c r="AA31" s="18" t="s">
        <v>1340</v>
      </c>
      <c r="AB31" s="18" t="s">
        <v>1340</v>
      </c>
      <c r="AC31" s="18" t="s">
        <v>1340</v>
      </c>
      <c r="AD31" s="18"/>
      <c r="AE31" s="18"/>
      <c r="AF31" s="18"/>
      <c r="AG31" s="18"/>
      <c r="AH31" s="18"/>
      <c r="AI31" s="18"/>
    </row>
    <row r="32" spans="1:35" ht="12.75" hidden="1" customHeight="1" x14ac:dyDescent="0.4">
      <c r="A32" s="16"/>
      <c r="B32" s="84">
        <v>28</v>
      </c>
      <c r="C32" s="16" t="s">
        <v>1652</v>
      </c>
      <c r="D32" s="90" t="s">
        <v>1593</v>
      </c>
      <c r="E32" s="90" t="s">
        <v>1583</v>
      </c>
      <c r="F32" s="90" t="s">
        <v>1653</v>
      </c>
      <c r="G32" s="90" t="s">
        <v>189</v>
      </c>
      <c r="H32" s="92">
        <v>300</v>
      </c>
      <c r="I32" s="16" t="s">
        <v>1598</v>
      </c>
      <c r="J32" s="86" t="s">
        <v>1609</v>
      </c>
      <c r="K32" s="16"/>
      <c r="L32" s="82" t="s">
        <v>61</v>
      </c>
      <c r="M32" s="18" t="s">
        <v>61</v>
      </c>
      <c r="N32" s="18" t="s">
        <v>61</v>
      </c>
      <c r="O32" s="18" t="s">
        <v>61</v>
      </c>
      <c r="P32" s="18" t="s">
        <v>61</v>
      </c>
      <c r="Q32" s="18" t="s">
        <v>61</v>
      </c>
      <c r="R32" s="86" t="s">
        <v>61</v>
      </c>
      <c r="S32" s="18" t="s">
        <v>61</v>
      </c>
      <c r="T32" s="18" t="s">
        <v>1340</v>
      </c>
      <c r="U32" s="18" t="s">
        <v>1340</v>
      </c>
      <c r="V32" s="18" t="s">
        <v>1340</v>
      </c>
      <c r="W32" s="91" t="s">
        <v>1340</v>
      </c>
      <c r="X32" s="18" t="s">
        <v>1340</v>
      </c>
      <c r="Y32" s="18" t="s">
        <v>1340</v>
      </c>
      <c r="Z32" s="87" t="s">
        <v>1587</v>
      </c>
      <c r="AA32" s="18" t="s">
        <v>1340</v>
      </c>
      <c r="AB32" s="18" t="s">
        <v>1340</v>
      </c>
      <c r="AC32" s="18" t="s">
        <v>1340</v>
      </c>
      <c r="AD32" s="18"/>
      <c r="AE32" s="18"/>
      <c r="AF32" s="18"/>
      <c r="AG32" s="18"/>
      <c r="AH32" s="18"/>
      <c r="AI32" s="18"/>
    </row>
    <row r="33" spans="1:35" ht="12.75" hidden="1" customHeight="1" x14ac:dyDescent="0.4">
      <c r="A33" s="16"/>
      <c r="B33" s="84">
        <v>29</v>
      </c>
      <c r="C33" s="85" t="s">
        <v>1654</v>
      </c>
      <c r="D33" s="16" t="s">
        <v>1593</v>
      </c>
      <c r="E33" s="16" t="s">
        <v>1600</v>
      </c>
      <c r="F33" s="16" t="s">
        <v>1655</v>
      </c>
      <c r="G33" s="90" t="s">
        <v>243</v>
      </c>
      <c r="H33" s="44">
        <v>49.01</v>
      </c>
      <c r="I33" s="16" t="s">
        <v>1598</v>
      </c>
      <c r="J33" s="86" t="s">
        <v>1586</v>
      </c>
      <c r="K33" s="16"/>
      <c r="L33" s="82" t="s">
        <v>1340</v>
      </c>
      <c r="M33" s="18" t="s">
        <v>61</v>
      </c>
      <c r="N33" s="18" t="s">
        <v>1340</v>
      </c>
      <c r="O33" s="87" t="s">
        <v>1587</v>
      </c>
      <c r="P33" s="86" t="s">
        <v>1340</v>
      </c>
      <c r="Q33" s="86" t="s">
        <v>1340</v>
      </c>
      <c r="R33" s="86" t="s">
        <v>1340</v>
      </c>
      <c r="S33" s="86" t="s">
        <v>1340</v>
      </c>
      <c r="T33" s="86" t="s">
        <v>1340</v>
      </c>
      <c r="U33" s="86" t="s">
        <v>1340</v>
      </c>
      <c r="V33" s="86" t="s">
        <v>1340</v>
      </c>
      <c r="W33" s="83" t="s">
        <v>1340</v>
      </c>
      <c r="X33" s="18" t="s">
        <v>1340</v>
      </c>
      <c r="Y33" s="18" t="s">
        <v>1340</v>
      </c>
      <c r="Z33" s="18" t="s">
        <v>1340</v>
      </c>
      <c r="AA33" s="18" t="s">
        <v>1340</v>
      </c>
      <c r="AB33" s="18" t="s">
        <v>1340</v>
      </c>
      <c r="AC33" s="18"/>
      <c r="AD33" s="18"/>
      <c r="AE33" s="18"/>
      <c r="AF33" s="18"/>
      <c r="AG33" s="18"/>
      <c r="AH33" s="18"/>
      <c r="AI33" s="18"/>
    </row>
    <row r="34" spans="1:35" ht="12.75" hidden="1" customHeight="1" x14ac:dyDescent="0.4">
      <c r="A34" s="16"/>
      <c r="B34" s="84">
        <v>30</v>
      </c>
      <c r="C34" s="85" t="s">
        <v>1654</v>
      </c>
      <c r="D34" s="16" t="s">
        <v>1593</v>
      </c>
      <c r="E34" s="16" t="s">
        <v>1600</v>
      </c>
      <c r="F34" s="16" t="s">
        <v>1655</v>
      </c>
      <c r="G34" s="90" t="s">
        <v>114</v>
      </c>
      <c r="H34" s="44">
        <v>49</v>
      </c>
      <c r="I34" s="16" t="s">
        <v>1598</v>
      </c>
      <c r="J34" s="86" t="s">
        <v>1586</v>
      </c>
      <c r="K34" s="16"/>
      <c r="L34" s="82" t="s">
        <v>1340</v>
      </c>
      <c r="M34" s="18" t="s">
        <v>61</v>
      </c>
      <c r="N34" s="18" t="s">
        <v>1340</v>
      </c>
      <c r="O34" s="87" t="s">
        <v>1587</v>
      </c>
      <c r="P34" s="18" t="s">
        <v>1340</v>
      </c>
      <c r="Q34" s="18" t="s">
        <v>1340</v>
      </c>
      <c r="R34" s="86" t="s">
        <v>1340</v>
      </c>
      <c r="S34" s="18" t="s">
        <v>1340</v>
      </c>
      <c r="T34" s="18" t="s">
        <v>1340</v>
      </c>
      <c r="U34" s="18" t="s">
        <v>1340</v>
      </c>
      <c r="V34" s="18" t="s">
        <v>1340</v>
      </c>
      <c r="W34" s="83" t="s">
        <v>1340</v>
      </c>
      <c r="X34" s="18" t="s">
        <v>1340</v>
      </c>
      <c r="Y34" s="18" t="s">
        <v>1340</v>
      </c>
      <c r="Z34" s="18" t="s">
        <v>1340</v>
      </c>
      <c r="AA34" s="18" t="s">
        <v>1340</v>
      </c>
      <c r="AB34" s="18" t="s">
        <v>1340</v>
      </c>
      <c r="AC34" s="18"/>
      <c r="AD34" s="18"/>
      <c r="AE34" s="18"/>
      <c r="AF34" s="18"/>
      <c r="AG34" s="18"/>
      <c r="AH34" s="18"/>
      <c r="AI34" s="18"/>
    </row>
    <row r="35" spans="1:35" ht="12.75" hidden="1" customHeight="1" x14ac:dyDescent="0.4">
      <c r="A35" s="16"/>
      <c r="B35" s="84">
        <v>31</v>
      </c>
      <c r="C35" s="16" t="s">
        <v>1656</v>
      </c>
      <c r="D35" s="16" t="s">
        <v>1582</v>
      </c>
      <c r="E35" s="16" t="s">
        <v>1600</v>
      </c>
      <c r="F35" s="16" t="s">
        <v>1657</v>
      </c>
      <c r="G35" s="16"/>
      <c r="H35" s="44">
        <v>98.01</v>
      </c>
      <c r="I35" s="16" t="s">
        <v>109</v>
      </c>
      <c r="J35" s="86" t="s">
        <v>1586</v>
      </c>
      <c r="K35" s="16"/>
      <c r="L35" s="82" t="s">
        <v>61</v>
      </c>
      <c r="M35" s="18" t="s">
        <v>61</v>
      </c>
      <c r="N35" s="18" t="s">
        <v>61</v>
      </c>
      <c r="O35" s="18" t="s">
        <v>61</v>
      </c>
      <c r="P35" s="18" t="s">
        <v>61</v>
      </c>
      <c r="Q35" s="18" t="s">
        <v>61</v>
      </c>
      <c r="R35" s="18" t="s">
        <v>61</v>
      </c>
      <c r="S35" s="18" t="s">
        <v>61</v>
      </c>
      <c r="T35" s="18" t="s">
        <v>61</v>
      </c>
      <c r="U35" s="18" t="s">
        <v>61</v>
      </c>
      <c r="V35" s="18" t="s">
        <v>61</v>
      </c>
      <c r="W35" s="83" t="s">
        <v>61</v>
      </c>
      <c r="X35" s="18" t="s">
        <v>61</v>
      </c>
      <c r="Y35" s="18" t="s">
        <v>61</v>
      </c>
      <c r="Z35" s="18" t="s">
        <v>61</v>
      </c>
      <c r="AA35" s="87" t="s">
        <v>1587</v>
      </c>
      <c r="AB35" s="18"/>
      <c r="AC35" s="18"/>
      <c r="AD35" s="18"/>
      <c r="AE35" s="18"/>
      <c r="AF35" s="18"/>
      <c r="AG35" s="18"/>
      <c r="AH35" s="18"/>
      <c r="AI35" s="18"/>
    </row>
    <row r="36" spans="1:35" ht="12.75" hidden="1" customHeight="1" x14ac:dyDescent="0.4">
      <c r="A36" s="16"/>
      <c r="B36" s="84">
        <v>32</v>
      </c>
      <c r="C36" s="16" t="s">
        <v>1658</v>
      </c>
      <c r="D36" s="16" t="s">
        <v>1593</v>
      </c>
      <c r="E36" s="16" t="s">
        <v>1583</v>
      </c>
      <c r="F36" s="16" t="s">
        <v>1659</v>
      </c>
      <c r="G36" s="90" t="s">
        <v>189</v>
      </c>
      <c r="H36" s="44">
        <v>50</v>
      </c>
      <c r="I36" s="16" t="s">
        <v>1660</v>
      </c>
      <c r="J36" s="86" t="s">
        <v>1586</v>
      </c>
      <c r="K36" s="16"/>
      <c r="L36" s="96" t="s">
        <v>1340</v>
      </c>
      <c r="M36" s="18" t="s">
        <v>1340</v>
      </c>
      <c r="N36" s="18" t="s">
        <v>1340</v>
      </c>
      <c r="O36" s="86" t="s">
        <v>1340</v>
      </c>
      <c r="P36" s="86" t="s">
        <v>1340</v>
      </c>
      <c r="Q36" s="86" t="s">
        <v>1340</v>
      </c>
      <c r="R36" s="86" t="s">
        <v>1340</v>
      </c>
      <c r="S36" s="86" t="s">
        <v>1340</v>
      </c>
      <c r="T36" s="86" t="s">
        <v>1340</v>
      </c>
      <c r="U36" s="86" t="s">
        <v>1340</v>
      </c>
      <c r="V36" s="86" t="s">
        <v>1340</v>
      </c>
      <c r="W36" s="88" t="s">
        <v>1587</v>
      </c>
      <c r="X36" s="18" t="s">
        <v>1340</v>
      </c>
      <c r="Y36" s="18" t="s">
        <v>1340</v>
      </c>
      <c r="Z36" s="18" t="s">
        <v>1340</v>
      </c>
      <c r="AA36" s="18" t="s">
        <v>1340</v>
      </c>
      <c r="AB36" s="18" t="s">
        <v>1340</v>
      </c>
      <c r="AC36" s="18" t="s">
        <v>1340</v>
      </c>
      <c r="AD36" s="18"/>
      <c r="AE36" s="18"/>
      <c r="AF36" s="18"/>
      <c r="AG36" s="18"/>
      <c r="AH36" s="18"/>
      <c r="AI36" s="18"/>
    </row>
    <row r="37" spans="1:35" ht="12.75" hidden="1" customHeight="1" x14ac:dyDescent="0.4">
      <c r="A37" s="16"/>
      <c r="B37" s="84">
        <v>33</v>
      </c>
      <c r="C37" s="16" t="s">
        <v>1661</v>
      </c>
      <c r="D37" s="16" t="s">
        <v>1593</v>
      </c>
      <c r="E37" s="16" t="s">
        <v>1583</v>
      </c>
      <c r="F37" s="16" t="s">
        <v>1662</v>
      </c>
      <c r="G37" s="90" t="s">
        <v>177</v>
      </c>
      <c r="H37" s="44">
        <v>200</v>
      </c>
      <c r="I37" s="16" t="s">
        <v>1585</v>
      </c>
      <c r="J37" s="86" t="s">
        <v>1609</v>
      </c>
      <c r="K37" s="16"/>
      <c r="L37" s="82" t="s">
        <v>1340</v>
      </c>
      <c r="M37" s="86" t="s">
        <v>1340</v>
      </c>
      <c r="N37" s="86" t="s">
        <v>1340</v>
      </c>
      <c r="O37" s="18" t="s">
        <v>1340</v>
      </c>
      <c r="P37" s="18" t="s">
        <v>1340</v>
      </c>
      <c r="Q37" s="18" t="s">
        <v>1340</v>
      </c>
      <c r="R37" s="86" t="s">
        <v>1340</v>
      </c>
      <c r="S37" s="18" t="s">
        <v>1340</v>
      </c>
      <c r="T37" s="18" t="s">
        <v>1340</v>
      </c>
      <c r="U37" s="18" t="s">
        <v>1340</v>
      </c>
      <c r="V37" s="87" t="s">
        <v>1587</v>
      </c>
      <c r="W37" s="88" t="s">
        <v>1587</v>
      </c>
      <c r="X37" s="87" t="s">
        <v>1587</v>
      </c>
      <c r="Y37" s="87" t="s">
        <v>1587</v>
      </c>
      <c r="Z37" s="87" t="s">
        <v>1587</v>
      </c>
      <c r="AA37" s="18" t="s">
        <v>1340</v>
      </c>
      <c r="AB37" s="18" t="s">
        <v>1340</v>
      </c>
      <c r="AC37" s="18"/>
      <c r="AD37" s="18"/>
      <c r="AE37" s="18"/>
      <c r="AF37" s="18"/>
      <c r="AG37" s="18"/>
      <c r="AH37" s="18"/>
      <c r="AI37" s="18"/>
    </row>
    <row r="38" spans="1:35" ht="12.75" hidden="1" customHeight="1" x14ac:dyDescent="0.4">
      <c r="A38" s="16"/>
      <c r="B38" s="84">
        <v>34</v>
      </c>
      <c r="C38" s="16" t="s">
        <v>1663</v>
      </c>
      <c r="D38" s="90" t="s">
        <v>1582</v>
      </c>
      <c r="E38" s="16" t="s">
        <v>1583</v>
      </c>
      <c r="F38" s="16" t="s">
        <v>1664</v>
      </c>
      <c r="G38" s="16"/>
      <c r="H38" s="92">
        <v>30</v>
      </c>
      <c r="I38" s="16" t="s">
        <v>109</v>
      </c>
      <c r="J38" s="86" t="s">
        <v>1586</v>
      </c>
      <c r="K38" s="16"/>
      <c r="L38" s="82" t="s">
        <v>61</v>
      </c>
      <c r="M38" s="18" t="s">
        <v>61</v>
      </c>
      <c r="N38" s="18" t="s">
        <v>61</v>
      </c>
      <c r="O38" s="18" t="s">
        <v>61</v>
      </c>
      <c r="P38" s="18" t="s">
        <v>61</v>
      </c>
      <c r="Q38" s="18" t="s">
        <v>61</v>
      </c>
      <c r="R38" s="18" t="s">
        <v>61</v>
      </c>
      <c r="S38" s="18" t="s">
        <v>61</v>
      </c>
      <c r="T38" s="18" t="s">
        <v>61</v>
      </c>
      <c r="U38" s="18" t="s">
        <v>61</v>
      </c>
      <c r="V38" s="18" t="s">
        <v>61</v>
      </c>
      <c r="W38" s="83" t="s">
        <v>61</v>
      </c>
      <c r="X38" s="87" t="s">
        <v>1587</v>
      </c>
      <c r="Y38" s="87" t="s">
        <v>1587</v>
      </c>
      <c r="Z38" s="18" t="s">
        <v>1340</v>
      </c>
      <c r="AA38" s="18" t="s">
        <v>1340</v>
      </c>
      <c r="AB38" s="18"/>
      <c r="AC38" s="18"/>
      <c r="AD38" s="18"/>
      <c r="AE38" s="18"/>
      <c r="AF38" s="18"/>
      <c r="AG38" s="18"/>
      <c r="AH38" s="18"/>
      <c r="AI38" s="18"/>
    </row>
    <row r="39" spans="1:35" ht="12.75" hidden="1" customHeight="1" x14ac:dyDescent="0.4">
      <c r="A39" s="16"/>
      <c r="B39" s="84">
        <v>35</v>
      </c>
      <c r="C39" s="16" t="s">
        <v>1665</v>
      </c>
      <c r="D39" s="16" t="s">
        <v>1625</v>
      </c>
      <c r="E39" s="16" t="s">
        <v>1583</v>
      </c>
      <c r="F39" s="16"/>
      <c r="G39" s="16"/>
      <c r="H39" s="44">
        <v>150</v>
      </c>
      <c r="I39" s="16" t="s">
        <v>1645</v>
      </c>
      <c r="J39" s="86" t="s">
        <v>1666</v>
      </c>
      <c r="K39" s="16"/>
      <c r="L39" s="82"/>
      <c r="M39" s="18"/>
      <c r="N39" s="18"/>
      <c r="O39" s="18"/>
      <c r="P39" s="18"/>
      <c r="Q39" s="18"/>
      <c r="R39" s="18"/>
      <c r="S39" s="18"/>
      <c r="T39" s="18"/>
      <c r="U39" s="18"/>
      <c r="V39" s="18"/>
      <c r="W39" s="83"/>
      <c r="X39" s="18" t="s">
        <v>61</v>
      </c>
      <c r="Y39" s="18" t="s">
        <v>61</v>
      </c>
      <c r="Z39" s="18" t="s">
        <v>61</v>
      </c>
      <c r="AA39" s="18" t="s">
        <v>61</v>
      </c>
      <c r="AB39" s="18" t="s">
        <v>1340</v>
      </c>
      <c r="AC39" s="18"/>
      <c r="AD39" s="18"/>
      <c r="AE39" s="18"/>
      <c r="AF39" s="18"/>
      <c r="AG39" s="18"/>
      <c r="AH39" s="18"/>
      <c r="AI39" s="18"/>
    </row>
    <row r="40" spans="1:35" ht="12.75" hidden="1" customHeight="1" x14ac:dyDescent="0.4">
      <c r="A40" s="16"/>
      <c r="B40" s="84">
        <v>36</v>
      </c>
      <c r="C40" s="16" t="s">
        <v>1667</v>
      </c>
      <c r="D40" s="16" t="s">
        <v>1593</v>
      </c>
      <c r="E40" s="89" t="s">
        <v>1589</v>
      </c>
      <c r="F40" s="16" t="s">
        <v>1668</v>
      </c>
      <c r="G40" s="16" t="s">
        <v>198</v>
      </c>
      <c r="H40" s="44">
        <v>29.6</v>
      </c>
      <c r="I40" s="16" t="s">
        <v>1669</v>
      </c>
      <c r="J40" s="86" t="s">
        <v>1586</v>
      </c>
      <c r="K40" s="16"/>
      <c r="L40" s="82" t="s">
        <v>61</v>
      </c>
      <c r="M40" s="18" t="s">
        <v>61</v>
      </c>
      <c r="N40" s="18" t="s">
        <v>61</v>
      </c>
      <c r="O40" s="18" t="s">
        <v>61</v>
      </c>
      <c r="P40" s="18" t="s">
        <v>61</v>
      </c>
      <c r="Q40" s="18" t="s">
        <v>61</v>
      </c>
      <c r="R40" s="18" t="s">
        <v>61</v>
      </c>
      <c r="S40" s="18" t="s">
        <v>61</v>
      </c>
      <c r="T40" s="18" t="s">
        <v>61</v>
      </c>
      <c r="U40" s="18" t="s">
        <v>61</v>
      </c>
      <c r="V40" s="18" t="s">
        <v>61</v>
      </c>
      <c r="W40" s="83" t="s">
        <v>61</v>
      </c>
      <c r="X40" s="18" t="s">
        <v>61</v>
      </c>
      <c r="Y40" s="18" t="s">
        <v>61</v>
      </c>
      <c r="Z40" s="18" t="s">
        <v>1340</v>
      </c>
      <c r="AA40" s="87" t="s">
        <v>1587</v>
      </c>
      <c r="AB40" s="18" t="s">
        <v>1340</v>
      </c>
      <c r="AC40" s="18"/>
      <c r="AD40" s="18"/>
      <c r="AE40" s="18"/>
      <c r="AF40" s="18"/>
      <c r="AG40" s="18"/>
      <c r="AH40" s="18"/>
      <c r="AI40" s="18"/>
    </row>
    <row r="41" spans="1:35" ht="12.75" hidden="1" customHeight="1" x14ac:dyDescent="0.4">
      <c r="A41" s="16"/>
      <c r="B41" s="84">
        <v>37</v>
      </c>
      <c r="C41" s="16" t="s">
        <v>1670</v>
      </c>
      <c r="D41" s="90" t="s">
        <v>1593</v>
      </c>
      <c r="E41" s="16" t="s">
        <v>1583</v>
      </c>
      <c r="F41" s="16" t="s">
        <v>1671</v>
      </c>
      <c r="G41" s="85"/>
      <c r="H41" s="92">
        <v>50</v>
      </c>
      <c r="I41" s="16" t="s">
        <v>124</v>
      </c>
      <c r="J41" s="86" t="s">
        <v>1586</v>
      </c>
      <c r="K41" s="16"/>
      <c r="L41" s="82" t="s">
        <v>61</v>
      </c>
      <c r="M41" s="18" t="s">
        <v>61</v>
      </c>
      <c r="N41" s="18" t="s">
        <v>61</v>
      </c>
      <c r="O41" s="18" t="s">
        <v>61</v>
      </c>
      <c r="P41" s="18" t="s">
        <v>61</v>
      </c>
      <c r="Q41" s="18" t="s">
        <v>61</v>
      </c>
      <c r="R41" s="18" t="s">
        <v>61</v>
      </c>
      <c r="S41" s="18" t="s">
        <v>61</v>
      </c>
      <c r="T41" s="18" t="s">
        <v>61</v>
      </c>
      <c r="U41" s="18" t="s">
        <v>61</v>
      </c>
      <c r="V41" s="18" t="s">
        <v>61</v>
      </c>
      <c r="W41" s="83" t="s">
        <v>61</v>
      </c>
      <c r="X41" s="93" t="s">
        <v>61</v>
      </c>
      <c r="Y41" s="18" t="s">
        <v>1340</v>
      </c>
      <c r="Z41" s="18" t="s">
        <v>1340</v>
      </c>
      <c r="AA41" s="18" t="s">
        <v>1340</v>
      </c>
      <c r="AB41" s="18"/>
      <c r="AC41" s="18" t="s">
        <v>1340</v>
      </c>
      <c r="AD41" s="18"/>
      <c r="AE41" s="18"/>
      <c r="AF41" s="18"/>
      <c r="AG41" s="18"/>
      <c r="AH41" s="18"/>
      <c r="AI41" s="18"/>
    </row>
    <row r="42" spans="1:35" ht="12.75" customHeight="1" x14ac:dyDescent="0.4">
      <c r="A42" s="16"/>
      <c r="B42" s="84">
        <v>38</v>
      </c>
      <c r="C42" s="16" t="s">
        <v>1672</v>
      </c>
      <c r="D42" s="90" t="s">
        <v>1593</v>
      </c>
      <c r="E42" s="16" t="s">
        <v>1583</v>
      </c>
      <c r="F42" s="16" t="s">
        <v>1673</v>
      </c>
      <c r="G42" s="16" t="s">
        <v>107</v>
      </c>
      <c r="H42" s="92">
        <v>50</v>
      </c>
      <c r="I42" s="16" t="s">
        <v>1585</v>
      </c>
      <c r="J42" s="86" t="s">
        <v>1586</v>
      </c>
      <c r="K42" s="16"/>
      <c r="L42" s="82" t="s">
        <v>61</v>
      </c>
      <c r="M42" s="18" t="s">
        <v>61</v>
      </c>
      <c r="N42" s="18" t="s">
        <v>61</v>
      </c>
      <c r="O42" s="18" t="s">
        <v>61</v>
      </c>
      <c r="P42" s="18" t="s">
        <v>61</v>
      </c>
      <c r="Q42" s="18" t="s">
        <v>61</v>
      </c>
      <c r="R42" s="86" t="s">
        <v>61</v>
      </c>
      <c r="S42" s="18" t="s">
        <v>61</v>
      </c>
      <c r="T42" s="18" t="s">
        <v>61</v>
      </c>
      <c r="U42" s="18" t="s">
        <v>61</v>
      </c>
      <c r="V42" s="18" t="s">
        <v>61</v>
      </c>
      <c r="W42" s="91" t="s">
        <v>1340</v>
      </c>
      <c r="X42" s="18" t="s">
        <v>1340</v>
      </c>
      <c r="Y42" s="18" t="s">
        <v>1340</v>
      </c>
      <c r="Z42" s="18" t="s">
        <v>1340</v>
      </c>
      <c r="AA42" s="87" t="s">
        <v>1587</v>
      </c>
      <c r="AB42" s="18" t="s">
        <v>1340</v>
      </c>
      <c r="AC42" s="18"/>
      <c r="AD42" s="18"/>
      <c r="AE42" s="18"/>
      <c r="AF42" s="18"/>
      <c r="AG42" s="18"/>
      <c r="AH42" s="18"/>
      <c r="AI42" s="18"/>
    </row>
    <row r="43" spans="1:35" ht="12.75" hidden="1" customHeight="1" x14ac:dyDescent="0.4">
      <c r="A43" s="16"/>
      <c r="B43" s="84">
        <v>39</v>
      </c>
      <c r="C43" s="16" t="s">
        <v>1674</v>
      </c>
      <c r="D43" s="16" t="s">
        <v>1582</v>
      </c>
      <c r="E43" s="16" t="s">
        <v>1600</v>
      </c>
      <c r="F43" s="16" t="s">
        <v>1675</v>
      </c>
      <c r="G43" s="17"/>
      <c r="H43" s="44">
        <v>4.9000000000000004</v>
      </c>
      <c r="I43" s="16" t="s">
        <v>124</v>
      </c>
      <c r="J43" s="86" t="s">
        <v>1586</v>
      </c>
      <c r="K43" s="17"/>
      <c r="L43" s="82" t="s">
        <v>61</v>
      </c>
      <c r="M43" s="18" t="s">
        <v>61</v>
      </c>
      <c r="N43" s="18" t="s">
        <v>61</v>
      </c>
      <c r="O43" s="18" t="s">
        <v>61</v>
      </c>
      <c r="P43" s="18" t="s">
        <v>61</v>
      </c>
      <c r="Q43" s="18" t="s">
        <v>61</v>
      </c>
      <c r="R43" s="86" t="s">
        <v>1340</v>
      </c>
      <c r="S43" s="18" t="s">
        <v>1340</v>
      </c>
      <c r="T43" s="18" t="s">
        <v>1340</v>
      </c>
      <c r="U43" s="18" t="s">
        <v>1340</v>
      </c>
      <c r="V43" s="18" t="s">
        <v>1340</v>
      </c>
      <c r="W43" s="83" t="s">
        <v>1340</v>
      </c>
      <c r="X43" s="18" t="s">
        <v>1340</v>
      </c>
      <c r="Y43" s="18" t="s">
        <v>1340</v>
      </c>
      <c r="Z43" s="18" t="s">
        <v>1340</v>
      </c>
      <c r="AA43" s="18" t="s">
        <v>1340</v>
      </c>
      <c r="AB43" s="18" t="s">
        <v>1340</v>
      </c>
      <c r="AC43" s="18" t="s">
        <v>1340</v>
      </c>
      <c r="AD43" s="18"/>
      <c r="AE43" s="18"/>
      <c r="AF43" s="18"/>
      <c r="AG43" s="18"/>
      <c r="AH43" s="18"/>
      <c r="AI43" s="18"/>
    </row>
    <row r="44" spans="1:35" ht="12.75" hidden="1" customHeight="1" x14ac:dyDescent="0.4">
      <c r="A44" s="16"/>
      <c r="B44" s="84">
        <v>40</v>
      </c>
      <c r="C44" s="16" t="s">
        <v>1676</v>
      </c>
      <c r="D44" s="16" t="s">
        <v>1582</v>
      </c>
      <c r="E44" s="16" t="s">
        <v>1600</v>
      </c>
      <c r="F44" s="90" t="s">
        <v>1677</v>
      </c>
      <c r="G44" s="17"/>
      <c r="H44" s="92">
        <v>9.8000000000000007</v>
      </c>
      <c r="I44" s="16" t="s">
        <v>1645</v>
      </c>
      <c r="J44" s="86" t="s">
        <v>1586</v>
      </c>
      <c r="K44" s="17"/>
      <c r="L44" s="82" t="s">
        <v>61</v>
      </c>
      <c r="M44" s="18" t="s">
        <v>61</v>
      </c>
      <c r="N44" s="18" t="s">
        <v>61</v>
      </c>
      <c r="O44" s="18" t="s">
        <v>61</v>
      </c>
      <c r="P44" s="18" t="s">
        <v>61</v>
      </c>
      <c r="Q44" s="18" t="s">
        <v>61</v>
      </c>
      <c r="R44" s="86" t="s">
        <v>1340</v>
      </c>
      <c r="S44" s="18" t="s">
        <v>1340</v>
      </c>
      <c r="T44" s="18" t="s">
        <v>1340</v>
      </c>
      <c r="U44" s="18" t="s">
        <v>1340</v>
      </c>
      <c r="V44" s="18" t="s">
        <v>1340</v>
      </c>
      <c r="W44" s="83" t="s">
        <v>1340</v>
      </c>
      <c r="X44" s="18" t="s">
        <v>1340</v>
      </c>
      <c r="Y44" s="18" t="s">
        <v>1340</v>
      </c>
      <c r="Z44" s="18" t="s">
        <v>1340</v>
      </c>
      <c r="AA44" s="18" t="s">
        <v>1340</v>
      </c>
      <c r="AB44" s="18"/>
      <c r="AC44" s="18"/>
      <c r="AD44" s="18"/>
      <c r="AE44" s="18"/>
      <c r="AF44" s="18"/>
      <c r="AG44" s="18"/>
      <c r="AH44" s="18"/>
      <c r="AI44" s="18"/>
    </row>
    <row r="45" spans="1:35" ht="12.75" hidden="1" customHeight="1" x14ac:dyDescent="0.4">
      <c r="A45" s="16"/>
      <c r="B45" s="84">
        <v>41</v>
      </c>
      <c r="C45" s="90" t="s">
        <v>1678</v>
      </c>
      <c r="D45" s="90" t="s">
        <v>1582</v>
      </c>
      <c r="E45" s="16" t="s">
        <v>1583</v>
      </c>
      <c r="F45" s="90" t="s">
        <v>1679</v>
      </c>
      <c r="G45" s="90"/>
      <c r="H45" s="92">
        <v>150</v>
      </c>
      <c r="I45" s="90" t="s">
        <v>1598</v>
      </c>
      <c r="J45" s="86" t="s">
        <v>1586</v>
      </c>
      <c r="K45" s="16"/>
      <c r="L45" s="82" t="s">
        <v>61</v>
      </c>
      <c r="M45" s="18" t="s">
        <v>61</v>
      </c>
      <c r="N45" s="18" t="s">
        <v>1340</v>
      </c>
      <c r="O45" s="18" t="s">
        <v>1340</v>
      </c>
      <c r="P45" s="18" t="s">
        <v>1340</v>
      </c>
      <c r="Q45" s="18" t="s">
        <v>1340</v>
      </c>
      <c r="R45" s="86" t="s">
        <v>1340</v>
      </c>
      <c r="S45" s="18" t="s">
        <v>1340</v>
      </c>
      <c r="T45" s="18" t="s">
        <v>1340</v>
      </c>
      <c r="U45" s="87" t="s">
        <v>1587</v>
      </c>
      <c r="V45" s="18" t="s">
        <v>1340</v>
      </c>
      <c r="W45" s="88" t="s">
        <v>1587</v>
      </c>
      <c r="X45" s="18" t="s">
        <v>1340</v>
      </c>
      <c r="Y45" s="18" t="s">
        <v>1340</v>
      </c>
      <c r="Z45" s="18" t="s">
        <v>1340</v>
      </c>
      <c r="AA45" s="18" t="s">
        <v>1340</v>
      </c>
      <c r="AB45" s="18" t="s">
        <v>1340</v>
      </c>
      <c r="AC45" s="18" t="s">
        <v>1340</v>
      </c>
      <c r="AD45" s="18"/>
      <c r="AE45" s="18"/>
      <c r="AF45" s="18"/>
      <c r="AG45" s="18"/>
      <c r="AH45" s="18"/>
      <c r="AI45" s="18"/>
    </row>
    <row r="46" spans="1:35" ht="12.75" hidden="1" customHeight="1" x14ac:dyDescent="0.4">
      <c r="A46" s="16"/>
      <c r="B46" s="84">
        <v>42</v>
      </c>
      <c r="C46" s="90" t="s">
        <v>1680</v>
      </c>
      <c r="D46" s="90" t="s">
        <v>1582</v>
      </c>
      <c r="E46" s="16" t="s">
        <v>1583</v>
      </c>
      <c r="F46" s="90" t="s">
        <v>1681</v>
      </c>
      <c r="G46" s="90"/>
      <c r="H46" s="92">
        <v>50</v>
      </c>
      <c r="I46" s="90" t="s">
        <v>1682</v>
      </c>
      <c r="J46" s="86" t="s">
        <v>1609</v>
      </c>
      <c r="K46" s="16"/>
      <c r="L46" s="82" t="s">
        <v>1340</v>
      </c>
      <c r="M46" s="18" t="s">
        <v>1340</v>
      </c>
      <c r="N46" s="18" t="s">
        <v>1340</v>
      </c>
      <c r="O46" s="18" t="s">
        <v>1340</v>
      </c>
      <c r="P46" s="18" t="s">
        <v>1340</v>
      </c>
      <c r="Q46" s="18" t="s">
        <v>1340</v>
      </c>
      <c r="R46" s="86" t="s">
        <v>1340</v>
      </c>
      <c r="S46" s="18" t="s">
        <v>1340</v>
      </c>
      <c r="T46" s="18" t="s">
        <v>1340</v>
      </c>
      <c r="U46" s="18" t="s">
        <v>1340</v>
      </c>
      <c r="V46" s="18" t="s">
        <v>1340</v>
      </c>
      <c r="W46" s="83" t="s">
        <v>1340</v>
      </c>
      <c r="X46" s="87" t="s">
        <v>1587</v>
      </c>
      <c r="Y46" s="18" t="s">
        <v>1340</v>
      </c>
      <c r="Z46" s="18" t="s">
        <v>1340</v>
      </c>
      <c r="AA46" s="18" t="s">
        <v>1340</v>
      </c>
      <c r="AB46" s="18" t="s">
        <v>1340</v>
      </c>
      <c r="AC46" s="18"/>
      <c r="AD46" s="18"/>
      <c r="AE46" s="18"/>
      <c r="AF46" s="18"/>
      <c r="AG46" s="18"/>
      <c r="AH46" s="18"/>
      <c r="AI46" s="18"/>
    </row>
    <row r="47" spans="1:35" ht="12.75" hidden="1" customHeight="1" x14ac:dyDescent="0.4">
      <c r="A47" s="16"/>
      <c r="B47" s="84">
        <v>43</v>
      </c>
      <c r="C47" s="16" t="s">
        <v>1683</v>
      </c>
      <c r="D47" s="16" t="s">
        <v>1593</v>
      </c>
      <c r="E47" s="16" t="s">
        <v>1583</v>
      </c>
      <c r="F47" s="16" t="s">
        <v>1684</v>
      </c>
      <c r="G47" s="16" t="s">
        <v>226</v>
      </c>
      <c r="H47" s="44">
        <v>100</v>
      </c>
      <c r="I47" s="16" t="s">
        <v>109</v>
      </c>
      <c r="J47" s="86" t="s">
        <v>1586</v>
      </c>
      <c r="K47" s="17"/>
      <c r="L47" s="82" t="s">
        <v>61</v>
      </c>
      <c r="M47" s="18" t="s">
        <v>61</v>
      </c>
      <c r="N47" s="18" t="s">
        <v>61</v>
      </c>
      <c r="O47" s="18" t="s">
        <v>61</v>
      </c>
      <c r="P47" s="18" t="s">
        <v>61</v>
      </c>
      <c r="Q47" s="18" t="s">
        <v>1340</v>
      </c>
      <c r="R47" s="86" t="s">
        <v>1340</v>
      </c>
      <c r="S47" s="18" t="s">
        <v>1340</v>
      </c>
      <c r="T47" s="18" t="s">
        <v>1340</v>
      </c>
      <c r="U47" s="18" t="s">
        <v>1340</v>
      </c>
      <c r="V47" s="18" t="s">
        <v>1340</v>
      </c>
      <c r="W47" s="83" t="s">
        <v>1340</v>
      </c>
      <c r="X47" s="18" t="s">
        <v>1340</v>
      </c>
      <c r="Y47" s="18" t="s">
        <v>1340</v>
      </c>
      <c r="Z47" s="18" t="s">
        <v>1340</v>
      </c>
      <c r="AA47" s="18" t="s">
        <v>1340</v>
      </c>
      <c r="AB47" s="18" t="s">
        <v>1340</v>
      </c>
      <c r="AC47" s="18"/>
      <c r="AD47" s="18"/>
      <c r="AE47" s="18"/>
      <c r="AF47" s="18"/>
      <c r="AG47" s="18"/>
      <c r="AH47" s="18"/>
      <c r="AI47" s="18"/>
    </row>
    <row r="48" spans="1:35" ht="12.75" hidden="1" customHeight="1" x14ac:dyDescent="0.4">
      <c r="A48" s="16"/>
      <c r="B48" s="84">
        <v>44</v>
      </c>
      <c r="C48" s="16" t="s">
        <v>1685</v>
      </c>
      <c r="D48" s="16" t="s">
        <v>1593</v>
      </c>
      <c r="E48" s="16" t="s">
        <v>1583</v>
      </c>
      <c r="F48" s="16" t="s">
        <v>1686</v>
      </c>
      <c r="G48" s="90" t="s">
        <v>194</v>
      </c>
      <c r="H48" s="44">
        <v>100</v>
      </c>
      <c r="I48" s="16" t="s">
        <v>1585</v>
      </c>
      <c r="J48" s="86" t="s">
        <v>1586</v>
      </c>
      <c r="K48" s="90"/>
      <c r="L48" s="82" t="s">
        <v>1340</v>
      </c>
      <c r="M48" s="18" t="s">
        <v>1340</v>
      </c>
      <c r="N48" s="18" t="s">
        <v>1340</v>
      </c>
      <c r="O48" s="18" t="s">
        <v>1340</v>
      </c>
      <c r="P48" s="18" t="s">
        <v>1340</v>
      </c>
      <c r="Q48" s="18" t="s">
        <v>1340</v>
      </c>
      <c r="R48" s="86" t="s">
        <v>1340</v>
      </c>
      <c r="S48" s="18" t="s">
        <v>1340</v>
      </c>
      <c r="T48" s="18" t="s">
        <v>1340</v>
      </c>
      <c r="U48" s="87" t="s">
        <v>1587</v>
      </c>
      <c r="V48" s="87" t="s">
        <v>1587</v>
      </c>
      <c r="W48" s="88" t="s">
        <v>1587</v>
      </c>
      <c r="X48" s="87" t="s">
        <v>1587</v>
      </c>
      <c r="Y48" s="87" t="s">
        <v>1587</v>
      </c>
      <c r="Z48" s="87" t="s">
        <v>1587</v>
      </c>
      <c r="AA48" s="18" t="s">
        <v>1340</v>
      </c>
      <c r="AB48" s="18" t="s">
        <v>1340</v>
      </c>
      <c r="AC48" s="18"/>
      <c r="AD48" s="18"/>
      <c r="AE48" s="18"/>
      <c r="AF48" s="18"/>
      <c r="AG48" s="18"/>
      <c r="AH48" s="18"/>
      <c r="AI48" s="18"/>
    </row>
    <row r="49" spans="1:35" ht="12.75" hidden="1" customHeight="1" x14ac:dyDescent="0.4">
      <c r="A49" s="16"/>
      <c r="B49" s="84">
        <v>45</v>
      </c>
      <c r="C49" s="16" t="s">
        <v>1687</v>
      </c>
      <c r="D49" s="16" t="s">
        <v>1582</v>
      </c>
      <c r="E49" s="16" t="s">
        <v>1583</v>
      </c>
      <c r="F49" s="16" t="s">
        <v>1688</v>
      </c>
      <c r="G49" s="44"/>
      <c r="H49" s="44">
        <v>50</v>
      </c>
      <c r="I49" s="16" t="s">
        <v>109</v>
      </c>
      <c r="J49" s="86" t="s">
        <v>1586</v>
      </c>
      <c r="K49" s="16"/>
      <c r="L49" s="82" t="s">
        <v>1340</v>
      </c>
      <c r="M49" s="18" t="s">
        <v>1340</v>
      </c>
      <c r="N49" s="18" t="s">
        <v>1340</v>
      </c>
      <c r="O49" s="18" t="s">
        <v>1340</v>
      </c>
      <c r="P49" s="18" t="s">
        <v>1340</v>
      </c>
      <c r="Q49" s="18" t="s">
        <v>1340</v>
      </c>
      <c r="R49" s="86" t="s">
        <v>1340</v>
      </c>
      <c r="S49" s="18" t="s">
        <v>1340</v>
      </c>
      <c r="T49" s="18" t="s">
        <v>1340</v>
      </c>
      <c r="U49" s="18" t="s">
        <v>1340</v>
      </c>
      <c r="V49" s="87" t="s">
        <v>1587</v>
      </c>
      <c r="W49" s="88" t="s">
        <v>1587</v>
      </c>
      <c r="X49" s="18" t="s">
        <v>1340</v>
      </c>
      <c r="Y49" s="18" t="s">
        <v>1340</v>
      </c>
      <c r="Z49" s="18" t="s">
        <v>1340</v>
      </c>
      <c r="AA49" s="18" t="s">
        <v>1340</v>
      </c>
      <c r="AB49" s="18"/>
      <c r="AC49" s="18"/>
      <c r="AD49" s="18"/>
      <c r="AE49" s="18"/>
      <c r="AF49" s="18"/>
      <c r="AG49" s="18"/>
      <c r="AH49" s="18"/>
      <c r="AI49" s="18"/>
    </row>
    <row r="50" spans="1:35" ht="12.75" hidden="1" customHeight="1" x14ac:dyDescent="0.4">
      <c r="A50" s="16"/>
      <c r="B50" s="84">
        <v>46</v>
      </c>
      <c r="C50" s="85" t="s">
        <v>1689</v>
      </c>
      <c r="D50" s="16" t="s">
        <v>1582</v>
      </c>
      <c r="E50" s="89" t="s">
        <v>1589</v>
      </c>
      <c r="F50" s="16" t="s">
        <v>1690</v>
      </c>
      <c r="G50" s="16"/>
      <c r="H50" s="44">
        <v>196.02</v>
      </c>
      <c r="I50" s="16" t="s">
        <v>1669</v>
      </c>
      <c r="J50" s="86" t="s">
        <v>1586</v>
      </c>
      <c r="K50" s="16"/>
      <c r="L50" s="82" t="s">
        <v>1340</v>
      </c>
      <c r="M50" s="18" t="s">
        <v>1340</v>
      </c>
      <c r="N50" s="18" t="s">
        <v>1340</v>
      </c>
      <c r="O50" s="18" t="s">
        <v>1340</v>
      </c>
      <c r="P50" s="18" t="s">
        <v>1340</v>
      </c>
      <c r="Q50" s="18" t="s">
        <v>1340</v>
      </c>
      <c r="R50" s="86" t="s">
        <v>1340</v>
      </c>
      <c r="S50" s="18" t="s">
        <v>1340</v>
      </c>
      <c r="T50" s="18" t="s">
        <v>1340</v>
      </c>
      <c r="U50" s="18" t="s">
        <v>1340</v>
      </c>
      <c r="V50" s="18" t="s">
        <v>1340</v>
      </c>
      <c r="W50" s="83" t="s">
        <v>1340</v>
      </c>
      <c r="X50" s="18" t="s">
        <v>1340</v>
      </c>
      <c r="Y50" s="18" t="s">
        <v>1340</v>
      </c>
      <c r="Z50" s="18" t="s">
        <v>1340</v>
      </c>
      <c r="AA50" s="18" t="s">
        <v>1340</v>
      </c>
      <c r="AB50" s="18" t="s">
        <v>1340</v>
      </c>
      <c r="AC50" s="18"/>
      <c r="AD50" s="18"/>
      <c r="AE50" s="18"/>
      <c r="AF50" s="18"/>
      <c r="AG50" s="18"/>
      <c r="AH50" s="18"/>
      <c r="AI50" s="18"/>
    </row>
    <row r="51" spans="1:35" ht="12.75" hidden="1" customHeight="1" x14ac:dyDescent="0.4">
      <c r="A51" s="16"/>
      <c r="B51" s="84">
        <v>47</v>
      </c>
      <c r="C51" s="85" t="s">
        <v>1689</v>
      </c>
      <c r="D51" s="90" t="s">
        <v>1593</v>
      </c>
      <c r="E51" s="89" t="s">
        <v>1589</v>
      </c>
      <c r="F51" s="16" t="s">
        <v>1690</v>
      </c>
      <c r="G51" s="90" t="s">
        <v>189</v>
      </c>
      <c r="H51" s="92">
        <v>58.8</v>
      </c>
      <c r="I51" s="16" t="s">
        <v>1598</v>
      </c>
      <c r="J51" s="86" t="s">
        <v>1586</v>
      </c>
      <c r="K51" s="16"/>
      <c r="L51" s="82" t="s">
        <v>61</v>
      </c>
      <c r="M51" s="18" t="s">
        <v>61</v>
      </c>
      <c r="N51" s="18" t="s">
        <v>61</v>
      </c>
      <c r="O51" s="18" t="s">
        <v>61</v>
      </c>
      <c r="P51" s="18" t="s">
        <v>61</v>
      </c>
      <c r="Q51" s="18" t="s">
        <v>61</v>
      </c>
      <c r="R51" s="86" t="s">
        <v>61</v>
      </c>
      <c r="S51" s="18" t="s">
        <v>61</v>
      </c>
      <c r="T51" s="18" t="s">
        <v>61</v>
      </c>
      <c r="U51" s="18" t="s">
        <v>61</v>
      </c>
      <c r="V51" s="18" t="s">
        <v>61</v>
      </c>
      <c r="W51" s="83" t="s">
        <v>1340</v>
      </c>
      <c r="X51" s="18" t="s">
        <v>1340</v>
      </c>
      <c r="Y51" s="18" t="s">
        <v>1340</v>
      </c>
      <c r="Z51" s="87" t="s">
        <v>1587</v>
      </c>
      <c r="AA51" s="87" t="s">
        <v>1587</v>
      </c>
      <c r="AB51" s="18" t="s">
        <v>1340</v>
      </c>
      <c r="AC51" s="18"/>
      <c r="AD51" s="18"/>
      <c r="AE51" s="18"/>
      <c r="AF51" s="18"/>
      <c r="AG51" s="18"/>
      <c r="AH51" s="18"/>
      <c r="AI51" s="18"/>
    </row>
    <row r="52" spans="1:35" ht="12.75" hidden="1" customHeight="1" x14ac:dyDescent="0.4">
      <c r="A52" s="16"/>
      <c r="B52" s="84">
        <v>48</v>
      </c>
      <c r="C52" s="90" t="s">
        <v>1691</v>
      </c>
      <c r="D52" s="90" t="s">
        <v>1582</v>
      </c>
      <c r="E52" s="16" t="s">
        <v>1583</v>
      </c>
      <c r="F52" s="90" t="s">
        <v>1692</v>
      </c>
      <c r="G52" s="90"/>
      <c r="H52" s="92">
        <v>100</v>
      </c>
      <c r="I52" s="90" t="s">
        <v>1693</v>
      </c>
      <c r="J52" s="86" t="s">
        <v>1586</v>
      </c>
      <c r="K52" s="16"/>
      <c r="L52" s="82" t="s">
        <v>1340</v>
      </c>
      <c r="M52" s="18" t="s">
        <v>1340</v>
      </c>
      <c r="N52" s="18" t="s">
        <v>1340</v>
      </c>
      <c r="O52" s="18" t="s">
        <v>1340</v>
      </c>
      <c r="P52" s="18" t="s">
        <v>1340</v>
      </c>
      <c r="Q52" s="18" t="s">
        <v>1340</v>
      </c>
      <c r="R52" s="86" t="s">
        <v>1340</v>
      </c>
      <c r="S52" s="87" t="s">
        <v>1587</v>
      </c>
      <c r="T52" s="18" t="s">
        <v>1340</v>
      </c>
      <c r="U52" s="18" t="s">
        <v>1340</v>
      </c>
      <c r="V52" s="18" t="s">
        <v>1340</v>
      </c>
      <c r="W52" s="83" t="s">
        <v>1340</v>
      </c>
      <c r="X52" s="18" t="s">
        <v>1340</v>
      </c>
      <c r="Y52" s="18" t="s">
        <v>1340</v>
      </c>
      <c r="Z52" s="18" t="s">
        <v>1340</v>
      </c>
      <c r="AA52" s="18" t="s">
        <v>1340</v>
      </c>
      <c r="AB52" s="18" t="s">
        <v>1340</v>
      </c>
      <c r="AC52" s="18" t="s">
        <v>1340</v>
      </c>
      <c r="AD52" s="18"/>
      <c r="AE52" s="18"/>
      <c r="AF52" s="18"/>
      <c r="AG52" s="18"/>
      <c r="AH52" s="18"/>
      <c r="AI52" s="18"/>
    </row>
    <row r="53" spans="1:35" ht="12.75" hidden="1" customHeight="1" x14ac:dyDescent="0.4">
      <c r="A53" s="16"/>
      <c r="B53" s="84">
        <v>49</v>
      </c>
      <c r="C53" s="16" t="s">
        <v>1694</v>
      </c>
      <c r="D53" s="16" t="s">
        <v>1593</v>
      </c>
      <c r="E53" s="16" t="s">
        <v>1600</v>
      </c>
      <c r="F53" s="16" t="s">
        <v>1695</v>
      </c>
      <c r="G53" s="90" t="s">
        <v>243</v>
      </c>
      <c r="H53" s="44">
        <v>29.4</v>
      </c>
      <c r="I53" s="16" t="s">
        <v>1696</v>
      </c>
      <c r="J53" s="86" t="s">
        <v>1586</v>
      </c>
      <c r="K53" s="16"/>
      <c r="L53" s="82" t="s">
        <v>1340</v>
      </c>
      <c r="M53" s="18" t="s">
        <v>1340</v>
      </c>
      <c r="N53" s="18" t="s">
        <v>1340</v>
      </c>
      <c r="O53" s="18" t="s">
        <v>1340</v>
      </c>
      <c r="P53" s="18" t="s">
        <v>1340</v>
      </c>
      <c r="Q53" s="18" t="s">
        <v>1340</v>
      </c>
      <c r="R53" s="86" t="s">
        <v>1340</v>
      </c>
      <c r="S53" s="18" t="s">
        <v>1340</v>
      </c>
      <c r="T53" s="18" t="s">
        <v>1340</v>
      </c>
      <c r="U53" s="18" t="s">
        <v>1340</v>
      </c>
      <c r="V53" s="18" t="s">
        <v>1340</v>
      </c>
      <c r="W53" s="83" t="s">
        <v>1340</v>
      </c>
      <c r="X53" s="18" t="s">
        <v>1340</v>
      </c>
      <c r="Y53" s="18" t="s">
        <v>1340</v>
      </c>
      <c r="Z53" s="18" t="s">
        <v>1340</v>
      </c>
      <c r="AA53" s="18" t="s">
        <v>1340</v>
      </c>
      <c r="AB53" s="18" t="s">
        <v>1340</v>
      </c>
      <c r="AC53" s="18" t="s">
        <v>1340</v>
      </c>
      <c r="AD53" s="18"/>
      <c r="AE53" s="18"/>
      <c r="AF53" s="18"/>
      <c r="AG53" s="18"/>
      <c r="AH53" s="18"/>
      <c r="AI53" s="18"/>
    </row>
    <row r="54" spans="1:35" ht="12.75" hidden="1" customHeight="1" x14ac:dyDescent="0.4">
      <c r="A54" s="16"/>
      <c r="B54" s="84">
        <v>50</v>
      </c>
      <c r="C54" s="16" t="s">
        <v>1697</v>
      </c>
      <c r="D54" s="16" t="s">
        <v>1593</v>
      </c>
      <c r="E54" s="16" t="s">
        <v>1583</v>
      </c>
      <c r="F54" s="16" t="s">
        <v>1698</v>
      </c>
      <c r="G54" s="16" t="s">
        <v>198</v>
      </c>
      <c r="H54" s="44">
        <v>100</v>
      </c>
      <c r="I54" s="16" t="s">
        <v>214</v>
      </c>
      <c r="J54" s="86" t="s">
        <v>1586</v>
      </c>
      <c r="K54" s="16"/>
      <c r="L54" s="82" t="s">
        <v>61</v>
      </c>
      <c r="M54" s="18" t="s">
        <v>61</v>
      </c>
      <c r="N54" s="18" t="s">
        <v>61</v>
      </c>
      <c r="O54" s="18" t="s">
        <v>61</v>
      </c>
      <c r="P54" s="18" t="s">
        <v>61</v>
      </c>
      <c r="Q54" s="18" t="s">
        <v>61</v>
      </c>
      <c r="R54" s="18" t="s">
        <v>61</v>
      </c>
      <c r="S54" s="18" t="s">
        <v>61</v>
      </c>
      <c r="T54" s="18" t="s">
        <v>61</v>
      </c>
      <c r="U54" s="18" t="s">
        <v>61</v>
      </c>
      <c r="V54" s="18" t="s">
        <v>61</v>
      </c>
      <c r="W54" s="83" t="s">
        <v>61</v>
      </c>
      <c r="X54" s="18" t="s">
        <v>61</v>
      </c>
      <c r="Y54" s="18" t="s">
        <v>61</v>
      </c>
      <c r="Z54" s="18" t="s">
        <v>61</v>
      </c>
      <c r="AA54" s="18" t="s">
        <v>61</v>
      </c>
      <c r="AB54" s="18" t="s">
        <v>1340</v>
      </c>
      <c r="AC54" s="18" t="s">
        <v>1340</v>
      </c>
      <c r="AD54" s="18"/>
      <c r="AE54" s="18"/>
      <c r="AF54" s="18"/>
      <c r="AG54" s="18"/>
      <c r="AH54" s="18"/>
      <c r="AI54" s="18"/>
    </row>
    <row r="55" spans="1:35" ht="12.75" hidden="1" customHeight="1" x14ac:dyDescent="0.4">
      <c r="A55" s="16"/>
      <c r="B55" s="84">
        <v>51</v>
      </c>
      <c r="C55" s="16" t="s">
        <v>1699</v>
      </c>
      <c r="D55" s="16" t="s">
        <v>1593</v>
      </c>
      <c r="E55" s="16" t="s">
        <v>1583</v>
      </c>
      <c r="F55" s="16" t="s">
        <v>1700</v>
      </c>
      <c r="G55" s="90" t="s">
        <v>165</v>
      </c>
      <c r="H55" s="44">
        <v>100</v>
      </c>
      <c r="I55" s="16" t="s">
        <v>214</v>
      </c>
      <c r="J55" s="86" t="s">
        <v>1586</v>
      </c>
      <c r="K55" s="16"/>
      <c r="L55" s="96" t="s">
        <v>1340</v>
      </c>
      <c r="M55" s="18" t="s">
        <v>1340</v>
      </c>
      <c r="N55" s="18" t="s">
        <v>1340</v>
      </c>
      <c r="O55" s="86" t="s">
        <v>1340</v>
      </c>
      <c r="P55" s="86" t="s">
        <v>1340</v>
      </c>
      <c r="Q55" s="86" t="s">
        <v>1340</v>
      </c>
      <c r="R55" s="86" t="s">
        <v>1340</v>
      </c>
      <c r="S55" s="86" t="s">
        <v>1340</v>
      </c>
      <c r="T55" s="86" t="s">
        <v>1340</v>
      </c>
      <c r="U55" s="86" t="s">
        <v>1340</v>
      </c>
      <c r="V55" s="86" t="s">
        <v>1340</v>
      </c>
      <c r="W55" s="97" t="s">
        <v>1340</v>
      </c>
      <c r="X55" s="18" t="s">
        <v>1340</v>
      </c>
      <c r="Y55" s="18" t="s">
        <v>1340</v>
      </c>
      <c r="Z55" s="18" t="s">
        <v>1340</v>
      </c>
      <c r="AA55" s="18" t="s">
        <v>1340</v>
      </c>
      <c r="AB55" s="18" t="s">
        <v>1340</v>
      </c>
      <c r="AC55" s="18" t="s">
        <v>1340</v>
      </c>
      <c r="AD55" s="18"/>
      <c r="AE55" s="18"/>
      <c r="AF55" s="18"/>
      <c r="AG55" s="18"/>
      <c r="AH55" s="18"/>
      <c r="AI55" s="18"/>
    </row>
    <row r="56" spans="1:35" ht="12.75" hidden="1" customHeight="1" x14ac:dyDescent="0.4">
      <c r="A56" s="16"/>
      <c r="B56" s="84">
        <v>52</v>
      </c>
      <c r="C56" s="16" t="s">
        <v>1701</v>
      </c>
      <c r="D56" s="16" t="s">
        <v>1582</v>
      </c>
      <c r="E56" s="16" t="s">
        <v>1600</v>
      </c>
      <c r="F56" s="16" t="s">
        <v>1702</v>
      </c>
      <c r="G56" s="44"/>
      <c r="H56" s="44">
        <v>19.600000000000001</v>
      </c>
      <c r="I56" s="16" t="s">
        <v>1703</v>
      </c>
      <c r="J56" s="86" t="s">
        <v>1595</v>
      </c>
      <c r="K56" s="16"/>
      <c r="L56" s="82" t="s">
        <v>1340</v>
      </c>
      <c r="M56" s="18" t="s">
        <v>1340</v>
      </c>
      <c r="N56" s="18" t="s">
        <v>1340</v>
      </c>
      <c r="O56" s="18" t="s">
        <v>1340</v>
      </c>
      <c r="P56" s="18" t="s">
        <v>1340</v>
      </c>
      <c r="Q56" s="18" t="s">
        <v>1340</v>
      </c>
      <c r="R56" s="86" t="s">
        <v>1340</v>
      </c>
      <c r="S56" s="18" t="s">
        <v>1340</v>
      </c>
      <c r="T56" s="18" t="s">
        <v>1340</v>
      </c>
      <c r="U56" s="18" t="s">
        <v>1340</v>
      </c>
      <c r="V56" s="18" t="s">
        <v>1340</v>
      </c>
      <c r="W56" s="83" t="s">
        <v>1340</v>
      </c>
      <c r="X56" s="18" t="s">
        <v>1340</v>
      </c>
      <c r="Y56" s="18" t="s">
        <v>1340</v>
      </c>
      <c r="Z56" s="18" t="s">
        <v>1340</v>
      </c>
      <c r="AA56" s="18" t="s">
        <v>1340</v>
      </c>
      <c r="AB56" s="18" t="s">
        <v>1340</v>
      </c>
      <c r="AC56" s="18"/>
      <c r="AD56" s="18"/>
      <c r="AE56" s="18"/>
      <c r="AF56" s="18"/>
      <c r="AG56" s="18"/>
      <c r="AH56" s="18"/>
      <c r="AI56" s="18"/>
    </row>
    <row r="57" spans="1:35" ht="12.75" hidden="1" customHeight="1" x14ac:dyDescent="0.4">
      <c r="A57" s="16"/>
      <c r="B57" s="84">
        <v>53</v>
      </c>
      <c r="C57" s="16" t="s">
        <v>1704</v>
      </c>
      <c r="D57" s="16" t="s">
        <v>1593</v>
      </c>
      <c r="E57" s="16" t="s">
        <v>1600</v>
      </c>
      <c r="F57" s="16" t="s">
        <v>1705</v>
      </c>
      <c r="G57" s="90" t="s">
        <v>196</v>
      </c>
      <c r="H57" s="44">
        <v>49</v>
      </c>
      <c r="I57" s="16" t="s">
        <v>1706</v>
      </c>
      <c r="J57" s="86" t="s">
        <v>1586</v>
      </c>
      <c r="K57" s="16"/>
      <c r="L57" s="82" t="s">
        <v>61</v>
      </c>
      <c r="M57" s="18" t="s">
        <v>61</v>
      </c>
      <c r="N57" s="18" t="s">
        <v>61</v>
      </c>
      <c r="O57" s="18" t="s">
        <v>61</v>
      </c>
      <c r="P57" s="18" t="s">
        <v>1340</v>
      </c>
      <c r="Q57" s="87" t="s">
        <v>1587</v>
      </c>
      <c r="R57" s="86" t="s">
        <v>1340</v>
      </c>
      <c r="S57" s="18" t="s">
        <v>1340</v>
      </c>
      <c r="T57" s="18" t="s">
        <v>1340</v>
      </c>
      <c r="U57" s="18" t="s">
        <v>1340</v>
      </c>
      <c r="V57" s="18" t="s">
        <v>1340</v>
      </c>
      <c r="W57" s="83" t="s">
        <v>1340</v>
      </c>
      <c r="X57" s="18" t="s">
        <v>1340</v>
      </c>
      <c r="Y57" s="18" t="s">
        <v>1340</v>
      </c>
      <c r="Z57" s="18" t="s">
        <v>1340</v>
      </c>
      <c r="AA57" s="18" t="s">
        <v>1340</v>
      </c>
      <c r="AB57" s="18" t="s">
        <v>1340</v>
      </c>
      <c r="AC57" s="18"/>
      <c r="AD57" s="18"/>
      <c r="AE57" s="18"/>
      <c r="AF57" s="18"/>
      <c r="AG57" s="18"/>
      <c r="AH57" s="18"/>
      <c r="AI57" s="18"/>
    </row>
    <row r="58" spans="1:35" ht="12.75" hidden="1" customHeight="1" x14ac:dyDescent="0.4">
      <c r="A58" s="16"/>
      <c r="B58" s="84">
        <v>54</v>
      </c>
      <c r="C58" s="16" t="s">
        <v>1707</v>
      </c>
      <c r="D58" s="16" t="s">
        <v>1582</v>
      </c>
      <c r="E58" s="16" t="s">
        <v>1600</v>
      </c>
      <c r="F58" s="16" t="s">
        <v>1708</v>
      </c>
      <c r="G58" s="17"/>
      <c r="H58" s="44">
        <v>4.9000000000000004</v>
      </c>
      <c r="I58" s="16" t="s">
        <v>124</v>
      </c>
      <c r="J58" s="86" t="s">
        <v>1586</v>
      </c>
      <c r="K58" s="17"/>
      <c r="L58" s="82" t="s">
        <v>61</v>
      </c>
      <c r="M58" s="18" t="s">
        <v>61</v>
      </c>
      <c r="N58" s="18" t="s">
        <v>61</v>
      </c>
      <c r="O58" s="18" t="s">
        <v>61</v>
      </c>
      <c r="P58" s="18" t="s">
        <v>61</v>
      </c>
      <c r="Q58" s="18" t="s">
        <v>61</v>
      </c>
      <c r="R58" s="86" t="s">
        <v>1340</v>
      </c>
      <c r="S58" s="18" t="s">
        <v>1340</v>
      </c>
      <c r="T58" s="18" t="s">
        <v>1340</v>
      </c>
      <c r="U58" s="18" t="s">
        <v>1340</v>
      </c>
      <c r="V58" s="18" t="s">
        <v>1340</v>
      </c>
      <c r="W58" s="83" t="s">
        <v>1340</v>
      </c>
      <c r="X58" s="18" t="s">
        <v>1340</v>
      </c>
      <c r="Y58" s="18" t="s">
        <v>1340</v>
      </c>
      <c r="Z58" s="18" t="s">
        <v>1340</v>
      </c>
      <c r="AA58" s="18" t="s">
        <v>1340</v>
      </c>
      <c r="AB58" s="18" t="s">
        <v>1340</v>
      </c>
      <c r="AC58" s="18"/>
      <c r="AD58" s="18"/>
      <c r="AE58" s="18"/>
      <c r="AF58" s="18"/>
      <c r="AG58" s="18"/>
      <c r="AH58" s="18"/>
      <c r="AI58" s="18"/>
    </row>
    <row r="59" spans="1:35" ht="12.75" hidden="1" customHeight="1" x14ac:dyDescent="0.4">
      <c r="A59" s="16"/>
      <c r="B59" s="84">
        <v>55</v>
      </c>
      <c r="C59" s="16" t="s">
        <v>1709</v>
      </c>
      <c r="D59" s="16" t="s">
        <v>1625</v>
      </c>
      <c r="E59" s="16" t="s">
        <v>1583</v>
      </c>
      <c r="F59" s="16" t="s">
        <v>1710</v>
      </c>
      <c r="G59" s="16"/>
      <c r="H59" s="44">
        <v>5</v>
      </c>
      <c r="I59" s="16"/>
      <c r="J59" s="86" t="s">
        <v>1586</v>
      </c>
      <c r="K59" s="16"/>
      <c r="L59" s="82"/>
      <c r="M59" s="18"/>
      <c r="N59" s="18"/>
      <c r="O59" s="18"/>
      <c r="P59" s="18"/>
      <c r="Q59" s="18"/>
      <c r="R59" s="18"/>
      <c r="S59" s="18"/>
      <c r="T59" s="18"/>
      <c r="U59" s="18"/>
      <c r="V59" s="18"/>
      <c r="W59" s="83"/>
      <c r="X59" s="18" t="s">
        <v>61</v>
      </c>
      <c r="Y59" s="18" t="s">
        <v>61</v>
      </c>
      <c r="Z59" s="18" t="s">
        <v>61</v>
      </c>
      <c r="AA59" s="18" t="s">
        <v>61</v>
      </c>
      <c r="AB59" s="18" t="s">
        <v>1340</v>
      </c>
      <c r="AC59" s="18" t="s">
        <v>1340</v>
      </c>
      <c r="AD59" s="18"/>
      <c r="AE59" s="18"/>
      <c r="AF59" s="18"/>
      <c r="AG59" s="18"/>
      <c r="AH59" s="18"/>
      <c r="AI59" s="18"/>
    </row>
    <row r="60" spans="1:35" ht="12.75" hidden="1" customHeight="1" x14ac:dyDescent="0.4">
      <c r="A60" s="16"/>
      <c r="B60" s="84">
        <v>56</v>
      </c>
      <c r="C60" s="16" t="s">
        <v>1711</v>
      </c>
      <c r="D60" s="16" t="s">
        <v>1582</v>
      </c>
      <c r="E60" s="16" t="s">
        <v>1583</v>
      </c>
      <c r="F60" s="16" t="s">
        <v>1712</v>
      </c>
      <c r="G60" s="16"/>
      <c r="H60" s="44">
        <v>100</v>
      </c>
      <c r="I60" s="17"/>
      <c r="J60" s="86" t="s">
        <v>1586</v>
      </c>
      <c r="K60" s="17"/>
      <c r="L60" s="82" t="s">
        <v>61</v>
      </c>
      <c r="M60" s="18" t="s">
        <v>61</v>
      </c>
      <c r="N60" s="18" t="s">
        <v>61</v>
      </c>
      <c r="O60" s="18" t="s">
        <v>61</v>
      </c>
      <c r="P60" s="18" t="s">
        <v>61</v>
      </c>
      <c r="Q60" s="18" t="s">
        <v>1340</v>
      </c>
      <c r="R60" s="86" t="s">
        <v>1340</v>
      </c>
      <c r="S60" s="18" t="s">
        <v>1340</v>
      </c>
      <c r="T60" s="87" t="s">
        <v>1587</v>
      </c>
      <c r="U60" s="18" t="s">
        <v>1340</v>
      </c>
      <c r="V60" s="87" t="s">
        <v>1587</v>
      </c>
      <c r="W60" s="83" t="s">
        <v>1340</v>
      </c>
      <c r="X60" s="87" t="s">
        <v>1587</v>
      </c>
      <c r="Y60" s="18" t="s">
        <v>1340</v>
      </c>
      <c r="Z60" s="18" t="s">
        <v>1340</v>
      </c>
      <c r="AA60" s="18" t="s">
        <v>1340</v>
      </c>
      <c r="AB60" s="18"/>
      <c r="AC60" s="18"/>
      <c r="AD60" s="18"/>
      <c r="AE60" s="18"/>
      <c r="AF60" s="18"/>
      <c r="AG60" s="18"/>
      <c r="AH60" s="18"/>
      <c r="AI60" s="18"/>
    </row>
    <row r="61" spans="1:35" ht="12.75" hidden="1" customHeight="1" x14ac:dyDescent="0.4">
      <c r="A61" s="16"/>
      <c r="B61" s="84">
        <v>57</v>
      </c>
      <c r="C61" s="16" t="s">
        <v>1713</v>
      </c>
      <c r="D61" s="16" t="s">
        <v>1625</v>
      </c>
      <c r="E61" s="89" t="s">
        <v>1589</v>
      </c>
      <c r="F61" s="16" t="s">
        <v>1714</v>
      </c>
      <c r="G61" s="16" t="s">
        <v>184</v>
      </c>
      <c r="H61" s="44">
        <v>98</v>
      </c>
      <c r="I61" s="16" t="s">
        <v>1715</v>
      </c>
      <c r="J61" s="86" t="s">
        <v>1586</v>
      </c>
      <c r="K61" s="16"/>
      <c r="L61" s="82"/>
      <c r="M61" s="18"/>
      <c r="N61" s="18"/>
      <c r="O61" s="18"/>
      <c r="P61" s="18"/>
      <c r="Q61" s="18"/>
      <c r="R61" s="18"/>
      <c r="S61" s="18"/>
      <c r="T61" s="18"/>
      <c r="U61" s="18"/>
      <c r="V61" s="18"/>
      <c r="W61" s="83"/>
      <c r="X61" s="18" t="s">
        <v>61</v>
      </c>
      <c r="Y61" s="18" t="s">
        <v>61</v>
      </c>
      <c r="Z61" s="18" t="s">
        <v>61</v>
      </c>
      <c r="AA61" s="18" t="s">
        <v>61</v>
      </c>
      <c r="AB61" s="18" t="s">
        <v>1340</v>
      </c>
      <c r="AC61" s="18"/>
      <c r="AD61" s="18"/>
      <c r="AE61" s="18"/>
      <c r="AF61" s="18"/>
      <c r="AG61" s="18"/>
      <c r="AH61" s="18"/>
      <c r="AI61" s="18"/>
    </row>
    <row r="62" spans="1:35" ht="12.75" customHeight="1" x14ac:dyDescent="0.4">
      <c r="A62" s="16"/>
      <c r="B62" s="84">
        <v>58</v>
      </c>
      <c r="C62" s="16" t="s">
        <v>1716</v>
      </c>
      <c r="D62" s="16" t="s">
        <v>1593</v>
      </c>
      <c r="E62" s="16" t="s">
        <v>1583</v>
      </c>
      <c r="F62" s="16" t="s">
        <v>1717</v>
      </c>
      <c r="G62" s="16" t="s">
        <v>107</v>
      </c>
      <c r="H62" s="44">
        <v>250</v>
      </c>
      <c r="I62" s="16" t="s">
        <v>77</v>
      </c>
      <c r="J62" s="86" t="s">
        <v>1586</v>
      </c>
      <c r="K62" s="16"/>
      <c r="L62" s="82" t="s">
        <v>61</v>
      </c>
      <c r="M62" s="18" t="s">
        <v>61</v>
      </c>
      <c r="N62" s="18" t="s">
        <v>61</v>
      </c>
      <c r="O62" s="18" t="s">
        <v>61</v>
      </c>
      <c r="P62" s="18" t="s">
        <v>61</v>
      </c>
      <c r="Q62" s="18" t="s">
        <v>61</v>
      </c>
      <c r="R62" s="18" t="s">
        <v>61</v>
      </c>
      <c r="S62" s="18" t="s">
        <v>61</v>
      </c>
      <c r="T62" s="18" t="s">
        <v>61</v>
      </c>
      <c r="U62" s="18" t="s">
        <v>61</v>
      </c>
      <c r="V62" s="18" t="s">
        <v>61</v>
      </c>
      <c r="W62" s="83" t="s">
        <v>61</v>
      </c>
      <c r="X62" s="18" t="s">
        <v>61</v>
      </c>
      <c r="Y62" s="18" t="s">
        <v>61</v>
      </c>
      <c r="Z62" s="18" t="s">
        <v>1340</v>
      </c>
      <c r="AA62" s="18" t="s">
        <v>1340</v>
      </c>
      <c r="AB62" s="18"/>
      <c r="AC62" s="18"/>
      <c r="AD62" s="18"/>
      <c r="AE62" s="18"/>
      <c r="AF62" s="18"/>
      <c r="AG62" s="18"/>
      <c r="AH62" s="18"/>
      <c r="AI62" s="18"/>
    </row>
    <row r="63" spans="1:35" ht="12.75" hidden="1" customHeight="1" x14ac:dyDescent="0.4">
      <c r="A63" s="16"/>
      <c r="B63" s="84">
        <v>59</v>
      </c>
      <c r="C63" s="90" t="s">
        <v>1718</v>
      </c>
      <c r="D63" s="90" t="s">
        <v>1582</v>
      </c>
      <c r="E63" s="90" t="s">
        <v>1583</v>
      </c>
      <c r="F63" s="90" t="s">
        <v>1719</v>
      </c>
      <c r="G63" s="90"/>
      <c r="H63" s="92">
        <v>50</v>
      </c>
      <c r="I63" s="90" t="s">
        <v>1598</v>
      </c>
      <c r="J63" s="86" t="s">
        <v>1586</v>
      </c>
      <c r="K63" s="16"/>
      <c r="L63" s="96" t="s">
        <v>1340</v>
      </c>
      <c r="M63" s="18" t="s">
        <v>1340</v>
      </c>
      <c r="N63" s="18" t="s">
        <v>1340</v>
      </c>
      <c r="O63" s="87" t="s">
        <v>1587</v>
      </c>
      <c r="P63" s="86" t="s">
        <v>1340</v>
      </c>
      <c r="Q63" s="18" t="s">
        <v>1340</v>
      </c>
      <c r="R63" s="86" t="s">
        <v>1340</v>
      </c>
      <c r="S63" s="18" t="s">
        <v>1340</v>
      </c>
      <c r="T63" s="87" t="s">
        <v>1587</v>
      </c>
      <c r="U63" s="18" t="s">
        <v>1340</v>
      </c>
      <c r="V63" s="87" t="s">
        <v>1587</v>
      </c>
      <c r="W63" s="83" t="s">
        <v>1340</v>
      </c>
      <c r="X63" s="18" t="s">
        <v>1340</v>
      </c>
      <c r="Y63" s="87" t="s">
        <v>1587</v>
      </c>
      <c r="Z63" s="18" t="s">
        <v>1340</v>
      </c>
      <c r="AA63" s="18" t="s">
        <v>1340</v>
      </c>
      <c r="AB63" s="18" t="s">
        <v>1340</v>
      </c>
      <c r="AC63" s="18"/>
      <c r="AD63" s="18"/>
      <c r="AE63" s="18"/>
      <c r="AF63" s="18"/>
      <c r="AG63" s="18"/>
      <c r="AH63" s="18"/>
      <c r="AI63" s="18"/>
    </row>
    <row r="64" spans="1:35" ht="12.75" hidden="1" customHeight="1" x14ac:dyDescent="0.4">
      <c r="A64" s="16"/>
      <c r="B64" s="84">
        <v>60</v>
      </c>
      <c r="C64" s="16" t="s">
        <v>1720</v>
      </c>
      <c r="D64" s="16" t="s">
        <v>1593</v>
      </c>
      <c r="E64" s="16" t="s">
        <v>1583</v>
      </c>
      <c r="F64" s="16" t="s">
        <v>1721</v>
      </c>
      <c r="G64" s="17" t="s">
        <v>194</v>
      </c>
      <c r="H64" s="44">
        <v>50</v>
      </c>
      <c r="I64" s="16" t="s">
        <v>1645</v>
      </c>
      <c r="J64" s="86" t="s">
        <v>1586</v>
      </c>
      <c r="K64" s="16"/>
      <c r="L64" s="82" t="s">
        <v>1340</v>
      </c>
      <c r="M64" s="18" t="s">
        <v>1340</v>
      </c>
      <c r="N64" s="18" t="s">
        <v>1340</v>
      </c>
      <c r="O64" s="18" t="s">
        <v>1340</v>
      </c>
      <c r="P64" s="18" t="s">
        <v>1340</v>
      </c>
      <c r="Q64" s="18" t="s">
        <v>1340</v>
      </c>
      <c r="R64" s="86" t="s">
        <v>1340</v>
      </c>
      <c r="S64" s="18" t="s">
        <v>1340</v>
      </c>
      <c r="T64" s="18" t="s">
        <v>1340</v>
      </c>
      <c r="U64" s="18" t="s">
        <v>1340</v>
      </c>
      <c r="V64" s="18" t="s">
        <v>1340</v>
      </c>
      <c r="W64" s="83" t="s">
        <v>1340</v>
      </c>
      <c r="X64" s="18" t="s">
        <v>1340</v>
      </c>
      <c r="Y64" s="18" t="s">
        <v>1340</v>
      </c>
      <c r="Z64" s="18" t="s">
        <v>1340</v>
      </c>
      <c r="AA64" s="18" t="s">
        <v>1340</v>
      </c>
      <c r="AB64" s="18" t="s">
        <v>1340</v>
      </c>
      <c r="AC64" s="18" t="s">
        <v>1340</v>
      </c>
      <c r="AD64" s="18"/>
      <c r="AE64" s="18"/>
      <c r="AF64" s="18"/>
      <c r="AG64" s="18"/>
      <c r="AH64" s="18"/>
      <c r="AI64" s="18"/>
    </row>
    <row r="65" spans="1:35" ht="12.75" hidden="1" customHeight="1" x14ac:dyDescent="0.4">
      <c r="A65" s="16"/>
      <c r="B65" s="84">
        <v>61</v>
      </c>
      <c r="C65" s="16" t="s">
        <v>1722</v>
      </c>
      <c r="D65" s="16" t="s">
        <v>1593</v>
      </c>
      <c r="E65" s="16" t="s">
        <v>1600</v>
      </c>
      <c r="F65" s="90" t="s">
        <v>1723</v>
      </c>
      <c r="G65" s="17" t="s">
        <v>136</v>
      </c>
      <c r="H65" s="92">
        <v>4.9000000000000004</v>
      </c>
      <c r="I65" s="16" t="s">
        <v>1724</v>
      </c>
      <c r="J65" s="86" t="s">
        <v>1586</v>
      </c>
      <c r="K65" s="16"/>
      <c r="L65" s="82" t="s">
        <v>61</v>
      </c>
      <c r="M65" s="18" t="s">
        <v>61</v>
      </c>
      <c r="N65" s="18" t="s">
        <v>61</v>
      </c>
      <c r="O65" s="18" t="s">
        <v>61</v>
      </c>
      <c r="P65" s="18" t="s">
        <v>61</v>
      </c>
      <c r="Q65" s="18" t="s">
        <v>61</v>
      </c>
      <c r="R65" s="86" t="s">
        <v>61</v>
      </c>
      <c r="S65" s="18" t="s">
        <v>1340</v>
      </c>
      <c r="T65" s="18" t="s">
        <v>1340</v>
      </c>
      <c r="U65" s="18" t="s">
        <v>1340</v>
      </c>
      <c r="V65" s="18" t="s">
        <v>1340</v>
      </c>
      <c r="W65" s="97" t="s">
        <v>1340</v>
      </c>
      <c r="X65" s="18" t="s">
        <v>1340</v>
      </c>
      <c r="Y65" s="18" t="s">
        <v>1340</v>
      </c>
      <c r="Z65" s="18" t="s">
        <v>1340</v>
      </c>
      <c r="AA65" s="18" t="s">
        <v>1340</v>
      </c>
      <c r="AB65" s="18" t="s">
        <v>1340</v>
      </c>
      <c r="AC65" s="18"/>
      <c r="AD65" s="18"/>
      <c r="AE65" s="18"/>
      <c r="AF65" s="18"/>
      <c r="AG65" s="18"/>
      <c r="AH65" s="18"/>
      <c r="AI65" s="18"/>
    </row>
    <row r="66" spans="1:35" ht="12.75" hidden="1" customHeight="1" x14ac:dyDescent="0.4">
      <c r="A66" s="16"/>
      <c r="B66" s="84">
        <v>62</v>
      </c>
      <c r="C66" s="90" t="s">
        <v>1725</v>
      </c>
      <c r="D66" s="90" t="s">
        <v>1582</v>
      </c>
      <c r="E66" s="16" t="s">
        <v>1583</v>
      </c>
      <c r="F66" s="90" t="s">
        <v>1726</v>
      </c>
      <c r="G66" s="90"/>
      <c r="H66" s="92">
        <v>100</v>
      </c>
      <c r="I66" s="90" t="s">
        <v>1623</v>
      </c>
      <c r="J66" s="86" t="s">
        <v>1586</v>
      </c>
      <c r="K66" s="16"/>
      <c r="L66" s="82" t="s">
        <v>61</v>
      </c>
      <c r="M66" s="18" t="s">
        <v>61</v>
      </c>
      <c r="N66" s="18" t="s">
        <v>1340</v>
      </c>
      <c r="O66" s="18" t="s">
        <v>1340</v>
      </c>
      <c r="P66" s="86" t="s">
        <v>1340</v>
      </c>
      <c r="Q66" s="86" t="s">
        <v>1340</v>
      </c>
      <c r="R66" s="86" t="s">
        <v>1340</v>
      </c>
      <c r="S66" s="86" t="s">
        <v>1340</v>
      </c>
      <c r="T66" s="86" t="s">
        <v>1340</v>
      </c>
      <c r="U66" s="86" t="s">
        <v>1340</v>
      </c>
      <c r="V66" s="86" t="s">
        <v>1340</v>
      </c>
      <c r="W66" s="97" t="s">
        <v>1340</v>
      </c>
      <c r="X66" s="18" t="s">
        <v>1340</v>
      </c>
      <c r="Y66" s="18" t="s">
        <v>1340</v>
      </c>
      <c r="Z66" s="18" t="s">
        <v>1340</v>
      </c>
      <c r="AA66" s="18" t="s">
        <v>1340</v>
      </c>
      <c r="AB66" s="18" t="s">
        <v>1340</v>
      </c>
      <c r="AC66" s="18" t="s">
        <v>1340</v>
      </c>
      <c r="AD66" s="18"/>
      <c r="AE66" s="18"/>
      <c r="AF66" s="18"/>
      <c r="AG66" s="18"/>
      <c r="AH66" s="18"/>
      <c r="AI66" s="18"/>
    </row>
    <row r="67" spans="1:35" ht="12.75" hidden="1" customHeight="1" x14ac:dyDescent="0.4">
      <c r="A67" s="16"/>
      <c r="B67" s="84">
        <v>63</v>
      </c>
      <c r="C67" s="16" t="s">
        <v>1727</v>
      </c>
      <c r="D67" s="16" t="s">
        <v>1593</v>
      </c>
      <c r="E67" s="16" t="s">
        <v>1583</v>
      </c>
      <c r="F67" s="16" t="s">
        <v>1728</v>
      </c>
      <c r="G67" s="16" t="s">
        <v>243</v>
      </c>
      <c r="H67" s="44">
        <v>50</v>
      </c>
      <c r="I67" s="16" t="s">
        <v>1585</v>
      </c>
      <c r="J67" s="86" t="s">
        <v>1586</v>
      </c>
      <c r="K67" s="16"/>
      <c r="L67" s="82" t="s">
        <v>1340</v>
      </c>
      <c r="M67" s="86" t="s">
        <v>1340</v>
      </c>
      <c r="N67" s="86" t="s">
        <v>1340</v>
      </c>
      <c r="O67" s="18" t="s">
        <v>1340</v>
      </c>
      <c r="P67" s="18" t="s">
        <v>1340</v>
      </c>
      <c r="Q67" s="18" t="s">
        <v>1340</v>
      </c>
      <c r="R67" s="86" t="s">
        <v>1340</v>
      </c>
      <c r="S67" s="18" t="s">
        <v>1340</v>
      </c>
      <c r="T67" s="18" t="s">
        <v>1340</v>
      </c>
      <c r="U67" s="18" t="s">
        <v>1340</v>
      </c>
      <c r="V67" s="18" t="s">
        <v>1340</v>
      </c>
      <c r="W67" s="83" t="s">
        <v>1340</v>
      </c>
      <c r="X67" s="18" t="s">
        <v>1340</v>
      </c>
      <c r="Y67" s="18" t="s">
        <v>1340</v>
      </c>
      <c r="Z67" s="18" t="s">
        <v>1340</v>
      </c>
      <c r="AA67" s="18" t="s">
        <v>1340</v>
      </c>
      <c r="AB67" s="18" t="s">
        <v>1340</v>
      </c>
      <c r="AC67" s="18"/>
      <c r="AD67" s="18"/>
      <c r="AE67" s="18"/>
      <c r="AF67" s="18"/>
      <c r="AG67" s="18"/>
      <c r="AH67" s="18"/>
      <c r="AI67" s="18"/>
    </row>
    <row r="68" spans="1:35" ht="12.75" hidden="1" customHeight="1" x14ac:dyDescent="0.4">
      <c r="A68" s="16"/>
      <c r="B68" s="84">
        <v>64</v>
      </c>
      <c r="C68" s="16" t="s">
        <v>1729</v>
      </c>
      <c r="D68" s="16" t="s">
        <v>1593</v>
      </c>
      <c r="E68" s="16" t="s">
        <v>1583</v>
      </c>
      <c r="F68" s="16" t="s">
        <v>1730</v>
      </c>
      <c r="G68" s="16" t="s">
        <v>133</v>
      </c>
      <c r="H68" s="44">
        <v>250</v>
      </c>
      <c r="I68" s="16" t="s">
        <v>77</v>
      </c>
      <c r="J68" s="86" t="s">
        <v>1731</v>
      </c>
      <c r="K68" s="16"/>
      <c r="L68" s="82" t="s">
        <v>61</v>
      </c>
      <c r="M68" s="18" t="s">
        <v>61</v>
      </c>
      <c r="N68" s="18" t="s">
        <v>61</v>
      </c>
      <c r="O68" s="18" t="s">
        <v>1340</v>
      </c>
      <c r="P68" s="18" t="s">
        <v>1340</v>
      </c>
      <c r="Q68" s="18" t="s">
        <v>1340</v>
      </c>
      <c r="R68" s="86" t="s">
        <v>1340</v>
      </c>
      <c r="S68" s="18" t="s">
        <v>1340</v>
      </c>
      <c r="T68" s="87" t="s">
        <v>1587</v>
      </c>
      <c r="U68" s="18" t="s">
        <v>1340</v>
      </c>
      <c r="V68" s="18" t="s">
        <v>1340</v>
      </c>
      <c r="W68" s="83" t="s">
        <v>1340</v>
      </c>
      <c r="X68" s="18" t="s">
        <v>1340</v>
      </c>
      <c r="Y68" s="18" t="s">
        <v>1340</v>
      </c>
      <c r="Z68" s="18" t="s">
        <v>1340</v>
      </c>
      <c r="AA68" s="18" t="s">
        <v>1340</v>
      </c>
      <c r="AB68" s="18" t="s">
        <v>1340</v>
      </c>
      <c r="AC68" s="18"/>
      <c r="AD68" s="18"/>
      <c r="AE68" s="18"/>
      <c r="AF68" s="18"/>
      <c r="AG68" s="18"/>
      <c r="AH68" s="18"/>
      <c r="AI68" s="18"/>
    </row>
    <row r="69" spans="1:35" ht="12.75" hidden="1" customHeight="1" x14ac:dyDescent="0.4">
      <c r="A69" s="16"/>
      <c r="B69" s="84">
        <v>65</v>
      </c>
      <c r="C69" s="16" t="s">
        <v>1732</v>
      </c>
      <c r="D69" s="16" t="s">
        <v>1582</v>
      </c>
      <c r="E69" s="16" t="s">
        <v>1600</v>
      </c>
      <c r="F69" s="16" t="s">
        <v>1733</v>
      </c>
      <c r="G69" s="44"/>
      <c r="H69" s="44">
        <v>49</v>
      </c>
      <c r="I69" s="16" t="s">
        <v>1715</v>
      </c>
      <c r="J69" s="86" t="s">
        <v>1586</v>
      </c>
      <c r="K69" s="16"/>
      <c r="L69" s="82" t="s">
        <v>1340</v>
      </c>
      <c r="M69" s="18" t="s">
        <v>1340</v>
      </c>
      <c r="N69" s="18" t="s">
        <v>1340</v>
      </c>
      <c r="O69" s="18" t="s">
        <v>1340</v>
      </c>
      <c r="P69" s="18" t="s">
        <v>1340</v>
      </c>
      <c r="Q69" s="18" t="s">
        <v>1340</v>
      </c>
      <c r="R69" s="86" t="s">
        <v>1340</v>
      </c>
      <c r="S69" s="18" t="s">
        <v>1340</v>
      </c>
      <c r="T69" s="18" t="s">
        <v>1340</v>
      </c>
      <c r="U69" s="18" t="s">
        <v>1340</v>
      </c>
      <c r="V69" s="18" t="s">
        <v>1340</v>
      </c>
      <c r="W69" s="83" t="s">
        <v>1340</v>
      </c>
      <c r="X69" s="18" t="s">
        <v>1340</v>
      </c>
      <c r="Y69" s="18" t="s">
        <v>1340</v>
      </c>
      <c r="Z69" s="18" t="s">
        <v>1340</v>
      </c>
      <c r="AA69" s="18" t="s">
        <v>1340</v>
      </c>
      <c r="AB69" s="18" t="s">
        <v>1340</v>
      </c>
      <c r="AC69" s="18"/>
      <c r="AD69" s="18"/>
      <c r="AE69" s="18"/>
      <c r="AF69" s="18"/>
      <c r="AG69" s="18"/>
      <c r="AH69" s="18"/>
      <c r="AI69" s="18"/>
    </row>
    <row r="70" spans="1:35" ht="12.75" hidden="1" customHeight="1" x14ac:dyDescent="0.4">
      <c r="A70" s="16"/>
      <c r="B70" s="84">
        <v>66</v>
      </c>
      <c r="C70" s="16" t="s">
        <v>1734</v>
      </c>
      <c r="D70" s="16" t="s">
        <v>1593</v>
      </c>
      <c r="E70" s="16" t="s">
        <v>1583</v>
      </c>
      <c r="F70" s="16" t="s">
        <v>1730</v>
      </c>
      <c r="G70" s="90" t="s">
        <v>70</v>
      </c>
      <c r="H70" s="44">
        <v>250</v>
      </c>
      <c r="I70" s="16" t="s">
        <v>214</v>
      </c>
      <c r="J70" s="86" t="s">
        <v>1586</v>
      </c>
      <c r="K70" s="16"/>
      <c r="L70" s="82" t="s">
        <v>61</v>
      </c>
      <c r="M70" s="18" t="s">
        <v>61</v>
      </c>
      <c r="N70" s="18" t="s">
        <v>61</v>
      </c>
      <c r="O70" s="18" t="s">
        <v>1340</v>
      </c>
      <c r="P70" s="18" t="s">
        <v>1340</v>
      </c>
      <c r="Q70" s="18" t="s">
        <v>1340</v>
      </c>
      <c r="R70" s="86" t="s">
        <v>1340</v>
      </c>
      <c r="S70" s="18" t="s">
        <v>1340</v>
      </c>
      <c r="T70" s="87" t="s">
        <v>1587</v>
      </c>
      <c r="U70" s="18" t="s">
        <v>1340</v>
      </c>
      <c r="V70" s="18" t="s">
        <v>1340</v>
      </c>
      <c r="W70" s="83" t="s">
        <v>1340</v>
      </c>
      <c r="X70" s="18" t="s">
        <v>1340</v>
      </c>
      <c r="Y70" s="18" t="s">
        <v>1340</v>
      </c>
      <c r="Z70" s="18" t="s">
        <v>1340</v>
      </c>
      <c r="AA70" s="18" t="s">
        <v>1340</v>
      </c>
      <c r="AB70" s="18" t="s">
        <v>1340</v>
      </c>
      <c r="AC70" s="18"/>
      <c r="AD70" s="18"/>
      <c r="AE70" s="18"/>
      <c r="AF70" s="18"/>
      <c r="AG70" s="18"/>
      <c r="AH70" s="18"/>
      <c r="AI70" s="18"/>
    </row>
    <row r="71" spans="1:35" ht="12.75" hidden="1" customHeight="1" x14ac:dyDescent="0.4">
      <c r="A71" s="16"/>
      <c r="B71" s="84">
        <v>67</v>
      </c>
      <c r="C71" s="90" t="s">
        <v>1735</v>
      </c>
      <c r="D71" s="90" t="s">
        <v>1582</v>
      </c>
      <c r="E71" s="16" t="s">
        <v>1583</v>
      </c>
      <c r="F71" s="90" t="s">
        <v>1736</v>
      </c>
      <c r="G71" s="90"/>
      <c r="H71" s="92">
        <v>40</v>
      </c>
      <c r="I71" s="90" t="s">
        <v>1660</v>
      </c>
      <c r="J71" s="86" t="s">
        <v>1586</v>
      </c>
      <c r="K71" s="16"/>
      <c r="L71" s="82" t="s">
        <v>1340</v>
      </c>
      <c r="M71" s="18" t="s">
        <v>1340</v>
      </c>
      <c r="N71" s="18" t="s">
        <v>1340</v>
      </c>
      <c r="O71" s="18" t="s">
        <v>1340</v>
      </c>
      <c r="P71" s="18" t="s">
        <v>1340</v>
      </c>
      <c r="Q71" s="18" t="s">
        <v>1340</v>
      </c>
      <c r="R71" s="86" t="s">
        <v>1340</v>
      </c>
      <c r="S71" s="18" t="s">
        <v>1340</v>
      </c>
      <c r="T71" s="18" t="s">
        <v>1340</v>
      </c>
      <c r="U71" s="18" t="s">
        <v>1340</v>
      </c>
      <c r="V71" s="18" t="s">
        <v>1340</v>
      </c>
      <c r="W71" s="83" t="s">
        <v>1340</v>
      </c>
      <c r="X71" s="18" t="s">
        <v>1340</v>
      </c>
      <c r="Y71" s="18" t="s">
        <v>1340</v>
      </c>
      <c r="Z71" s="18" t="s">
        <v>1340</v>
      </c>
      <c r="AA71" s="18" t="s">
        <v>1340</v>
      </c>
      <c r="AB71" s="18" t="s">
        <v>1340</v>
      </c>
      <c r="AC71" s="18"/>
      <c r="AD71" s="18"/>
      <c r="AE71" s="18"/>
      <c r="AF71" s="18"/>
      <c r="AG71" s="18"/>
      <c r="AH71" s="18"/>
      <c r="AI71" s="18"/>
    </row>
    <row r="72" spans="1:35" ht="12.75" hidden="1" customHeight="1" x14ac:dyDescent="0.4">
      <c r="A72" s="16"/>
      <c r="B72" s="84">
        <v>68</v>
      </c>
      <c r="C72" s="17" t="s">
        <v>1737</v>
      </c>
      <c r="D72" s="16" t="s">
        <v>1582</v>
      </c>
      <c r="E72" s="16" t="s">
        <v>1600</v>
      </c>
      <c r="F72" s="16" t="s">
        <v>1738</v>
      </c>
      <c r="G72" s="17"/>
      <c r="H72" s="44">
        <v>49</v>
      </c>
      <c r="I72" s="16" t="s">
        <v>1739</v>
      </c>
      <c r="J72" s="70" t="s">
        <v>1586</v>
      </c>
      <c r="K72" s="17"/>
      <c r="L72" s="82" t="s">
        <v>61</v>
      </c>
      <c r="M72" s="18" t="s">
        <v>61</v>
      </c>
      <c r="N72" s="18" t="s">
        <v>61</v>
      </c>
      <c r="O72" s="18" t="s">
        <v>1340</v>
      </c>
      <c r="P72" s="18" t="s">
        <v>1340</v>
      </c>
      <c r="Q72" s="18" t="s">
        <v>1340</v>
      </c>
      <c r="R72" s="86" t="s">
        <v>1340</v>
      </c>
      <c r="S72" s="18" t="s">
        <v>1340</v>
      </c>
      <c r="T72" s="18" t="s">
        <v>1340</v>
      </c>
      <c r="U72" s="18" t="s">
        <v>1340</v>
      </c>
      <c r="V72" s="18" t="s">
        <v>1340</v>
      </c>
      <c r="W72" s="83" t="s">
        <v>1340</v>
      </c>
      <c r="X72" s="18" t="s">
        <v>1340</v>
      </c>
      <c r="Y72" s="18" t="s">
        <v>1340</v>
      </c>
      <c r="Z72" s="18" t="s">
        <v>1340</v>
      </c>
      <c r="AA72" s="18" t="s">
        <v>1340</v>
      </c>
      <c r="AB72" s="18" t="s">
        <v>1340</v>
      </c>
      <c r="AC72" s="18"/>
      <c r="AD72" s="18"/>
      <c r="AE72" s="18"/>
      <c r="AF72" s="18"/>
      <c r="AG72" s="18"/>
      <c r="AH72" s="18"/>
      <c r="AI72" s="18"/>
    </row>
    <row r="73" spans="1:35" ht="12.75" hidden="1" customHeight="1" x14ac:dyDescent="0.4">
      <c r="A73" s="16"/>
      <c r="B73" s="84">
        <v>69</v>
      </c>
      <c r="C73" s="16" t="s">
        <v>1740</v>
      </c>
      <c r="D73" s="90" t="s">
        <v>1582</v>
      </c>
      <c r="E73" s="16" t="s">
        <v>1583</v>
      </c>
      <c r="F73" s="16" t="s">
        <v>1741</v>
      </c>
      <c r="G73" s="16"/>
      <c r="H73" s="98">
        <v>50</v>
      </c>
      <c r="I73" s="16"/>
      <c r="J73" s="86" t="s">
        <v>1586</v>
      </c>
      <c r="K73" s="16"/>
      <c r="L73" s="82" t="s">
        <v>61</v>
      </c>
      <c r="M73" s="18" t="s">
        <v>61</v>
      </c>
      <c r="N73" s="18" t="s">
        <v>61</v>
      </c>
      <c r="O73" s="18" t="s">
        <v>61</v>
      </c>
      <c r="P73" s="18" t="s">
        <v>61</v>
      </c>
      <c r="Q73" s="18" t="s">
        <v>61</v>
      </c>
      <c r="R73" s="86" t="s">
        <v>61</v>
      </c>
      <c r="S73" s="18" t="s">
        <v>61</v>
      </c>
      <c r="T73" s="18" t="s">
        <v>61</v>
      </c>
      <c r="U73" s="18" t="s">
        <v>61</v>
      </c>
      <c r="V73" s="18" t="s">
        <v>1340</v>
      </c>
      <c r="W73" s="83" t="s">
        <v>1340</v>
      </c>
      <c r="X73" s="18" t="s">
        <v>1340</v>
      </c>
      <c r="Y73" s="18" t="s">
        <v>1340</v>
      </c>
      <c r="Z73" s="18" t="s">
        <v>1340</v>
      </c>
      <c r="AA73" s="18" t="s">
        <v>1340</v>
      </c>
      <c r="AB73" s="18" t="s">
        <v>1340</v>
      </c>
      <c r="AC73" s="18" t="s">
        <v>1340</v>
      </c>
      <c r="AD73" s="18"/>
      <c r="AE73" s="18"/>
      <c r="AF73" s="18"/>
      <c r="AG73" s="18"/>
      <c r="AH73" s="18"/>
      <c r="AI73" s="18"/>
    </row>
    <row r="74" spans="1:35" ht="12.75" hidden="1" customHeight="1" x14ac:dyDescent="0.4">
      <c r="A74" s="16"/>
      <c r="B74" s="84">
        <v>70</v>
      </c>
      <c r="C74" s="85" t="s">
        <v>1742</v>
      </c>
      <c r="D74" s="16" t="s">
        <v>1593</v>
      </c>
      <c r="E74" s="16" t="s">
        <v>1583</v>
      </c>
      <c r="F74" s="16" t="s">
        <v>1743</v>
      </c>
      <c r="G74" s="16" t="s">
        <v>189</v>
      </c>
      <c r="H74" s="44">
        <v>50</v>
      </c>
      <c r="I74" s="16" t="s">
        <v>109</v>
      </c>
      <c r="J74" s="86" t="s">
        <v>1586</v>
      </c>
      <c r="K74" s="16"/>
      <c r="L74" s="82" t="s">
        <v>1340</v>
      </c>
      <c r="M74" s="18" t="s">
        <v>1340</v>
      </c>
      <c r="N74" s="18" t="s">
        <v>1340</v>
      </c>
      <c r="O74" s="18" t="s">
        <v>1340</v>
      </c>
      <c r="P74" s="18" t="s">
        <v>1340</v>
      </c>
      <c r="Q74" s="18" t="s">
        <v>1340</v>
      </c>
      <c r="R74" s="86" t="s">
        <v>1340</v>
      </c>
      <c r="S74" s="18" t="s">
        <v>1340</v>
      </c>
      <c r="T74" s="18" t="s">
        <v>1340</v>
      </c>
      <c r="U74" s="18" t="s">
        <v>1340</v>
      </c>
      <c r="V74" s="18" t="s">
        <v>1340</v>
      </c>
      <c r="W74" s="83" t="s">
        <v>1340</v>
      </c>
      <c r="X74" s="18" t="s">
        <v>1340</v>
      </c>
      <c r="Y74" s="18" t="s">
        <v>1340</v>
      </c>
      <c r="Z74" s="18" t="s">
        <v>1340</v>
      </c>
      <c r="AA74" s="18" t="s">
        <v>1340</v>
      </c>
      <c r="AB74" s="18" t="s">
        <v>1340</v>
      </c>
      <c r="AC74" s="18"/>
      <c r="AD74" s="18"/>
      <c r="AE74" s="18"/>
      <c r="AF74" s="18"/>
      <c r="AG74" s="18"/>
      <c r="AH74" s="18"/>
      <c r="AI74" s="18"/>
    </row>
    <row r="75" spans="1:35" ht="12.75" hidden="1" customHeight="1" x14ac:dyDescent="0.4">
      <c r="A75" s="16"/>
      <c r="B75" s="84">
        <v>71</v>
      </c>
      <c r="C75" s="85" t="s">
        <v>1742</v>
      </c>
      <c r="D75" s="16" t="s">
        <v>1593</v>
      </c>
      <c r="E75" s="16" t="s">
        <v>1583</v>
      </c>
      <c r="F75" s="16" t="s">
        <v>1743</v>
      </c>
      <c r="G75" s="16" t="s">
        <v>228</v>
      </c>
      <c r="H75" s="44">
        <v>50</v>
      </c>
      <c r="I75" s="16" t="s">
        <v>109</v>
      </c>
      <c r="J75" s="86" t="s">
        <v>1586</v>
      </c>
      <c r="K75" s="16"/>
      <c r="L75" s="82" t="s">
        <v>1340</v>
      </c>
      <c r="M75" s="18" t="s">
        <v>1340</v>
      </c>
      <c r="N75" s="18" t="s">
        <v>1340</v>
      </c>
      <c r="O75" s="18" t="s">
        <v>1340</v>
      </c>
      <c r="P75" s="18" t="s">
        <v>1340</v>
      </c>
      <c r="Q75" s="18" t="s">
        <v>1340</v>
      </c>
      <c r="R75" s="86" t="s">
        <v>1340</v>
      </c>
      <c r="S75" s="18" t="s">
        <v>1340</v>
      </c>
      <c r="T75" s="18" t="s">
        <v>1340</v>
      </c>
      <c r="U75" s="18" t="s">
        <v>1340</v>
      </c>
      <c r="V75" s="18" t="s">
        <v>1340</v>
      </c>
      <c r="W75" s="83" t="s">
        <v>1340</v>
      </c>
      <c r="X75" s="18" t="s">
        <v>1340</v>
      </c>
      <c r="Y75" s="18" t="s">
        <v>1340</v>
      </c>
      <c r="Z75" s="18" t="s">
        <v>1340</v>
      </c>
      <c r="AA75" s="18" t="s">
        <v>1340</v>
      </c>
      <c r="AB75" s="18" t="s">
        <v>1340</v>
      </c>
      <c r="AC75" s="18"/>
      <c r="AD75" s="18"/>
      <c r="AE75" s="18"/>
      <c r="AF75" s="18"/>
      <c r="AG75" s="18"/>
      <c r="AH75" s="18"/>
      <c r="AI75" s="18"/>
    </row>
    <row r="76" spans="1:35" ht="12.75" hidden="1" customHeight="1" x14ac:dyDescent="0.4">
      <c r="A76" s="16"/>
      <c r="B76" s="84">
        <v>72</v>
      </c>
      <c r="C76" s="16" t="s">
        <v>1744</v>
      </c>
      <c r="D76" s="16" t="s">
        <v>1593</v>
      </c>
      <c r="E76" s="16" t="s">
        <v>1583</v>
      </c>
      <c r="F76" s="16" t="s">
        <v>1745</v>
      </c>
      <c r="G76" s="16" t="s">
        <v>232</v>
      </c>
      <c r="H76" s="44">
        <v>100</v>
      </c>
      <c r="I76" s="16" t="s">
        <v>1746</v>
      </c>
      <c r="J76" s="86" t="s">
        <v>1586</v>
      </c>
      <c r="K76" s="16"/>
      <c r="L76" s="82" t="s">
        <v>1340</v>
      </c>
      <c r="M76" s="18" t="s">
        <v>1340</v>
      </c>
      <c r="N76" s="18" t="s">
        <v>1340</v>
      </c>
      <c r="O76" s="18" t="s">
        <v>1340</v>
      </c>
      <c r="P76" s="18" t="s">
        <v>1340</v>
      </c>
      <c r="Q76" s="18" t="s">
        <v>1340</v>
      </c>
      <c r="R76" s="86" t="s">
        <v>1340</v>
      </c>
      <c r="S76" s="18" t="s">
        <v>1340</v>
      </c>
      <c r="T76" s="18" t="s">
        <v>1340</v>
      </c>
      <c r="U76" s="18" t="s">
        <v>1340</v>
      </c>
      <c r="V76" s="18" t="s">
        <v>1340</v>
      </c>
      <c r="W76" s="83" t="s">
        <v>1340</v>
      </c>
      <c r="X76" s="18" t="s">
        <v>1340</v>
      </c>
      <c r="Y76" s="18" t="s">
        <v>1340</v>
      </c>
      <c r="Z76" s="18" t="s">
        <v>1340</v>
      </c>
      <c r="AA76" s="18" t="s">
        <v>1340</v>
      </c>
      <c r="AB76" s="18"/>
      <c r="AC76" s="18"/>
      <c r="AD76" s="18"/>
      <c r="AE76" s="18"/>
      <c r="AF76" s="18"/>
      <c r="AG76" s="18"/>
      <c r="AH76" s="18"/>
      <c r="AI76" s="18"/>
    </row>
    <row r="77" spans="1:35" ht="12.75" hidden="1" customHeight="1" x14ac:dyDescent="0.5">
      <c r="A77" s="16"/>
      <c r="B77" s="84">
        <v>73</v>
      </c>
      <c r="C77" s="16" t="s">
        <v>1747</v>
      </c>
      <c r="D77" s="16" t="s">
        <v>1593</v>
      </c>
      <c r="E77" s="16" t="s">
        <v>1600</v>
      </c>
      <c r="F77" s="16" t="s">
        <v>1748</v>
      </c>
      <c r="G77" s="16" t="s">
        <v>194</v>
      </c>
      <c r="H77" s="44">
        <v>49</v>
      </c>
      <c r="I77" s="16" t="s">
        <v>1749</v>
      </c>
      <c r="J77" s="86" t="s">
        <v>1586</v>
      </c>
      <c r="K77" s="16"/>
      <c r="L77" s="99"/>
      <c r="M77" s="99"/>
      <c r="N77" s="99"/>
      <c r="O77" s="100" t="s">
        <v>1750</v>
      </c>
      <c r="P77" s="101" t="s">
        <v>1751</v>
      </c>
      <c r="Q77" s="18" t="s">
        <v>1340</v>
      </c>
      <c r="R77" s="86" t="s">
        <v>1340</v>
      </c>
      <c r="S77" s="18" t="s">
        <v>1340</v>
      </c>
      <c r="T77" s="18" t="s">
        <v>1340</v>
      </c>
      <c r="U77" s="18" t="s">
        <v>1340</v>
      </c>
      <c r="V77" s="18" t="s">
        <v>1340</v>
      </c>
      <c r="W77" s="83" t="s">
        <v>1340</v>
      </c>
      <c r="X77" s="18" t="s">
        <v>1340</v>
      </c>
      <c r="Y77" s="18" t="s">
        <v>1340</v>
      </c>
      <c r="Z77" s="18" t="s">
        <v>1340</v>
      </c>
      <c r="AA77" s="18" t="s">
        <v>1340</v>
      </c>
      <c r="AB77" s="18" t="s">
        <v>1340</v>
      </c>
      <c r="AC77" s="18"/>
      <c r="AD77" s="18"/>
      <c r="AE77" s="18"/>
      <c r="AF77" s="18"/>
      <c r="AG77" s="18"/>
      <c r="AH77" s="18"/>
      <c r="AI77" s="18"/>
    </row>
    <row r="78" spans="1:35" ht="12.75" hidden="1" customHeight="1" x14ac:dyDescent="0.4">
      <c r="A78" s="16"/>
      <c r="B78" s="84">
        <v>74</v>
      </c>
      <c r="C78" s="16" t="s">
        <v>1752</v>
      </c>
      <c r="D78" s="16" t="s">
        <v>1582</v>
      </c>
      <c r="E78" s="16" t="s">
        <v>1600</v>
      </c>
      <c r="F78" s="90" t="s">
        <v>1753</v>
      </c>
      <c r="G78" s="90"/>
      <c r="H78" s="92">
        <v>19.600000000000001</v>
      </c>
      <c r="I78" s="90" t="s">
        <v>193</v>
      </c>
      <c r="J78" s="86" t="s">
        <v>1609</v>
      </c>
      <c r="K78" s="16"/>
      <c r="L78" s="82" t="s">
        <v>61</v>
      </c>
      <c r="M78" s="18" t="s">
        <v>1340</v>
      </c>
      <c r="N78" s="18" t="s">
        <v>1340</v>
      </c>
      <c r="O78" s="18" t="s">
        <v>1340</v>
      </c>
      <c r="P78" s="18" t="s">
        <v>1340</v>
      </c>
      <c r="Q78" s="18" t="s">
        <v>1340</v>
      </c>
      <c r="R78" s="86" t="s">
        <v>1340</v>
      </c>
      <c r="S78" s="18" t="s">
        <v>1340</v>
      </c>
      <c r="T78" s="18" t="s">
        <v>1340</v>
      </c>
      <c r="U78" s="18" t="s">
        <v>1340</v>
      </c>
      <c r="V78" s="18" t="s">
        <v>1340</v>
      </c>
      <c r="W78" s="83" t="s">
        <v>1340</v>
      </c>
      <c r="X78" s="18" t="s">
        <v>1340</v>
      </c>
      <c r="Y78" s="18" t="s">
        <v>1340</v>
      </c>
      <c r="Z78" s="18" t="s">
        <v>1340</v>
      </c>
      <c r="AA78" s="18" t="s">
        <v>1340</v>
      </c>
      <c r="AB78" s="18" t="s">
        <v>1340</v>
      </c>
      <c r="AC78" s="18"/>
      <c r="AD78" s="18"/>
      <c r="AE78" s="18"/>
      <c r="AF78" s="18"/>
      <c r="AG78" s="18"/>
      <c r="AH78" s="18"/>
      <c r="AI78" s="18"/>
    </row>
    <row r="79" spans="1:35" ht="12.75" hidden="1" customHeight="1" x14ac:dyDescent="0.4">
      <c r="A79" s="16"/>
      <c r="B79" s="84">
        <v>75</v>
      </c>
      <c r="C79" s="16" t="s">
        <v>1754</v>
      </c>
      <c r="D79" s="16" t="s">
        <v>1582</v>
      </c>
      <c r="E79" s="16" t="s">
        <v>1583</v>
      </c>
      <c r="F79" s="16" t="s">
        <v>1755</v>
      </c>
      <c r="G79" s="44"/>
      <c r="H79" s="44">
        <v>10</v>
      </c>
      <c r="I79" s="16" t="s">
        <v>1739</v>
      </c>
      <c r="J79" s="86" t="s">
        <v>1586</v>
      </c>
      <c r="K79" s="16"/>
      <c r="L79" s="82" t="s">
        <v>1340</v>
      </c>
      <c r="M79" s="18" t="s">
        <v>1340</v>
      </c>
      <c r="N79" s="18" t="s">
        <v>1340</v>
      </c>
      <c r="O79" s="18" t="s">
        <v>1340</v>
      </c>
      <c r="P79" s="18" t="s">
        <v>1340</v>
      </c>
      <c r="Q79" s="18" t="s">
        <v>1340</v>
      </c>
      <c r="R79" s="86" t="s">
        <v>1340</v>
      </c>
      <c r="S79" s="18" t="s">
        <v>1340</v>
      </c>
      <c r="T79" s="18" t="s">
        <v>1340</v>
      </c>
      <c r="U79" s="18" t="s">
        <v>1340</v>
      </c>
      <c r="V79" s="18" t="s">
        <v>1340</v>
      </c>
      <c r="W79" s="83" t="s">
        <v>1340</v>
      </c>
      <c r="X79" s="18" t="s">
        <v>1340</v>
      </c>
      <c r="Y79" s="18" t="s">
        <v>1340</v>
      </c>
      <c r="Z79" s="18" t="s">
        <v>1340</v>
      </c>
      <c r="AA79" s="18" t="s">
        <v>1340</v>
      </c>
      <c r="AB79" s="18" t="s">
        <v>1340</v>
      </c>
      <c r="AC79" s="18"/>
      <c r="AD79" s="18"/>
      <c r="AE79" s="18"/>
      <c r="AF79" s="18"/>
      <c r="AG79" s="18"/>
      <c r="AH79" s="18"/>
      <c r="AI79" s="18"/>
    </row>
    <row r="80" spans="1:35" ht="12.75" hidden="1" customHeight="1" x14ac:dyDescent="0.4">
      <c r="A80" s="16"/>
      <c r="B80" s="84">
        <v>76</v>
      </c>
      <c r="C80" s="16" t="s">
        <v>1756</v>
      </c>
      <c r="D80" s="90" t="s">
        <v>1582</v>
      </c>
      <c r="E80" s="16" t="s">
        <v>1583</v>
      </c>
      <c r="F80" s="90" t="s">
        <v>1757</v>
      </c>
      <c r="G80" s="90"/>
      <c r="H80" s="92">
        <v>50</v>
      </c>
      <c r="I80" s="90" t="s">
        <v>1605</v>
      </c>
      <c r="J80" s="86" t="s">
        <v>1586</v>
      </c>
      <c r="K80" s="16"/>
      <c r="L80" s="82" t="s">
        <v>61</v>
      </c>
      <c r="M80" s="18" t="s">
        <v>61</v>
      </c>
      <c r="N80" s="18" t="s">
        <v>1340</v>
      </c>
      <c r="O80" s="18" t="s">
        <v>1340</v>
      </c>
      <c r="P80" s="18" t="s">
        <v>1340</v>
      </c>
      <c r="Q80" s="18" t="s">
        <v>1340</v>
      </c>
      <c r="R80" s="86" t="s">
        <v>1340</v>
      </c>
      <c r="S80" s="18" t="s">
        <v>1340</v>
      </c>
      <c r="T80" s="18" t="s">
        <v>1340</v>
      </c>
      <c r="U80" s="18" t="s">
        <v>1340</v>
      </c>
      <c r="V80" s="18" t="s">
        <v>1340</v>
      </c>
      <c r="W80" s="88" t="s">
        <v>1587</v>
      </c>
      <c r="X80" s="18" t="s">
        <v>1340</v>
      </c>
      <c r="Y80" s="18" t="s">
        <v>1340</v>
      </c>
      <c r="Z80" s="18" t="s">
        <v>1340</v>
      </c>
      <c r="AA80" s="18" t="s">
        <v>1340</v>
      </c>
      <c r="AB80" s="18" t="s">
        <v>1340</v>
      </c>
      <c r="AC80" s="18" t="s">
        <v>1340</v>
      </c>
      <c r="AD80" s="18"/>
      <c r="AE80" s="18"/>
      <c r="AF80" s="18"/>
      <c r="AG80" s="18"/>
      <c r="AH80" s="18"/>
      <c r="AI80" s="18"/>
    </row>
    <row r="81" spans="1:35" ht="12.75" hidden="1" customHeight="1" x14ac:dyDescent="0.4">
      <c r="A81" s="16"/>
      <c r="B81" s="84">
        <v>77</v>
      </c>
      <c r="C81" s="16" t="s">
        <v>1758</v>
      </c>
      <c r="D81" s="16" t="s">
        <v>1582</v>
      </c>
      <c r="E81" s="16" t="s">
        <v>1600</v>
      </c>
      <c r="F81" s="16" t="s">
        <v>1759</v>
      </c>
      <c r="G81" s="44"/>
      <c r="H81" s="44">
        <v>9.8000000000000007</v>
      </c>
      <c r="I81" s="16" t="s">
        <v>1739</v>
      </c>
      <c r="J81" s="86" t="s">
        <v>1586</v>
      </c>
      <c r="K81" s="16"/>
      <c r="L81" s="82" t="s">
        <v>1340</v>
      </c>
      <c r="M81" s="18" t="s">
        <v>1340</v>
      </c>
      <c r="N81" s="18" t="s">
        <v>1340</v>
      </c>
      <c r="O81" s="18" t="s">
        <v>1340</v>
      </c>
      <c r="P81" s="18" t="s">
        <v>1340</v>
      </c>
      <c r="Q81" s="18" t="s">
        <v>1340</v>
      </c>
      <c r="R81" s="86" t="s">
        <v>1340</v>
      </c>
      <c r="S81" s="18" t="s">
        <v>1340</v>
      </c>
      <c r="T81" s="18" t="s">
        <v>1340</v>
      </c>
      <c r="U81" s="18" t="s">
        <v>1340</v>
      </c>
      <c r="V81" s="18" t="s">
        <v>1340</v>
      </c>
      <c r="W81" s="83" t="s">
        <v>1340</v>
      </c>
      <c r="X81" s="18" t="s">
        <v>1340</v>
      </c>
      <c r="Y81" s="18" t="s">
        <v>1340</v>
      </c>
      <c r="Z81" s="18" t="s">
        <v>1340</v>
      </c>
      <c r="AA81" s="18" t="s">
        <v>1340</v>
      </c>
      <c r="AB81" s="18" t="s">
        <v>1340</v>
      </c>
      <c r="AC81" s="18"/>
      <c r="AD81" s="18"/>
      <c r="AE81" s="18"/>
      <c r="AF81" s="18"/>
      <c r="AG81" s="18"/>
      <c r="AH81" s="18"/>
      <c r="AI81" s="18"/>
    </row>
    <row r="82" spans="1:35" ht="12.75" hidden="1" customHeight="1" x14ac:dyDescent="0.4">
      <c r="A82" s="16"/>
      <c r="B82" s="84">
        <v>78</v>
      </c>
      <c r="C82" s="16" t="s">
        <v>1760</v>
      </c>
      <c r="D82" s="16" t="s">
        <v>1582</v>
      </c>
      <c r="E82" s="16" t="s">
        <v>1600</v>
      </c>
      <c r="F82" s="16" t="s">
        <v>1761</v>
      </c>
      <c r="G82" s="16"/>
      <c r="H82" s="44">
        <v>49</v>
      </c>
      <c r="I82" s="16" t="s">
        <v>1762</v>
      </c>
      <c r="J82" s="86" t="s">
        <v>1586</v>
      </c>
      <c r="K82" s="16"/>
      <c r="L82" s="82" t="s">
        <v>61</v>
      </c>
      <c r="M82" s="18" t="s">
        <v>61</v>
      </c>
      <c r="N82" s="18" t="s">
        <v>61</v>
      </c>
      <c r="O82" s="18" t="s">
        <v>61</v>
      </c>
      <c r="P82" s="18" t="s">
        <v>61</v>
      </c>
      <c r="Q82" s="18" t="s">
        <v>61</v>
      </c>
      <c r="R82" s="18" t="s">
        <v>61</v>
      </c>
      <c r="S82" s="18" t="s">
        <v>61</v>
      </c>
      <c r="T82" s="18" t="s">
        <v>61</v>
      </c>
      <c r="U82" s="18" t="s">
        <v>61</v>
      </c>
      <c r="V82" s="18" t="s">
        <v>61</v>
      </c>
      <c r="W82" s="83" t="s">
        <v>61</v>
      </c>
      <c r="X82" s="18" t="s">
        <v>61</v>
      </c>
      <c r="Y82" s="18" t="s">
        <v>61</v>
      </c>
      <c r="Z82" s="18" t="s">
        <v>1340</v>
      </c>
      <c r="AA82" s="18" t="s">
        <v>1340</v>
      </c>
      <c r="AB82" s="18" t="s">
        <v>1340</v>
      </c>
      <c r="AC82" s="18"/>
      <c r="AD82" s="18"/>
      <c r="AE82" s="18"/>
      <c r="AF82" s="18"/>
      <c r="AG82" s="18"/>
      <c r="AH82" s="18"/>
      <c r="AI82" s="18"/>
    </row>
    <row r="83" spans="1:35" ht="12.75" hidden="1" customHeight="1" x14ac:dyDescent="0.4">
      <c r="A83" s="16"/>
      <c r="B83" s="84">
        <v>79</v>
      </c>
      <c r="C83" s="16" t="s">
        <v>1763</v>
      </c>
      <c r="D83" s="16" t="s">
        <v>1593</v>
      </c>
      <c r="E83" s="16" t="s">
        <v>1583</v>
      </c>
      <c r="F83" s="16" t="s">
        <v>1764</v>
      </c>
      <c r="G83" s="16" t="s">
        <v>180</v>
      </c>
      <c r="H83" s="44">
        <v>30</v>
      </c>
      <c r="I83" s="16" t="s">
        <v>1585</v>
      </c>
      <c r="J83" s="86" t="s">
        <v>1586</v>
      </c>
      <c r="K83" s="16"/>
      <c r="L83" s="82" t="s">
        <v>61</v>
      </c>
      <c r="M83" s="18" t="s">
        <v>61</v>
      </c>
      <c r="N83" s="18" t="s">
        <v>1340</v>
      </c>
      <c r="O83" s="18" t="s">
        <v>1340</v>
      </c>
      <c r="P83" s="18" t="s">
        <v>1340</v>
      </c>
      <c r="Q83" s="18" t="s">
        <v>1340</v>
      </c>
      <c r="R83" s="86" t="s">
        <v>1340</v>
      </c>
      <c r="S83" s="18" t="s">
        <v>1340</v>
      </c>
      <c r="T83" s="18" t="s">
        <v>1340</v>
      </c>
      <c r="U83" s="18" t="s">
        <v>1340</v>
      </c>
      <c r="V83" s="18" t="s">
        <v>1340</v>
      </c>
      <c r="W83" s="83" t="s">
        <v>1340</v>
      </c>
      <c r="X83" s="18" t="s">
        <v>1340</v>
      </c>
      <c r="Y83" s="18" t="s">
        <v>1340</v>
      </c>
      <c r="Z83" s="18" t="s">
        <v>1340</v>
      </c>
      <c r="AA83" s="18" t="s">
        <v>1340</v>
      </c>
      <c r="AB83" s="18"/>
      <c r="AC83" s="18"/>
      <c r="AD83" s="18"/>
      <c r="AE83" s="18"/>
      <c r="AF83" s="18"/>
      <c r="AG83" s="18"/>
      <c r="AH83" s="18"/>
      <c r="AI83" s="18"/>
    </row>
    <row r="84" spans="1:35" ht="12.75" hidden="1" customHeight="1" x14ac:dyDescent="0.4">
      <c r="A84" s="16"/>
      <c r="B84" s="84">
        <v>80</v>
      </c>
      <c r="C84" s="16" t="s">
        <v>381</v>
      </c>
      <c r="D84" s="90" t="s">
        <v>1582</v>
      </c>
      <c r="E84" s="16" t="s">
        <v>1583</v>
      </c>
      <c r="F84" s="90" t="s">
        <v>1765</v>
      </c>
      <c r="G84" s="90"/>
      <c r="H84" s="92">
        <v>100</v>
      </c>
      <c r="I84" s="90" t="s">
        <v>1645</v>
      </c>
      <c r="J84" s="86" t="s">
        <v>1586</v>
      </c>
      <c r="K84" s="16"/>
      <c r="L84" s="82" t="s">
        <v>1340</v>
      </c>
      <c r="M84" s="18" t="s">
        <v>1340</v>
      </c>
      <c r="N84" s="18" t="s">
        <v>1340</v>
      </c>
      <c r="O84" s="18" t="s">
        <v>1340</v>
      </c>
      <c r="P84" s="18" t="s">
        <v>1340</v>
      </c>
      <c r="Q84" s="18" t="s">
        <v>1340</v>
      </c>
      <c r="R84" s="18" t="s">
        <v>1340</v>
      </c>
      <c r="S84" s="18" t="s">
        <v>1340</v>
      </c>
      <c r="T84" s="18" t="s">
        <v>1340</v>
      </c>
      <c r="U84" s="18" t="s">
        <v>1340</v>
      </c>
      <c r="V84" s="18" t="s">
        <v>1340</v>
      </c>
      <c r="W84" s="83" t="s">
        <v>1340</v>
      </c>
      <c r="X84" s="18" t="s">
        <v>1340</v>
      </c>
      <c r="Y84" s="18" t="s">
        <v>1340</v>
      </c>
      <c r="Z84" s="18" t="s">
        <v>1340</v>
      </c>
      <c r="AA84" s="18" t="s">
        <v>1340</v>
      </c>
      <c r="AB84" s="18" t="s">
        <v>1340</v>
      </c>
      <c r="AC84" s="18" t="s">
        <v>1340</v>
      </c>
      <c r="AD84" s="18"/>
      <c r="AE84" s="18"/>
      <c r="AF84" s="18"/>
      <c r="AG84" s="18"/>
      <c r="AH84" s="18"/>
      <c r="AI84" s="18"/>
    </row>
    <row r="85" spans="1:35" ht="12.75" hidden="1" customHeight="1" x14ac:dyDescent="0.4">
      <c r="A85" s="16"/>
      <c r="B85" s="84">
        <v>81</v>
      </c>
      <c r="C85" s="16" t="s">
        <v>1766</v>
      </c>
      <c r="D85" s="16" t="s">
        <v>1593</v>
      </c>
      <c r="E85" s="16" t="s">
        <v>1583</v>
      </c>
      <c r="F85" s="16" t="s">
        <v>1767</v>
      </c>
      <c r="G85" s="16" t="s">
        <v>173</v>
      </c>
      <c r="H85" s="92">
        <v>25</v>
      </c>
      <c r="I85" s="16" t="s">
        <v>1703</v>
      </c>
      <c r="J85" s="86" t="s">
        <v>1586</v>
      </c>
      <c r="K85" s="16"/>
      <c r="L85" s="82" t="s">
        <v>61</v>
      </c>
      <c r="M85" s="18" t="s">
        <v>61</v>
      </c>
      <c r="N85" s="18" t="s">
        <v>61</v>
      </c>
      <c r="O85" s="18" t="s">
        <v>61</v>
      </c>
      <c r="P85" s="18" t="s">
        <v>61</v>
      </c>
      <c r="Q85" s="18" t="s">
        <v>61</v>
      </c>
      <c r="R85" s="18" t="s">
        <v>61</v>
      </c>
      <c r="S85" s="18" t="s">
        <v>61</v>
      </c>
      <c r="T85" s="18" t="s">
        <v>61</v>
      </c>
      <c r="U85" s="18" t="s">
        <v>61</v>
      </c>
      <c r="V85" s="18" t="s">
        <v>61</v>
      </c>
      <c r="W85" s="83" t="s">
        <v>61</v>
      </c>
      <c r="X85" s="18" t="s">
        <v>61</v>
      </c>
      <c r="Y85" s="18" t="s">
        <v>1340</v>
      </c>
      <c r="Z85" s="87" t="s">
        <v>1587</v>
      </c>
      <c r="AA85" s="18" t="s">
        <v>1340</v>
      </c>
      <c r="AB85" s="18" t="s">
        <v>1340</v>
      </c>
      <c r="AC85" s="18" t="s">
        <v>1340</v>
      </c>
      <c r="AD85" s="18"/>
      <c r="AE85" s="18"/>
      <c r="AF85" s="18"/>
      <c r="AG85" s="18"/>
      <c r="AH85" s="18"/>
      <c r="AI85" s="18"/>
    </row>
    <row r="86" spans="1:35" ht="12.75" hidden="1" customHeight="1" x14ac:dyDescent="0.4">
      <c r="A86" s="16"/>
      <c r="B86" s="84">
        <v>82</v>
      </c>
      <c r="C86" s="16" t="s">
        <v>1768</v>
      </c>
      <c r="D86" s="16" t="s">
        <v>1593</v>
      </c>
      <c r="E86" s="16" t="s">
        <v>1583</v>
      </c>
      <c r="F86" s="16" t="s">
        <v>1769</v>
      </c>
      <c r="G86" s="16" t="s">
        <v>169</v>
      </c>
      <c r="H86" s="44">
        <v>200</v>
      </c>
      <c r="I86" s="16" t="s">
        <v>1660</v>
      </c>
      <c r="J86" s="86" t="s">
        <v>1586</v>
      </c>
      <c r="K86" s="16"/>
      <c r="L86" s="82" t="s">
        <v>61</v>
      </c>
      <c r="M86" s="18" t="s">
        <v>61</v>
      </c>
      <c r="N86" s="18" t="s">
        <v>61</v>
      </c>
      <c r="O86" s="18" t="s">
        <v>61</v>
      </c>
      <c r="P86" s="18" t="s">
        <v>61</v>
      </c>
      <c r="Q86" s="18" t="s">
        <v>61</v>
      </c>
      <c r="R86" s="18" t="s">
        <v>61</v>
      </c>
      <c r="S86" s="18" t="s">
        <v>61</v>
      </c>
      <c r="T86" s="18" t="s">
        <v>61</v>
      </c>
      <c r="U86" s="18" t="s">
        <v>61</v>
      </c>
      <c r="V86" s="18" t="s">
        <v>61</v>
      </c>
      <c r="W86" s="83" t="s">
        <v>61</v>
      </c>
      <c r="X86" s="18" t="s">
        <v>61</v>
      </c>
      <c r="Y86" s="18" t="s">
        <v>61</v>
      </c>
      <c r="Z86" s="18" t="s">
        <v>61</v>
      </c>
      <c r="AA86" s="18" t="s">
        <v>61</v>
      </c>
      <c r="AB86" s="18"/>
      <c r="AC86" s="18"/>
      <c r="AD86" s="18"/>
      <c r="AE86" s="18"/>
      <c r="AF86" s="18"/>
      <c r="AG86" s="18"/>
      <c r="AH86" s="18"/>
      <c r="AI86" s="18"/>
    </row>
    <row r="87" spans="1:35" ht="12.75" hidden="1" customHeight="1" x14ac:dyDescent="0.4">
      <c r="A87" s="16"/>
      <c r="B87" s="84">
        <v>83</v>
      </c>
      <c r="C87" s="16" t="s">
        <v>1770</v>
      </c>
      <c r="D87" s="16" t="s">
        <v>1582</v>
      </c>
      <c r="E87" s="89" t="s">
        <v>1589</v>
      </c>
      <c r="F87" s="16"/>
      <c r="G87" s="16"/>
      <c r="H87" s="44">
        <v>9.8000000000000007</v>
      </c>
      <c r="I87" s="16" t="s">
        <v>1590</v>
      </c>
      <c r="J87" s="86" t="s">
        <v>1591</v>
      </c>
      <c r="K87" s="16"/>
      <c r="L87" s="82"/>
      <c r="M87" s="18"/>
      <c r="N87" s="18"/>
      <c r="O87" s="18"/>
      <c r="P87" s="18"/>
      <c r="Q87" s="18"/>
      <c r="R87" s="18"/>
      <c r="S87" s="18"/>
      <c r="T87" s="18"/>
      <c r="U87" s="18"/>
      <c r="V87" s="18"/>
      <c r="W87" s="83"/>
      <c r="X87" s="18" t="s">
        <v>61</v>
      </c>
      <c r="Y87" s="18" t="s">
        <v>61</v>
      </c>
      <c r="Z87" s="18" t="s">
        <v>61</v>
      </c>
      <c r="AA87" s="18" t="s">
        <v>61</v>
      </c>
      <c r="AB87" s="18" t="s">
        <v>1340</v>
      </c>
      <c r="AC87" s="18"/>
      <c r="AD87" s="18"/>
      <c r="AE87" s="18"/>
      <c r="AF87" s="18"/>
      <c r="AG87" s="18"/>
      <c r="AH87" s="18"/>
      <c r="AI87" s="18"/>
    </row>
    <row r="88" spans="1:35" ht="12.75" hidden="1" customHeight="1" x14ac:dyDescent="0.4">
      <c r="A88" s="16"/>
      <c r="B88" s="84">
        <v>84</v>
      </c>
      <c r="C88" s="16" t="s">
        <v>1771</v>
      </c>
      <c r="D88" s="16" t="s">
        <v>1593</v>
      </c>
      <c r="E88" s="16" t="s">
        <v>1583</v>
      </c>
      <c r="F88" s="16" t="s">
        <v>1772</v>
      </c>
      <c r="G88" s="16" t="s">
        <v>226</v>
      </c>
      <c r="H88" s="44">
        <v>50</v>
      </c>
      <c r="I88" s="16" t="s">
        <v>1585</v>
      </c>
      <c r="J88" s="86" t="s">
        <v>1586</v>
      </c>
      <c r="K88" s="16"/>
      <c r="L88" s="82"/>
      <c r="M88" s="18"/>
      <c r="N88" s="18"/>
      <c r="O88" s="18"/>
      <c r="P88" s="18"/>
      <c r="Q88" s="18"/>
      <c r="R88" s="18"/>
      <c r="S88" s="18"/>
      <c r="T88" s="18"/>
      <c r="U88" s="18"/>
      <c r="V88" s="18"/>
      <c r="W88" s="83"/>
      <c r="X88" s="18" t="s">
        <v>61</v>
      </c>
      <c r="Y88" s="18" t="s">
        <v>61</v>
      </c>
      <c r="Z88" s="18" t="s">
        <v>61</v>
      </c>
      <c r="AA88" s="18" t="s">
        <v>61</v>
      </c>
      <c r="AB88" s="18" t="s">
        <v>1340</v>
      </c>
      <c r="AC88" s="18"/>
      <c r="AD88" s="18"/>
      <c r="AE88" s="18"/>
      <c r="AF88" s="18"/>
      <c r="AG88" s="18"/>
      <c r="AH88" s="18"/>
      <c r="AI88" s="18"/>
    </row>
    <row r="89" spans="1:35" ht="12.75" hidden="1" customHeight="1" x14ac:dyDescent="0.4">
      <c r="A89" s="16"/>
      <c r="B89" s="84">
        <v>85</v>
      </c>
      <c r="C89" s="16" t="s">
        <v>1773</v>
      </c>
      <c r="D89" s="16" t="s">
        <v>1593</v>
      </c>
      <c r="E89" s="16" t="s">
        <v>1600</v>
      </c>
      <c r="F89" s="16" t="s">
        <v>1774</v>
      </c>
      <c r="G89" s="85" t="s">
        <v>1194</v>
      </c>
      <c r="H89" s="44">
        <v>29.4</v>
      </c>
      <c r="I89" s="16" t="s">
        <v>1660</v>
      </c>
      <c r="J89" s="86" t="s">
        <v>1609</v>
      </c>
      <c r="K89" s="85"/>
      <c r="L89" s="82" t="s">
        <v>1340</v>
      </c>
      <c r="M89" s="18" t="s">
        <v>1340</v>
      </c>
      <c r="N89" s="18" t="s">
        <v>1340</v>
      </c>
      <c r="O89" s="18" t="s">
        <v>1340</v>
      </c>
      <c r="P89" s="18" t="s">
        <v>1340</v>
      </c>
      <c r="Q89" s="18" t="s">
        <v>1340</v>
      </c>
      <c r="R89" s="86" t="s">
        <v>1340</v>
      </c>
      <c r="S89" s="18" t="s">
        <v>1340</v>
      </c>
      <c r="T89" s="18" t="s">
        <v>1340</v>
      </c>
      <c r="U89" s="18" t="s">
        <v>1340</v>
      </c>
      <c r="V89" s="18" t="s">
        <v>1340</v>
      </c>
      <c r="W89" s="83" t="s">
        <v>1340</v>
      </c>
      <c r="X89" s="18" t="s">
        <v>1340</v>
      </c>
      <c r="Y89" s="18" t="s">
        <v>1340</v>
      </c>
      <c r="Z89" s="18" t="s">
        <v>1340</v>
      </c>
      <c r="AA89" s="87" t="s">
        <v>1587</v>
      </c>
      <c r="AB89" s="18"/>
      <c r="AC89" s="18"/>
      <c r="AD89" s="18"/>
      <c r="AE89" s="18"/>
      <c r="AF89" s="18"/>
      <c r="AG89" s="18"/>
      <c r="AH89" s="18"/>
      <c r="AI89" s="18"/>
    </row>
    <row r="90" spans="1:35" ht="12.75" hidden="1" customHeight="1" x14ac:dyDescent="0.4">
      <c r="A90" s="16"/>
      <c r="B90" s="84">
        <v>86</v>
      </c>
      <c r="C90" s="16" t="s">
        <v>1775</v>
      </c>
      <c r="D90" s="16" t="s">
        <v>1593</v>
      </c>
      <c r="E90" s="16" t="s">
        <v>1583</v>
      </c>
      <c r="F90" s="16" t="s">
        <v>1776</v>
      </c>
      <c r="G90" s="90" t="s">
        <v>130</v>
      </c>
      <c r="H90" s="44">
        <v>150</v>
      </c>
      <c r="I90" s="16" t="s">
        <v>214</v>
      </c>
      <c r="J90" s="86" t="s">
        <v>1586</v>
      </c>
      <c r="K90" s="16"/>
      <c r="L90" s="82" t="s">
        <v>1340</v>
      </c>
      <c r="M90" s="18" t="s">
        <v>1340</v>
      </c>
      <c r="N90" s="18" t="s">
        <v>1340</v>
      </c>
      <c r="O90" s="87" t="s">
        <v>1587</v>
      </c>
      <c r="P90" s="18" t="s">
        <v>1340</v>
      </c>
      <c r="Q90" s="18" t="s">
        <v>1340</v>
      </c>
      <c r="R90" s="86" t="s">
        <v>1340</v>
      </c>
      <c r="S90" s="18" t="s">
        <v>1340</v>
      </c>
      <c r="T90" s="18" t="s">
        <v>1340</v>
      </c>
      <c r="U90" s="18" t="s">
        <v>1340</v>
      </c>
      <c r="V90" s="18" t="s">
        <v>1340</v>
      </c>
      <c r="W90" s="83" t="s">
        <v>1340</v>
      </c>
      <c r="X90" s="18" t="s">
        <v>1340</v>
      </c>
      <c r="Y90" s="18" t="s">
        <v>1340</v>
      </c>
      <c r="Z90" s="18" t="s">
        <v>1340</v>
      </c>
      <c r="AA90" s="18" t="s">
        <v>1340</v>
      </c>
      <c r="AB90" s="18" t="s">
        <v>1340</v>
      </c>
      <c r="AC90" s="18"/>
      <c r="AD90" s="18"/>
      <c r="AE90" s="18"/>
      <c r="AF90" s="18"/>
      <c r="AG90" s="18"/>
      <c r="AH90" s="18"/>
      <c r="AI90" s="18"/>
    </row>
    <row r="91" spans="1:35" ht="12.75" hidden="1" customHeight="1" x14ac:dyDescent="0.4">
      <c r="A91" s="16"/>
      <c r="B91" s="84">
        <v>87</v>
      </c>
      <c r="C91" s="16" t="s">
        <v>1777</v>
      </c>
      <c r="D91" s="16" t="s">
        <v>1582</v>
      </c>
      <c r="E91" s="16" t="s">
        <v>1600</v>
      </c>
      <c r="F91" s="16" t="s">
        <v>1778</v>
      </c>
      <c r="G91" s="44"/>
      <c r="H91" s="44">
        <v>98.01</v>
      </c>
      <c r="I91" s="16" t="s">
        <v>1715</v>
      </c>
      <c r="J91" s="86" t="s">
        <v>1586</v>
      </c>
      <c r="K91" s="16"/>
      <c r="L91" s="82" t="s">
        <v>1340</v>
      </c>
      <c r="M91" s="18" t="s">
        <v>1340</v>
      </c>
      <c r="N91" s="18" t="s">
        <v>1340</v>
      </c>
      <c r="O91" s="18" t="s">
        <v>1340</v>
      </c>
      <c r="P91" s="18" t="s">
        <v>1340</v>
      </c>
      <c r="Q91" s="18" t="s">
        <v>1340</v>
      </c>
      <c r="R91" s="86" t="s">
        <v>1340</v>
      </c>
      <c r="S91" s="18" t="s">
        <v>1340</v>
      </c>
      <c r="T91" s="18" t="s">
        <v>1340</v>
      </c>
      <c r="U91" s="18" t="s">
        <v>1340</v>
      </c>
      <c r="V91" s="18" t="s">
        <v>1340</v>
      </c>
      <c r="W91" s="83" t="s">
        <v>1340</v>
      </c>
      <c r="X91" s="18" t="s">
        <v>1340</v>
      </c>
      <c r="Y91" s="18" t="s">
        <v>1340</v>
      </c>
      <c r="Z91" s="87" t="s">
        <v>1587</v>
      </c>
      <c r="AA91" s="18" t="s">
        <v>1340</v>
      </c>
      <c r="AB91" s="18" t="s">
        <v>1340</v>
      </c>
      <c r="AC91" s="18"/>
      <c r="AD91" s="18"/>
      <c r="AE91" s="18"/>
      <c r="AF91" s="18"/>
      <c r="AG91" s="18"/>
      <c r="AH91" s="18"/>
      <c r="AI91" s="18"/>
    </row>
    <row r="92" spans="1:35" ht="12.75" hidden="1" customHeight="1" x14ac:dyDescent="0.4">
      <c r="A92" s="16"/>
      <c r="B92" s="84">
        <v>88</v>
      </c>
      <c r="C92" s="16" t="s">
        <v>1779</v>
      </c>
      <c r="D92" s="16" t="s">
        <v>1593</v>
      </c>
      <c r="E92" s="16" t="s">
        <v>1583</v>
      </c>
      <c r="F92" s="16" t="s">
        <v>1780</v>
      </c>
      <c r="G92" s="16" t="s">
        <v>169</v>
      </c>
      <c r="H92" s="44">
        <v>50</v>
      </c>
      <c r="I92" s="16"/>
      <c r="J92" s="86" t="s">
        <v>1609</v>
      </c>
      <c r="K92" s="16"/>
      <c r="L92" s="82" t="s">
        <v>1340</v>
      </c>
      <c r="M92" s="18" t="s">
        <v>1340</v>
      </c>
      <c r="N92" s="18" t="s">
        <v>1340</v>
      </c>
      <c r="O92" s="18" t="s">
        <v>1340</v>
      </c>
      <c r="P92" s="18" t="s">
        <v>1340</v>
      </c>
      <c r="Q92" s="18" t="s">
        <v>1340</v>
      </c>
      <c r="R92" s="86" t="s">
        <v>1340</v>
      </c>
      <c r="S92" s="18" t="s">
        <v>1340</v>
      </c>
      <c r="T92" s="18" t="s">
        <v>1340</v>
      </c>
      <c r="U92" s="18" t="s">
        <v>1340</v>
      </c>
      <c r="V92" s="18" t="s">
        <v>1340</v>
      </c>
      <c r="W92" s="83" t="s">
        <v>1340</v>
      </c>
      <c r="X92" s="18" t="s">
        <v>1340</v>
      </c>
      <c r="Y92" s="18" t="s">
        <v>1340</v>
      </c>
      <c r="Z92" s="18" t="s">
        <v>1340</v>
      </c>
      <c r="AA92" s="18" t="s">
        <v>1340</v>
      </c>
      <c r="AB92" s="18" t="s">
        <v>1340</v>
      </c>
      <c r="AC92" s="18"/>
      <c r="AD92" s="18"/>
      <c r="AE92" s="18"/>
      <c r="AF92" s="18"/>
      <c r="AG92" s="18"/>
      <c r="AH92" s="18"/>
      <c r="AI92" s="18"/>
    </row>
    <row r="93" spans="1:35" ht="12.75" customHeight="1" x14ac:dyDescent="0.4">
      <c r="A93" s="16"/>
      <c r="B93" s="84">
        <v>89</v>
      </c>
      <c r="C93" s="16" t="s">
        <v>1781</v>
      </c>
      <c r="D93" s="16" t="s">
        <v>1593</v>
      </c>
      <c r="E93" s="16" t="s">
        <v>1583</v>
      </c>
      <c r="F93" s="16" t="s">
        <v>1782</v>
      </c>
      <c r="G93" s="16" t="s">
        <v>107</v>
      </c>
      <c r="H93" s="44">
        <v>50</v>
      </c>
      <c r="I93" s="16" t="s">
        <v>1585</v>
      </c>
      <c r="J93" s="86" t="s">
        <v>1586</v>
      </c>
      <c r="K93" s="16"/>
      <c r="L93" s="82" t="s">
        <v>61</v>
      </c>
      <c r="M93" s="18" t="s">
        <v>61</v>
      </c>
      <c r="N93" s="18" t="s">
        <v>1340</v>
      </c>
      <c r="O93" s="18" t="s">
        <v>1340</v>
      </c>
      <c r="P93" s="18" t="s">
        <v>1340</v>
      </c>
      <c r="Q93" s="18" t="s">
        <v>1340</v>
      </c>
      <c r="R93" s="86" t="s">
        <v>1340</v>
      </c>
      <c r="S93" s="18" t="s">
        <v>1340</v>
      </c>
      <c r="T93" s="18" t="s">
        <v>1340</v>
      </c>
      <c r="U93" s="87" t="s">
        <v>1587</v>
      </c>
      <c r="V93" s="18" t="s">
        <v>1340</v>
      </c>
      <c r="W93" s="83" t="s">
        <v>1340</v>
      </c>
      <c r="X93" s="18" t="s">
        <v>1340</v>
      </c>
      <c r="Y93" s="18" t="s">
        <v>1340</v>
      </c>
      <c r="Z93" s="18" t="s">
        <v>1340</v>
      </c>
      <c r="AA93" s="18" t="s">
        <v>1340</v>
      </c>
      <c r="AB93" s="18" t="s">
        <v>1340</v>
      </c>
      <c r="AC93" s="18"/>
      <c r="AD93" s="18"/>
      <c r="AE93" s="18"/>
      <c r="AF93" s="18"/>
      <c r="AG93" s="18"/>
      <c r="AH93" s="18"/>
      <c r="AI93" s="18"/>
    </row>
    <row r="94" spans="1:35" ht="12.75" hidden="1" customHeight="1" x14ac:dyDescent="0.4">
      <c r="A94" s="16"/>
      <c r="B94" s="84">
        <v>90</v>
      </c>
      <c r="C94" s="16" t="s">
        <v>1783</v>
      </c>
      <c r="D94" s="16" t="s">
        <v>1593</v>
      </c>
      <c r="E94" s="16" t="s">
        <v>1583</v>
      </c>
      <c r="F94" s="16" t="s">
        <v>1784</v>
      </c>
      <c r="G94" s="16" t="s">
        <v>232</v>
      </c>
      <c r="H94" s="44">
        <v>100</v>
      </c>
      <c r="I94" s="16" t="s">
        <v>77</v>
      </c>
      <c r="J94" s="86" t="s">
        <v>1586</v>
      </c>
      <c r="K94" s="16"/>
      <c r="L94" s="82" t="s">
        <v>61</v>
      </c>
      <c r="M94" s="18" t="s">
        <v>61</v>
      </c>
      <c r="N94" s="18" t="s">
        <v>61</v>
      </c>
      <c r="O94" s="18" t="s">
        <v>61</v>
      </c>
      <c r="P94" s="18" t="s">
        <v>61</v>
      </c>
      <c r="Q94" s="18" t="s">
        <v>61</v>
      </c>
      <c r="R94" s="18" t="s">
        <v>61</v>
      </c>
      <c r="S94" s="18" t="s">
        <v>61</v>
      </c>
      <c r="T94" s="18" t="s">
        <v>61</v>
      </c>
      <c r="U94" s="18" t="s">
        <v>61</v>
      </c>
      <c r="V94" s="18" t="s">
        <v>61</v>
      </c>
      <c r="W94" s="83" t="s">
        <v>61</v>
      </c>
      <c r="X94" s="18" t="s">
        <v>61</v>
      </c>
      <c r="Y94" s="18" t="s">
        <v>61</v>
      </c>
      <c r="Z94" s="18" t="s">
        <v>61</v>
      </c>
      <c r="AA94" s="18" t="s">
        <v>1340</v>
      </c>
      <c r="AB94" s="18" t="s">
        <v>1340</v>
      </c>
      <c r="AC94" s="18"/>
      <c r="AD94" s="18"/>
      <c r="AE94" s="18"/>
      <c r="AF94" s="18"/>
      <c r="AG94" s="18"/>
      <c r="AH94" s="18"/>
      <c r="AI94" s="18"/>
    </row>
    <row r="95" spans="1:35" ht="12.75" hidden="1" customHeight="1" x14ac:dyDescent="0.4">
      <c r="A95" s="16"/>
      <c r="B95" s="84">
        <v>91</v>
      </c>
      <c r="C95" s="16" t="s">
        <v>1785</v>
      </c>
      <c r="D95" s="90" t="s">
        <v>1582</v>
      </c>
      <c r="E95" s="16" t="s">
        <v>1583</v>
      </c>
      <c r="F95" s="90" t="s">
        <v>1786</v>
      </c>
      <c r="G95" s="17"/>
      <c r="H95" s="92">
        <v>50</v>
      </c>
      <c r="I95" s="17" t="s">
        <v>1598</v>
      </c>
      <c r="J95" s="86" t="s">
        <v>1586</v>
      </c>
      <c r="K95" s="16"/>
      <c r="L95" s="82" t="s">
        <v>61</v>
      </c>
      <c r="M95" s="18" t="s">
        <v>61</v>
      </c>
      <c r="N95" s="18" t="s">
        <v>61</v>
      </c>
      <c r="O95" s="18" t="s">
        <v>61</v>
      </c>
      <c r="P95" s="18" t="s">
        <v>61</v>
      </c>
      <c r="Q95" s="18" t="s">
        <v>61</v>
      </c>
      <c r="R95" s="86" t="s">
        <v>61</v>
      </c>
      <c r="S95" s="18" t="s">
        <v>61</v>
      </c>
      <c r="T95" s="18" t="s">
        <v>1340</v>
      </c>
      <c r="U95" s="18" t="s">
        <v>1340</v>
      </c>
      <c r="V95" s="18" t="s">
        <v>1340</v>
      </c>
      <c r="W95" s="91" t="s">
        <v>1340</v>
      </c>
      <c r="X95" s="18" t="s">
        <v>1340</v>
      </c>
      <c r="Y95" s="18" t="s">
        <v>1340</v>
      </c>
      <c r="Z95" s="18" t="s">
        <v>1340</v>
      </c>
      <c r="AA95" s="18" t="s">
        <v>1340</v>
      </c>
      <c r="AB95" s="18"/>
      <c r="AC95" s="18"/>
      <c r="AD95" s="18"/>
      <c r="AE95" s="18"/>
      <c r="AF95" s="18"/>
      <c r="AG95" s="18"/>
      <c r="AH95" s="18"/>
      <c r="AI95" s="18"/>
    </row>
    <row r="96" spans="1:35" ht="12.75" hidden="1" customHeight="1" x14ac:dyDescent="0.4">
      <c r="A96" s="16"/>
      <c r="B96" s="84">
        <v>92</v>
      </c>
      <c r="C96" s="16" t="s">
        <v>1787</v>
      </c>
      <c r="D96" s="16" t="s">
        <v>1593</v>
      </c>
      <c r="E96" s="16" t="s">
        <v>1583</v>
      </c>
      <c r="F96" s="16" t="s">
        <v>1788</v>
      </c>
      <c r="G96" s="16" t="s">
        <v>1789</v>
      </c>
      <c r="H96" s="44">
        <v>50</v>
      </c>
      <c r="I96" s="16" t="s">
        <v>77</v>
      </c>
      <c r="J96" s="86" t="s">
        <v>1586</v>
      </c>
      <c r="K96" s="16"/>
      <c r="L96" s="82" t="s">
        <v>1340</v>
      </c>
      <c r="M96" s="18" t="s">
        <v>1340</v>
      </c>
      <c r="N96" s="18" t="s">
        <v>1340</v>
      </c>
      <c r="O96" s="18" t="s">
        <v>1340</v>
      </c>
      <c r="P96" s="18" t="s">
        <v>1340</v>
      </c>
      <c r="Q96" s="18" t="s">
        <v>1340</v>
      </c>
      <c r="R96" s="86" t="s">
        <v>1340</v>
      </c>
      <c r="S96" s="18" t="s">
        <v>1340</v>
      </c>
      <c r="T96" s="87" t="s">
        <v>1587</v>
      </c>
      <c r="U96" s="18" t="s">
        <v>1340</v>
      </c>
      <c r="V96" s="18" t="s">
        <v>1340</v>
      </c>
      <c r="W96" s="91" t="s">
        <v>1340</v>
      </c>
      <c r="X96" s="18" t="s">
        <v>1340</v>
      </c>
      <c r="Y96" s="18" t="s">
        <v>1340</v>
      </c>
      <c r="Z96" s="18" t="s">
        <v>1340</v>
      </c>
      <c r="AA96" s="18" t="s">
        <v>1340</v>
      </c>
      <c r="AB96" s="18" t="s">
        <v>1340</v>
      </c>
      <c r="AC96" s="18"/>
      <c r="AD96" s="18"/>
      <c r="AE96" s="18"/>
      <c r="AF96" s="18"/>
      <c r="AG96" s="18"/>
      <c r="AH96" s="18"/>
      <c r="AI96" s="18"/>
    </row>
    <row r="97" spans="1:35" ht="12.75" hidden="1" customHeight="1" x14ac:dyDescent="0.4">
      <c r="A97" s="16"/>
      <c r="B97" s="84">
        <v>93</v>
      </c>
      <c r="C97" s="16" t="s">
        <v>1790</v>
      </c>
      <c r="D97" s="16" t="s">
        <v>1582</v>
      </c>
      <c r="E97" s="16" t="s">
        <v>1600</v>
      </c>
      <c r="F97" s="90" t="s">
        <v>1791</v>
      </c>
      <c r="G97" s="17"/>
      <c r="H97" s="92">
        <v>19.600000000000001</v>
      </c>
      <c r="I97" s="16" t="s">
        <v>1792</v>
      </c>
      <c r="J97" s="86" t="s">
        <v>1586</v>
      </c>
      <c r="K97" s="16"/>
      <c r="L97" s="82" t="s">
        <v>61</v>
      </c>
      <c r="M97" s="18" t="s">
        <v>61</v>
      </c>
      <c r="N97" s="18" t="s">
        <v>61</v>
      </c>
      <c r="O97" s="18" t="s">
        <v>61</v>
      </c>
      <c r="P97" s="18" t="s">
        <v>61</v>
      </c>
      <c r="Q97" s="18" t="s">
        <v>61</v>
      </c>
      <c r="R97" s="86" t="s">
        <v>1340</v>
      </c>
      <c r="S97" s="94" t="s">
        <v>1587</v>
      </c>
      <c r="T97" s="18" t="s">
        <v>1340</v>
      </c>
      <c r="U97" s="18" t="s">
        <v>1340</v>
      </c>
      <c r="V97" s="18" t="s">
        <v>1340</v>
      </c>
      <c r="W97" s="91" t="s">
        <v>1340</v>
      </c>
      <c r="X97" s="18" t="s">
        <v>1340</v>
      </c>
      <c r="Y97" s="18" t="s">
        <v>1340</v>
      </c>
      <c r="Z97" s="18" t="s">
        <v>1340</v>
      </c>
      <c r="AA97" s="18" t="s">
        <v>1340</v>
      </c>
      <c r="AB97" s="18" t="s">
        <v>1340</v>
      </c>
      <c r="AC97" s="18"/>
      <c r="AD97" s="18"/>
      <c r="AE97" s="18"/>
      <c r="AF97" s="18"/>
      <c r="AG97" s="18"/>
      <c r="AH97" s="18"/>
      <c r="AI97" s="18"/>
    </row>
    <row r="98" spans="1:35" ht="12.75" hidden="1" customHeight="1" x14ac:dyDescent="0.4">
      <c r="A98" s="16"/>
      <c r="B98" s="84">
        <v>94</v>
      </c>
      <c r="C98" s="16" t="s">
        <v>1793</v>
      </c>
      <c r="D98" s="16" t="s">
        <v>1593</v>
      </c>
      <c r="E98" s="16" t="s">
        <v>1583</v>
      </c>
      <c r="F98" s="16" t="s">
        <v>1794</v>
      </c>
      <c r="G98" s="16" t="s">
        <v>173</v>
      </c>
      <c r="H98" s="44">
        <v>50</v>
      </c>
      <c r="I98" s="16" t="s">
        <v>138</v>
      </c>
      <c r="J98" s="86" t="s">
        <v>1586</v>
      </c>
      <c r="K98" s="16"/>
      <c r="L98" s="82" t="s">
        <v>61</v>
      </c>
      <c r="M98" s="18" t="s">
        <v>61</v>
      </c>
      <c r="N98" s="18" t="s">
        <v>1340</v>
      </c>
      <c r="O98" s="18" t="s">
        <v>1340</v>
      </c>
      <c r="P98" s="18" t="s">
        <v>1340</v>
      </c>
      <c r="Q98" s="18" t="s">
        <v>1340</v>
      </c>
      <c r="R98" s="86" t="s">
        <v>1340</v>
      </c>
      <c r="S98" s="18" t="s">
        <v>1340</v>
      </c>
      <c r="T98" s="18" t="s">
        <v>1340</v>
      </c>
      <c r="U98" s="18" t="s">
        <v>1340</v>
      </c>
      <c r="V98" s="18" t="s">
        <v>1340</v>
      </c>
      <c r="W98" s="83" t="s">
        <v>1340</v>
      </c>
      <c r="X98" s="18" t="s">
        <v>1340</v>
      </c>
      <c r="Y98" s="18" t="s">
        <v>1340</v>
      </c>
      <c r="Z98" s="18" t="s">
        <v>1340</v>
      </c>
      <c r="AA98" s="87" t="s">
        <v>1587</v>
      </c>
      <c r="AB98" s="18" t="s">
        <v>1340</v>
      </c>
      <c r="AC98" s="18"/>
      <c r="AD98" s="18"/>
      <c r="AE98" s="18"/>
      <c r="AF98" s="18"/>
      <c r="AG98" s="18"/>
      <c r="AH98" s="18"/>
      <c r="AI98" s="18"/>
    </row>
    <row r="99" spans="1:35" ht="12.75" hidden="1" customHeight="1" x14ac:dyDescent="0.4">
      <c r="A99" s="16"/>
      <c r="B99" s="84">
        <v>95</v>
      </c>
      <c r="C99" s="95" t="s">
        <v>1795</v>
      </c>
      <c r="D99" s="16" t="s">
        <v>1582</v>
      </c>
      <c r="E99" s="16" t="s">
        <v>1600</v>
      </c>
      <c r="F99" s="16" t="s">
        <v>1796</v>
      </c>
      <c r="G99" s="16"/>
      <c r="H99" s="92">
        <v>4.9000000000000004</v>
      </c>
      <c r="I99" s="16" t="s">
        <v>1590</v>
      </c>
      <c r="J99" s="86" t="s">
        <v>1586</v>
      </c>
      <c r="K99" s="16"/>
      <c r="L99" s="82" t="s">
        <v>61</v>
      </c>
      <c r="M99" s="18" t="s">
        <v>61</v>
      </c>
      <c r="N99" s="18" t="s">
        <v>61</v>
      </c>
      <c r="O99" s="18" t="s">
        <v>61</v>
      </c>
      <c r="P99" s="18" t="s">
        <v>61</v>
      </c>
      <c r="Q99" s="18" t="s">
        <v>61</v>
      </c>
      <c r="R99" s="86" t="s">
        <v>61</v>
      </c>
      <c r="S99" s="18" t="s">
        <v>61</v>
      </c>
      <c r="T99" s="18" t="s">
        <v>61</v>
      </c>
      <c r="U99" s="18" t="s">
        <v>1340</v>
      </c>
      <c r="V99" s="18" t="s">
        <v>1340</v>
      </c>
      <c r="W99" s="83" t="s">
        <v>1340</v>
      </c>
      <c r="X99" s="18" t="s">
        <v>1340</v>
      </c>
      <c r="Y99" s="18" t="s">
        <v>1340</v>
      </c>
      <c r="Z99" s="87" t="s">
        <v>1587</v>
      </c>
      <c r="AA99" s="87" t="s">
        <v>1587</v>
      </c>
      <c r="AB99" s="18"/>
      <c r="AC99" s="18"/>
      <c r="AD99" s="18"/>
      <c r="AE99" s="18"/>
      <c r="AF99" s="18"/>
      <c r="AG99" s="18"/>
      <c r="AH99" s="18"/>
      <c r="AI99" s="18"/>
    </row>
    <row r="100" spans="1:35" ht="12.75" hidden="1" customHeight="1" x14ac:dyDescent="0.4">
      <c r="A100" s="16"/>
      <c r="B100" s="84">
        <v>96</v>
      </c>
      <c r="C100" s="16" t="s">
        <v>1797</v>
      </c>
      <c r="D100" s="16" t="s">
        <v>1593</v>
      </c>
      <c r="E100" s="16" t="s">
        <v>1583</v>
      </c>
      <c r="F100" s="16"/>
      <c r="G100" s="16"/>
      <c r="H100" s="44">
        <v>15</v>
      </c>
      <c r="I100" s="16"/>
      <c r="J100" s="86" t="s">
        <v>1798</v>
      </c>
      <c r="K100" s="16"/>
      <c r="L100" s="82"/>
      <c r="M100" s="18"/>
      <c r="N100" s="18"/>
      <c r="O100" s="18"/>
      <c r="P100" s="18"/>
      <c r="Q100" s="18"/>
      <c r="R100" s="18"/>
      <c r="S100" s="18"/>
      <c r="T100" s="18"/>
      <c r="U100" s="18"/>
      <c r="V100" s="18"/>
      <c r="W100" s="83"/>
      <c r="X100" s="18" t="s">
        <v>61</v>
      </c>
      <c r="Y100" s="18" t="s">
        <v>61</v>
      </c>
      <c r="Z100" s="18" t="s">
        <v>61</v>
      </c>
      <c r="AA100" s="18" t="s">
        <v>61</v>
      </c>
      <c r="AB100" s="18" t="s">
        <v>1340</v>
      </c>
      <c r="AC100" s="18"/>
      <c r="AD100" s="18"/>
      <c r="AE100" s="18"/>
      <c r="AF100" s="18"/>
      <c r="AG100" s="18"/>
      <c r="AH100" s="18"/>
      <c r="AI100" s="18"/>
    </row>
    <row r="101" spans="1:35" ht="12.75" hidden="1" customHeight="1" x14ac:dyDescent="0.4">
      <c r="A101" s="16"/>
      <c r="B101" s="84">
        <v>97</v>
      </c>
      <c r="C101" s="17" t="s">
        <v>1799</v>
      </c>
      <c r="D101" s="16" t="s">
        <v>1582</v>
      </c>
      <c r="E101" s="16" t="s">
        <v>1600</v>
      </c>
      <c r="F101" s="16" t="s">
        <v>1800</v>
      </c>
      <c r="G101" s="17"/>
      <c r="H101" s="44">
        <v>19.600000000000001</v>
      </c>
      <c r="I101" s="16" t="s">
        <v>1739</v>
      </c>
      <c r="J101" s="70" t="s">
        <v>1609</v>
      </c>
      <c r="K101" s="17"/>
      <c r="L101" s="82" t="s">
        <v>61</v>
      </c>
      <c r="M101" s="18" t="s">
        <v>61</v>
      </c>
      <c r="N101" s="18" t="s">
        <v>61</v>
      </c>
      <c r="O101" s="18" t="s">
        <v>1340</v>
      </c>
      <c r="P101" s="18" t="s">
        <v>1340</v>
      </c>
      <c r="Q101" s="18" t="s">
        <v>1340</v>
      </c>
      <c r="R101" s="86" t="s">
        <v>1340</v>
      </c>
      <c r="S101" s="18" t="s">
        <v>1340</v>
      </c>
      <c r="T101" s="18" t="s">
        <v>1340</v>
      </c>
      <c r="U101" s="18" t="s">
        <v>1340</v>
      </c>
      <c r="V101" s="18" t="s">
        <v>1340</v>
      </c>
      <c r="W101" s="83" t="s">
        <v>1340</v>
      </c>
      <c r="X101" s="18" t="s">
        <v>1340</v>
      </c>
      <c r="Y101" s="18" t="s">
        <v>1340</v>
      </c>
      <c r="Z101" s="18" t="s">
        <v>1340</v>
      </c>
      <c r="AA101" s="18" t="s">
        <v>1340</v>
      </c>
      <c r="AB101" s="18" t="s">
        <v>1340</v>
      </c>
      <c r="AC101" s="18"/>
      <c r="AD101" s="18"/>
      <c r="AE101" s="18"/>
      <c r="AF101" s="18"/>
      <c r="AG101" s="18"/>
      <c r="AH101" s="18"/>
      <c r="AI101" s="18"/>
    </row>
    <row r="102" spans="1:35" ht="12.75" hidden="1" customHeight="1" x14ac:dyDescent="0.4">
      <c r="A102" s="16"/>
      <c r="B102" s="84">
        <v>98</v>
      </c>
      <c r="C102" s="16" t="s">
        <v>1801</v>
      </c>
      <c r="D102" s="16" t="s">
        <v>1593</v>
      </c>
      <c r="E102" s="16" t="s">
        <v>1583</v>
      </c>
      <c r="F102" s="16" t="s">
        <v>1802</v>
      </c>
      <c r="G102" s="85" t="s">
        <v>1324</v>
      </c>
      <c r="H102" s="44">
        <v>60</v>
      </c>
      <c r="I102" s="16" t="s">
        <v>1585</v>
      </c>
      <c r="J102" s="86" t="s">
        <v>1586</v>
      </c>
      <c r="K102" s="90"/>
      <c r="L102" s="82" t="s">
        <v>1340</v>
      </c>
      <c r="M102" s="86" t="s">
        <v>1340</v>
      </c>
      <c r="N102" s="18" t="s">
        <v>1340</v>
      </c>
      <c r="O102" s="18" t="s">
        <v>1340</v>
      </c>
      <c r="P102" s="18" t="s">
        <v>1340</v>
      </c>
      <c r="Q102" s="18" t="s">
        <v>1340</v>
      </c>
      <c r="R102" s="87" t="s">
        <v>1587</v>
      </c>
      <c r="S102" s="18" t="s">
        <v>1340</v>
      </c>
      <c r="T102" s="87" t="s">
        <v>1587</v>
      </c>
      <c r="U102" s="18" t="s">
        <v>1340</v>
      </c>
      <c r="V102" s="87" t="s">
        <v>1587</v>
      </c>
      <c r="W102" s="88" t="s">
        <v>1587</v>
      </c>
      <c r="X102" s="18" t="s">
        <v>1340</v>
      </c>
      <c r="Y102" s="87" t="s">
        <v>1587</v>
      </c>
      <c r="Z102" s="87" t="s">
        <v>1587</v>
      </c>
      <c r="AA102" s="87" t="s">
        <v>1587</v>
      </c>
      <c r="AB102" s="18"/>
      <c r="AC102" s="18"/>
      <c r="AD102" s="18"/>
      <c r="AE102" s="18"/>
      <c r="AF102" s="18"/>
      <c r="AG102" s="18"/>
      <c r="AH102" s="18"/>
      <c r="AI102" s="18"/>
    </row>
    <row r="103" spans="1:35" ht="12.75" hidden="1" customHeight="1" x14ac:dyDescent="0.4">
      <c r="A103" s="16"/>
      <c r="B103" s="84">
        <v>99</v>
      </c>
      <c r="C103" s="16" t="s">
        <v>1803</v>
      </c>
      <c r="D103" s="16" t="s">
        <v>1593</v>
      </c>
      <c r="E103" s="16" t="s">
        <v>1583</v>
      </c>
      <c r="F103" s="16" t="s">
        <v>1804</v>
      </c>
      <c r="G103" s="16" t="s">
        <v>198</v>
      </c>
      <c r="H103" s="44">
        <v>40</v>
      </c>
      <c r="I103" s="16" t="s">
        <v>109</v>
      </c>
      <c r="J103" s="86" t="s">
        <v>1586</v>
      </c>
      <c r="K103" s="16"/>
      <c r="L103" s="82"/>
      <c r="M103" s="18"/>
      <c r="N103" s="18"/>
      <c r="O103" s="18"/>
      <c r="P103" s="18"/>
      <c r="Q103" s="18"/>
      <c r="R103" s="18"/>
      <c r="S103" s="18"/>
      <c r="T103" s="18"/>
      <c r="U103" s="18"/>
      <c r="V103" s="18"/>
      <c r="W103" s="83"/>
      <c r="X103" s="18" t="s">
        <v>61</v>
      </c>
      <c r="Y103" s="18" t="s">
        <v>61</v>
      </c>
      <c r="Z103" s="18" t="s">
        <v>61</v>
      </c>
      <c r="AA103" s="18" t="s">
        <v>61</v>
      </c>
      <c r="AB103" s="18" t="s">
        <v>1340</v>
      </c>
      <c r="AC103" s="18"/>
      <c r="AD103" s="18"/>
      <c r="AE103" s="18"/>
      <c r="AF103" s="18"/>
      <c r="AG103" s="18"/>
      <c r="AH103" s="18"/>
      <c r="AI103" s="18"/>
    </row>
    <row r="104" spans="1:35" ht="12.75" hidden="1" customHeight="1" x14ac:dyDescent="0.4">
      <c r="A104" s="16"/>
      <c r="B104" s="84">
        <v>100</v>
      </c>
      <c r="C104" s="16" t="s">
        <v>1805</v>
      </c>
      <c r="D104" s="16" t="s">
        <v>1593</v>
      </c>
      <c r="E104" s="16" t="s">
        <v>1583</v>
      </c>
      <c r="F104" s="16" t="s">
        <v>1806</v>
      </c>
      <c r="G104" s="90" t="s">
        <v>215</v>
      </c>
      <c r="H104" s="44">
        <v>50</v>
      </c>
      <c r="I104" s="16" t="s">
        <v>1585</v>
      </c>
      <c r="J104" s="86" t="s">
        <v>1586</v>
      </c>
      <c r="K104" s="16"/>
      <c r="L104" s="82" t="s">
        <v>1340</v>
      </c>
      <c r="M104" s="18" t="s">
        <v>1340</v>
      </c>
      <c r="N104" s="86" t="s">
        <v>1340</v>
      </c>
      <c r="O104" s="18" t="s">
        <v>1340</v>
      </c>
      <c r="P104" s="18" t="s">
        <v>1340</v>
      </c>
      <c r="Q104" s="18" t="s">
        <v>1340</v>
      </c>
      <c r="R104" s="86" t="s">
        <v>1340</v>
      </c>
      <c r="S104" s="18" t="s">
        <v>1340</v>
      </c>
      <c r="T104" s="18" t="s">
        <v>1340</v>
      </c>
      <c r="U104" s="18" t="s">
        <v>1340</v>
      </c>
      <c r="V104" s="18" t="s">
        <v>1340</v>
      </c>
      <c r="W104" s="83" t="s">
        <v>1340</v>
      </c>
      <c r="X104" s="18" t="s">
        <v>1340</v>
      </c>
      <c r="Y104" s="18" t="s">
        <v>1340</v>
      </c>
      <c r="Z104" s="18" t="s">
        <v>1340</v>
      </c>
      <c r="AA104" s="18" t="s">
        <v>1340</v>
      </c>
      <c r="AB104" s="18" t="s">
        <v>1340</v>
      </c>
      <c r="AC104" s="18"/>
      <c r="AD104" s="18"/>
      <c r="AE104" s="18"/>
      <c r="AF104" s="18"/>
      <c r="AG104" s="18"/>
      <c r="AH104" s="18"/>
      <c r="AI104" s="18"/>
    </row>
    <row r="105" spans="1:35" ht="12.75" hidden="1" customHeight="1" x14ac:dyDescent="0.4">
      <c r="A105" s="16"/>
      <c r="B105" s="84">
        <v>101</v>
      </c>
      <c r="C105" s="85" t="s">
        <v>1807</v>
      </c>
      <c r="D105" s="16" t="s">
        <v>1582</v>
      </c>
      <c r="E105" s="16" t="s">
        <v>1600</v>
      </c>
      <c r="F105" s="90" t="s">
        <v>1808</v>
      </c>
      <c r="G105" s="17"/>
      <c r="H105" s="92">
        <v>4.9000000000000004</v>
      </c>
      <c r="I105" s="16" t="s">
        <v>1645</v>
      </c>
      <c r="J105" s="86" t="s">
        <v>1609</v>
      </c>
      <c r="K105" s="17"/>
      <c r="L105" s="82" t="s">
        <v>61</v>
      </c>
      <c r="M105" s="18" t="s">
        <v>61</v>
      </c>
      <c r="N105" s="18" t="s">
        <v>61</v>
      </c>
      <c r="O105" s="18" t="s">
        <v>61</v>
      </c>
      <c r="P105" s="18" t="s">
        <v>61</v>
      </c>
      <c r="Q105" s="18" t="s">
        <v>61</v>
      </c>
      <c r="R105" s="86" t="s">
        <v>1340</v>
      </c>
      <c r="S105" s="18" t="s">
        <v>1340</v>
      </c>
      <c r="T105" s="18" t="s">
        <v>1340</v>
      </c>
      <c r="U105" s="18" t="s">
        <v>1340</v>
      </c>
      <c r="V105" s="18" t="s">
        <v>1340</v>
      </c>
      <c r="W105" s="83" t="s">
        <v>1340</v>
      </c>
      <c r="X105" s="18" t="s">
        <v>1340</v>
      </c>
      <c r="Y105" s="18" t="s">
        <v>1340</v>
      </c>
      <c r="Z105" s="18" t="s">
        <v>1340</v>
      </c>
      <c r="AA105" s="18" t="s">
        <v>1340</v>
      </c>
      <c r="AB105" s="18" t="s">
        <v>1340</v>
      </c>
      <c r="AC105" s="18"/>
      <c r="AD105" s="18"/>
      <c r="AE105" s="18"/>
      <c r="AF105" s="18"/>
      <c r="AG105" s="18"/>
      <c r="AH105" s="18"/>
      <c r="AI105" s="18"/>
    </row>
    <row r="106" spans="1:35" ht="12.75" hidden="1" customHeight="1" x14ac:dyDescent="0.4">
      <c r="A106" s="16"/>
      <c r="B106" s="84">
        <v>102</v>
      </c>
      <c r="C106" s="85" t="s">
        <v>1807</v>
      </c>
      <c r="D106" s="16" t="s">
        <v>1582</v>
      </c>
      <c r="E106" s="16" t="s">
        <v>1600</v>
      </c>
      <c r="F106" s="90" t="s">
        <v>1808</v>
      </c>
      <c r="G106" s="17"/>
      <c r="H106" s="92">
        <v>9.8000000000000007</v>
      </c>
      <c r="I106" s="16" t="s">
        <v>1645</v>
      </c>
      <c r="J106" s="86" t="s">
        <v>1609</v>
      </c>
      <c r="K106" s="17"/>
      <c r="L106" s="82" t="s">
        <v>61</v>
      </c>
      <c r="M106" s="18" t="s">
        <v>61</v>
      </c>
      <c r="N106" s="18" t="s">
        <v>61</v>
      </c>
      <c r="O106" s="18" t="s">
        <v>61</v>
      </c>
      <c r="P106" s="18" t="s">
        <v>61</v>
      </c>
      <c r="Q106" s="18" t="s">
        <v>61</v>
      </c>
      <c r="R106" s="86" t="s">
        <v>1340</v>
      </c>
      <c r="S106" s="18" t="s">
        <v>1340</v>
      </c>
      <c r="T106" s="18" t="s">
        <v>1340</v>
      </c>
      <c r="U106" s="18" t="s">
        <v>1340</v>
      </c>
      <c r="V106" s="18" t="s">
        <v>1340</v>
      </c>
      <c r="W106" s="83" t="s">
        <v>1340</v>
      </c>
      <c r="X106" s="18" t="s">
        <v>1340</v>
      </c>
      <c r="Y106" s="18" t="s">
        <v>1340</v>
      </c>
      <c r="Z106" s="18" t="s">
        <v>1340</v>
      </c>
      <c r="AA106" s="18" t="s">
        <v>1340</v>
      </c>
      <c r="AB106" s="18" t="s">
        <v>1340</v>
      </c>
      <c r="AC106" s="18"/>
      <c r="AD106" s="18"/>
      <c r="AE106" s="18"/>
      <c r="AF106" s="18"/>
      <c r="AG106" s="18"/>
      <c r="AH106" s="18"/>
      <c r="AI106" s="18"/>
    </row>
    <row r="107" spans="1:35" ht="12.75" hidden="1" customHeight="1" x14ac:dyDescent="0.4">
      <c r="A107" s="16"/>
      <c r="B107" s="84">
        <v>103</v>
      </c>
      <c r="C107" s="16" t="s">
        <v>1809</v>
      </c>
      <c r="D107" s="16" t="s">
        <v>1582</v>
      </c>
      <c r="E107" s="16" t="s">
        <v>1600</v>
      </c>
      <c r="F107" s="16" t="s">
        <v>1810</v>
      </c>
      <c r="G107" s="90"/>
      <c r="H107" s="44">
        <v>9.8000000000000007</v>
      </c>
      <c r="I107" s="16" t="s">
        <v>124</v>
      </c>
      <c r="J107" s="86" t="s">
        <v>1586</v>
      </c>
      <c r="K107" s="16"/>
      <c r="L107" s="82" t="s">
        <v>1340</v>
      </c>
      <c r="M107" s="18" t="s">
        <v>1340</v>
      </c>
      <c r="N107" s="18" t="s">
        <v>1340</v>
      </c>
      <c r="O107" s="18" t="s">
        <v>1340</v>
      </c>
      <c r="P107" s="18" t="s">
        <v>1340</v>
      </c>
      <c r="Q107" s="18" t="s">
        <v>1340</v>
      </c>
      <c r="R107" s="86" t="s">
        <v>1340</v>
      </c>
      <c r="S107" s="18" t="s">
        <v>1340</v>
      </c>
      <c r="T107" s="18" t="s">
        <v>1340</v>
      </c>
      <c r="U107" s="18" t="s">
        <v>1340</v>
      </c>
      <c r="V107" s="18" t="s">
        <v>1340</v>
      </c>
      <c r="W107" s="83" t="s">
        <v>1340</v>
      </c>
      <c r="X107" s="18" t="s">
        <v>1340</v>
      </c>
      <c r="Y107" s="18" t="s">
        <v>1340</v>
      </c>
      <c r="Z107" s="18" t="s">
        <v>1340</v>
      </c>
      <c r="AA107" s="18" t="s">
        <v>1340</v>
      </c>
      <c r="AB107" s="18" t="s">
        <v>1340</v>
      </c>
      <c r="AC107" s="18"/>
      <c r="AD107" s="18"/>
      <c r="AE107" s="18"/>
      <c r="AF107" s="18"/>
      <c r="AG107" s="18"/>
      <c r="AH107" s="18"/>
      <c r="AI107" s="18"/>
    </row>
    <row r="108" spans="1:35" ht="12.75" hidden="1" customHeight="1" x14ac:dyDescent="0.4">
      <c r="A108" s="16"/>
      <c r="B108" s="84">
        <v>104</v>
      </c>
      <c r="C108" s="16" t="s">
        <v>1811</v>
      </c>
      <c r="D108" s="16" t="s">
        <v>1593</v>
      </c>
      <c r="E108" s="16" t="s">
        <v>1583</v>
      </c>
      <c r="F108" s="16" t="s">
        <v>1812</v>
      </c>
      <c r="G108" s="16" t="s">
        <v>189</v>
      </c>
      <c r="H108" s="44">
        <v>25</v>
      </c>
      <c r="I108" s="16" t="s">
        <v>214</v>
      </c>
      <c r="J108" s="86" t="s">
        <v>1595</v>
      </c>
      <c r="K108" s="17"/>
      <c r="L108" s="82" t="s">
        <v>61</v>
      </c>
      <c r="M108" s="18" t="s">
        <v>61</v>
      </c>
      <c r="N108" s="18" t="s">
        <v>61</v>
      </c>
      <c r="O108" s="18" t="s">
        <v>61</v>
      </c>
      <c r="P108" s="18" t="s">
        <v>61</v>
      </c>
      <c r="Q108" s="18" t="s">
        <v>1340</v>
      </c>
      <c r="R108" s="86" t="s">
        <v>1340</v>
      </c>
      <c r="S108" s="18" t="s">
        <v>1340</v>
      </c>
      <c r="T108" s="18" t="s">
        <v>1340</v>
      </c>
      <c r="U108" s="18" t="s">
        <v>1340</v>
      </c>
      <c r="V108" s="18" t="s">
        <v>1340</v>
      </c>
      <c r="W108" s="83" t="s">
        <v>1340</v>
      </c>
      <c r="X108" s="18" t="s">
        <v>1340</v>
      </c>
      <c r="Y108" s="18" t="s">
        <v>1340</v>
      </c>
      <c r="Z108" s="18" t="s">
        <v>1340</v>
      </c>
      <c r="AA108" s="18" t="s">
        <v>1340</v>
      </c>
      <c r="AB108" s="18" t="s">
        <v>1340</v>
      </c>
      <c r="AC108" s="18"/>
      <c r="AD108" s="18"/>
      <c r="AE108" s="18"/>
      <c r="AF108" s="18"/>
      <c r="AG108" s="18"/>
      <c r="AH108" s="18"/>
      <c r="AI108" s="18"/>
    </row>
    <row r="109" spans="1:35" ht="12.75" hidden="1" customHeight="1" x14ac:dyDescent="0.4">
      <c r="A109" s="16"/>
      <c r="B109" s="84">
        <v>105</v>
      </c>
      <c r="C109" s="16" t="s">
        <v>1813</v>
      </c>
      <c r="D109" s="16" t="s">
        <v>1582</v>
      </c>
      <c r="E109" s="16" t="s">
        <v>1600</v>
      </c>
      <c r="F109" s="16" t="s">
        <v>1814</v>
      </c>
      <c r="G109" s="16"/>
      <c r="H109" s="92">
        <v>19.600000000000001</v>
      </c>
      <c r="I109" s="16" t="s">
        <v>1682</v>
      </c>
      <c r="J109" s="86" t="s">
        <v>1586</v>
      </c>
      <c r="K109" s="16"/>
      <c r="L109" s="82" t="s">
        <v>61</v>
      </c>
      <c r="M109" s="18" t="s">
        <v>61</v>
      </c>
      <c r="N109" s="18" t="s">
        <v>61</v>
      </c>
      <c r="O109" s="18" t="s">
        <v>61</v>
      </c>
      <c r="P109" s="18" t="s">
        <v>61</v>
      </c>
      <c r="Q109" s="18" t="s">
        <v>61</v>
      </c>
      <c r="R109" s="86" t="s">
        <v>61</v>
      </c>
      <c r="S109" s="18" t="s">
        <v>61</v>
      </c>
      <c r="T109" s="18" t="s">
        <v>1340</v>
      </c>
      <c r="U109" s="18" t="s">
        <v>1340</v>
      </c>
      <c r="V109" s="18" t="s">
        <v>1340</v>
      </c>
      <c r="W109" s="83" t="s">
        <v>1340</v>
      </c>
      <c r="X109" s="18" t="s">
        <v>1340</v>
      </c>
      <c r="Y109" s="18" t="s">
        <v>1340</v>
      </c>
      <c r="Z109" s="18" t="s">
        <v>1340</v>
      </c>
      <c r="AA109" s="18" t="s">
        <v>1340</v>
      </c>
      <c r="AB109" s="18" t="s">
        <v>1340</v>
      </c>
      <c r="AC109" s="18"/>
      <c r="AD109" s="18"/>
      <c r="AE109" s="18"/>
      <c r="AF109" s="18"/>
      <c r="AG109" s="18"/>
      <c r="AH109" s="18"/>
      <c r="AI109" s="18"/>
    </row>
    <row r="110" spans="1:35" ht="12.75" hidden="1" customHeight="1" x14ac:dyDescent="0.4">
      <c r="A110" s="16"/>
      <c r="B110" s="84">
        <v>106</v>
      </c>
      <c r="C110" s="16" t="s">
        <v>1815</v>
      </c>
      <c r="D110" s="90" t="s">
        <v>1582</v>
      </c>
      <c r="E110" s="89" t="s">
        <v>1589</v>
      </c>
      <c r="F110" s="90" t="s">
        <v>1816</v>
      </c>
      <c r="G110" s="90"/>
      <c r="H110" s="92">
        <v>147</v>
      </c>
      <c r="I110" s="90"/>
      <c r="J110" s="86" t="s">
        <v>1586</v>
      </c>
      <c r="K110" s="16"/>
      <c r="L110" s="82" t="s">
        <v>1340</v>
      </c>
      <c r="M110" s="18" t="s">
        <v>1340</v>
      </c>
      <c r="N110" s="18" t="s">
        <v>1340</v>
      </c>
      <c r="O110" s="18" t="s">
        <v>1340</v>
      </c>
      <c r="P110" s="18" t="s">
        <v>1340</v>
      </c>
      <c r="Q110" s="18" t="s">
        <v>1340</v>
      </c>
      <c r="R110" s="86" t="s">
        <v>1340</v>
      </c>
      <c r="S110" s="18" t="s">
        <v>1340</v>
      </c>
      <c r="T110" s="18" t="s">
        <v>1340</v>
      </c>
      <c r="U110" s="18" t="s">
        <v>1340</v>
      </c>
      <c r="V110" s="18" t="s">
        <v>1340</v>
      </c>
      <c r="W110" s="88" t="s">
        <v>1587</v>
      </c>
      <c r="X110" s="87" t="s">
        <v>1587</v>
      </c>
      <c r="Y110" s="87" t="s">
        <v>1587</v>
      </c>
      <c r="Z110" s="87" t="s">
        <v>1587</v>
      </c>
      <c r="AA110" s="87" t="s">
        <v>1587</v>
      </c>
      <c r="AB110" s="18" t="s">
        <v>1340</v>
      </c>
      <c r="AC110" s="18"/>
      <c r="AD110" s="18"/>
      <c r="AE110" s="18"/>
      <c r="AF110" s="18"/>
      <c r="AG110" s="18"/>
      <c r="AH110" s="18"/>
      <c r="AI110" s="18"/>
    </row>
    <row r="111" spans="1:35" ht="12.75" hidden="1" customHeight="1" x14ac:dyDescent="0.4">
      <c r="A111" s="16"/>
      <c r="B111" s="84">
        <v>107</v>
      </c>
      <c r="C111" s="16" t="s">
        <v>1817</v>
      </c>
      <c r="D111" s="16" t="s">
        <v>1593</v>
      </c>
      <c r="E111" s="89" t="s">
        <v>1589</v>
      </c>
      <c r="F111" s="16" t="s">
        <v>1818</v>
      </c>
      <c r="G111" s="16" t="s">
        <v>198</v>
      </c>
      <c r="H111" s="44">
        <v>49</v>
      </c>
      <c r="I111" s="16" t="s">
        <v>1605</v>
      </c>
      <c r="J111" s="86" t="s">
        <v>1586</v>
      </c>
      <c r="K111" s="16"/>
      <c r="L111" s="82" t="s">
        <v>61</v>
      </c>
      <c r="M111" s="18" t="s">
        <v>61</v>
      </c>
      <c r="N111" s="18" t="s">
        <v>1340</v>
      </c>
      <c r="O111" s="18" t="s">
        <v>1340</v>
      </c>
      <c r="P111" s="18" t="s">
        <v>1340</v>
      </c>
      <c r="Q111" s="18" t="s">
        <v>1340</v>
      </c>
      <c r="R111" s="86" t="s">
        <v>1340</v>
      </c>
      <c r="S111" s="18" t="s">
        <v>1340</v>
      </c>
      <c r="T111" s="87" t="s">
        <v>1587</v>
      </c>
      <c r="U111" s="18" t="s">
        <v>1340</v>
      </c>
      <c r="V111" s="87" t="s">
        <v>1587</v>
      </c>
      <c r="W111" s="83" t="s">
        <v>1340</v>
      </c>
      <c r="X111" s="18" t="s">
        <v>1340</v>
      </c>
      <c r="Y111" s="18" t="s">
        <v>1340</v>
      </c>
      <c r="Z111" s="87" t="s">
        <v>1587</v>
      </c>
      <c r="AA111" s="18" t="s">
        <v>1340</v>
      </c>
      <c r="AB111" s="18"/>
      <c r="AC111" s="18"/>
      <c r="AD111" s="18"/>
      <c r="AE111" s="18"/>
      <c r="AF111" s="18"/>
      <c r="AG111" s="18"/>
      <c r="AH111" s="18"/>
      <c r="AI111" s="18"/>
    </row>
    <row r="112" spans="1:35" ht="12.75" hidden="1" customHeight="1" x14ac:dyDescent="0.4">
      <c r="A112" s="16"/>
      <c r="B112" s="84">
        <v>108</v>
      </c>
      <c r="C112" s="16" t="s">
        <v>1819</v>
      </c>
      <c r="D112" s="90" t="s">
        <v>1593</v>
      </c>
      <c r="E112" s="89" t="s">
        <v>1589</v>
      </c>
      <c r="F112" s="16" t="s">
        <v>1820</v>
      </c>
      <c r="G112" s="16" t="s">
        <v>189</v>
      </c>
      <c r="H112" s="92">
        <v>49</v>
      </c>
      <c r="I112" s="16" t="s">
        <v>1585</v>
      </c>
      <c r="J112" s="86" t="s">
        <v>1586</v>
      </c>
      <c r="K112" s="16"/>
      <c r="L112" s="82" t="s">
        <v>61</v>
      </c>
      <c r="M112" s="18" t="s">
        <v>61</v>
      </c>
      <c r="N112" s="18" t="s">
        <v>61</v>
      </c>
      <c r="O112" s="18" t="s">
        <v>61</v>
      </c>
      <c r="P112" s="18" t="s">
        <v>61</v>
      </c>
      <c r="Q112" s="18" t="s">
        <v>61</v>
      </c>
      <c r="R112" s="86" t="s">
        <v>61</v>
      </c>
      <c r="S112" s="18" t="s">
        <v>61</v>
      </c>
      <c r="T112" s="18" t="s">
        <v>1340</v>
      </c>
      <c r="U112" s="18" t="s">
        <v>1340</v>
      </c>
      <c r="V112" s="18" t="s">
        <v>1340</v>
      </c>
      <c r="W112" s="88" t="s">
        <v>1587</v>
      </c>
      <c r="X112" s="87" t="s">
        <v>1587</v>
      </c>
      <c r="Y112" s="87" t="s">
        <v>1587</v>
      </c>
      <c r="Z112" s="87" t="s">
        <v>1587</v>
      </c>
      <c r="AA112" s="18" t="s">
        <v>1340</v>
      </c>
      <c r="AB112" s="18" t="s">
        <v>1340</v>
      </c>
      <c r="AC112" s="18"/>
      <c r="AD112" s="18"/>
      <c r="AE112" s="18"/>
      <c r="AF112" s="18"/>
      <c r="AG112" s="18"/>
      <c r="AH112" s="18"/>
      <c r="AI112" s="18"/>
    </row>
    <row r="113" spans="1:35" ht="12.75" hidden="1" customHeight="1" x14ac:dyDescent="0.4">
      <c r="A113" s="16"/>
      <c r="B113" s="84">
        <v>109</v>
      </c>
      <c r="C113" s="17" t="s">
        <v>1821</v>
      </c>
      <c r="D113" s="16" t="s">
        <v>1582</v>
      </c>
      <c r="E113" s="16" t="s">
        <v>1583</v>
      </c>
      <c r="F113" s="16" t="s">
        <v>1822</v>
      </c>
      <c r="G113" s="85"/>
      <c r="H113" s="44">
        <v>60</v>
      </c>
      <c r="I113" s="16" t="s">
        <v>1598</v>
      </c>
      <c r="J113" s="70" t="s">
        <v>1586</v>
      </c>
      <c r="K113" s="17"/>
      <c r="L113" s="82" t="s">
        <v>61</v>
      </c>
      <c r="M113" s="18" t="s">
        <v>61</v>
      </c>
      <c r="N113" s="18" t="s">
        <v>61</v>
      </c>
      <c r="O113" s="18" t="s">
        <v>61</v>
      </c>
      <c r="P113" s="18" t="s">
        <v>1340</v>
      </c>
      <c r="Q113" s="18" t="s">
        <v>1340</v>
      </c>
      <c r="R113" s="86" t="s">
        <v>1340</v>
      </c>
      <c r="S113" s="18" t="s">
        <v>1340</v>
      </c>
      <c r="T113" s="87" t="s">
        <v>1587</v>
      </c>
      <c r="U113" s="18" t="s">
        <v>1340</v>
      </c>
      <c r="V113" s="18" t="s">
        <v>1340</v>
      </c>
      <c r="W113" s="83" t="s">
        <v>1340</v>
      </c>
      <c r="X113" s="18" t="s">
        <v>1340</v>
      </c>
      <c r="Y113" s="18" t="s">
        <v>1340</v>
      </c>
      <c r="Z113" s="18" t="s">
        <v>1340</v>
      </c>
      <c r="AA113" s="87" t="s">
        <v>1587</v>
      </c>
      <c r="AB113" s="18" t="s">
        <v>1340</v>
      </c>
      <c r="AC113" s="18"/>
      <c r="AD113" s="18"/>
      <c r="AE113" s="18"/>
      <c r="AF113" s="18"/>
      <c r="AG113" s="18"/>
      <c r="AH113" s="18"/>
      <c r="AI113" s="18"/>
    </row>
    <row r="114" spans="1:35" ht="12.75" hidden="1" customHeight="1" x14ac:dyDescent="0.4">
      <c r="A114" s="16"/>
      <c r="B114" s="84">
        <v>110</v>
      </c>
      <c r="C114" s="90" t="s">
        <v>1823</v>
      </c>
      <c r="D114" s="90" t="s">
        <v>1582</v>
      </c>
      <c r="E114" s="16" t="s">
        <v>1583</v>
      </c>
      <c r="F114" s="90" t="s">
        <v>1824</v>
      </c>
      <c r="G114" s="90"/>
      <c r="H114" s="92">
        <v>60</v>
      </c>
      <c r="I114" s="90"/>
      <c r="J114" s="86" t="s">
        <v>1586</v>
      </c>
      <c r="K114" s="16"/>
      <c r="L114" s="82" t="s">
        <v>1340</v>
      </c>
      <c r="M114" s="18" t="s">
        <v>1340</v>
      </c>
      <c r="N114" s="18" t="s">
        <v>1340</v>
      </c>
      <c r="O114" s="86" t="s">
        <v>1340</v>
      </c>
      <c r="P114" s="18" t="s">
        <v>1340</v>
      </c>
      <c r="Q114" s="18" t="s">
        <v>1340</v>
      </c>
      <c r="R114" s="86" t="s">
        <v>1340</v>
      </c>
      <c r="S114" s="18" t="s">
        <v>1340</v>
      </c>
      <c r="T114" s="18" t="s">
        <v>1340</v>
      </c>
      <c r="U114" s="18" t="s">
        <v>1340</v>
      </c>
      <c r="V114" s="18" t="s">
        <v>1340</v>
      </c>
      <c r="W114" s="83" t="s">
        <v>1340</v>
      </c>
      <c r="X114" s="18" t="s">
        <v>1340</v>
      </c>
      <c r="Y114" s="18" t="s">
        <v>1340</v>
      </c>
      <c r="Z114" s="18" t="s">
        <v>1340</v>
      </c>
      <c r="AA114" s="18" t="s">
        <v>1340</v>
      </c>
      <c r="AB114" s="18" t="s">
        <v>1340</v>
      </c>
      <c r="AC114" s="18" t="s">
        <v>1340</v>
      </c>
      <c r="AD114" s="18"/>
      <c r="AE114" s="18"/>
      <c r="AF114" s="18"/>
      <c r="AG114" s="18"/>
      <c r="AH114" s="18"/>
      <c r="AI114" s="18"/>
    </row>
    <row r="115" spans="1:35" ht="12.75" hidden="1" customHeight="1" x14ac:dyDescent="0.4">
      <c r="A115" s="16"/>
      <c r="B115" s="84">
        <v>111</v>
      </c>
      <c r="C115" s="16" t="s">
        <v>1825</v>
      </c>
      <c r="D115" s="16" t="s">
        <v>1582</v>
      </c>
      <c r="E115" s="16" t="s">
        <v>1600</v>
      </c>
      <c r="F115" s="16" t="s">
        <v>1826</v>
      </c>
      <c r="G115" s="44"/>
      <c r="H115" s="44">
        <v>19.600000000000001</v>
      </c>
      <c r="I115" s="16" t="s">
        <v>1827</v>
      </c>
      <c r="J115" s="86" t="s">
        <v>1586</v>
      </c>
      <c r="K115" s="16"/>
      <c r="L115" s="82" t="s">
        <v>1340</v>
      </c>
      <c r="M115" s="18" t="s">
        <v>1340</v>
      </c>
      <c r="N115" s="18" t="s">
        <v>1340</v>
      </c>
      <c r="O115" s="18" t="s">
        <v>1340</v>
      </c>
      <c r="P115" s="18" t="s">
        <v>1340</v>
      </c>
      <c r="Q115" s="18" t="s">
        <v>1340</v>
      </c>
      <c r="R115" s="86" t="s">
        <v>1340</v>
      </c>
      <c r="S115" s="18" t="s">
        <v>1340</v>
      </c>
      <c r="T115" s="18" t="s">
        <v>1340</v>
      </c>
      <c r="U115" s="18" t="s">
        <v>1340</v>
      </c>
      <c r="V115" s="18" t="s">
        <v>1340</v>
      </c>
      <c r="W115" s="83" t="s">
        <v>1340</v>
      </c>
      <c r="X115" s="18" t="s">
        <v>1340</v>
      </c>
      <c r="Y115" s="18" t="s">
        <v>1340</v>
      </c>
      <c r="Z115" s="87" t="s">
        <v>1587</v>
      </c>
      <c r="AA115" s="87" t="s">
        <v>1587</v>
      </c>
      <c r="AB115" s="18"/>
      <c r="AC115" s="18"/>
      <c r="AD115" s="18"/>
      <c r="AE115" s="18"/>
      <c r="AF115" s="18"/>
      <c r="AG115" s="18"/>
      <c r="AH115" s="18"/>
      <c r="AI115" s="18"/>
    </row>
    <row r="116" spans="1:35" ht="12.75" hidden="1" customHeight="1" x14ac:dyDescent="0.4">
      <c r="A116" s="16"/>
      <c r="B116" s="84">
        <v>112</v>
      </c>
      <c r="C116" s="16" t="s">
        <v>1828</v>
      </c>
      <c r="D116" s="16" t="s">
        <v>1593</v>
      </c>
      <c r="E116" s="16" t="s">
        <v>1583</v>
      </c>
      <c r="F116" s="16" t="s">
        <v>1829</v>
      </c>
      <c r="G116" s="90" t="s">
        <v>189</v>
      </c>
      <c r="H116" s="44">
        <v>50</v>
      </c>
      <c r="I116" s="16" t="s">
        <v>1585</v>
      </c>
      <c r="J116" s="86" t="s">
        <v>1586</v>
      </c>
      <c r="K116" s="16"/>
      <c r="L116" s="96" t="s">
        <v>1340</v>
      </c>
      <c r="M116" s="18" t="s">
        <v>1340</v>
      </c>
      <c r="N116" s="18" t="s">
        <v>1340</v>
      </c>
      <c r="O116" s="18" t="s">
        <v>1340</v>
      </c>
      <c r="P116" s="18" t="s">
        <v>1340</v>
      </c>
      <c r="Q116" s="18" t="s">
        <v>1340</v>
      </c>
      <c r="R116" s="86" t="s">
        <v>1340</v>
      </c>
      <c r="S116" s="18" t="s">
        <v>1340</v>
      </c>
      <c r="T116" s="18" t="s">
        <v>1340</v>
      </c>
      <c r="U116" s="18" t="s">
        <v>1340</v>
      </c>
      <c r="V116" s="18" t="s">
        <v>1340</v>
      </c>
      <c r="W116" s="83" t="s">
        <v>1340</v>
      </c>
      <c r="X116" s="18" t="s">
        <v>1340</v>
      </c>
      <c r="Y116" s="18" t="s">
        <v>1340</v>
      </c>
      <c r="Z116" s="18" t="s">
        <v>1340</v>
      </c>
      <c r="AA116" s="18" t="s">
        <v>1340</v>
      </c>
      <c r="AB116" s="18" t="s">
        <v>1340</v>
      </c>
      <c r="AC116" s="18"/>
      <c r="AD116" s="18"/>
      <c r="AE116" s="18"/>
      <c r="AF116" s="18"/>
      <c r="AG116" s="18"/>
      <c r="AH116" s="18"/>
      <c r="AI116" s="18"/>
    </row>
    <row r="117" spans="1:35" ht="12.75" hidden="1" customHeight="1" x14ac:dyDescent="0.4">
      <c r="A117" s="16"/>
      <c r="B117" s="84">
        <v>113</v>
      </c>
      <c r="C117" s="16" t="s">
        <v>1830</v>
      </c>
      <c r="D117" s="16" t="s">
        <v>1582</v>
      </c>
      <c r="E117" s="16" t="s">
        <v>1600</v>
      </c>
      <c r="F117" s="16" t="s">
        <v>1831</v>
      </c>
      <c r="G117" s="90"/>
      <c r="H117" s="44">
        <v>29.4</v>
      </c>
      <c r="I117" s="16" t="s">
        <v>1724</v>
      </c>
      <c r="J117" s="86" t="s">
        <v>1586</v>
      </c>
      <c r="K117" s="16"/>
      <c r="L117" s="82" t="s">
        <v>61</v>
      </c>
      <c r="M117" s="18" t="s">
        <v>61</v>
      </c>
      <c r="N117" s="18" t="s">
        <v>1340</v>
      </c>
      <c r="O117" s="18" t="s">
        <v>1340</v>
      </c>
      <c r="P117" s="18" t="s">
        <v>1340</v>
      </c>
      <c r="Q117" s="18" t="s">
        <v>1340</v>
      </c>
      <c r="R117" s="86" t="s">
        <v>1340</v>
      </c>
      <c r="S117" s="18" t="s">
        <v>1340</v>
      </c>
      <c r="T117" s="18" t="s">
        <v>1340</v>
      </c>
      <c r="U117" s="18" t="s">
        <v>1340</v>
      </c>
      <c r="V117" s="87" t="s">
        <v>1587</v>
      </c>
      <c r="W117" s="88" t="s">
        <v>1587</v>
      </c>
      <c r="X117" s="18" t="s">
        <v>1340</v>
      </c>
      <c r="Y117" s="18" t="s">
        <v>1340</v>
      </c>
      <c r="Z117" s="18" t="s">
        <v>1340</v>
      </c>
      <c r="AA117" s="18" t="s">
        <v>1340</v>
      </c>
      <c r="AB117" s="18"/>
      <c r="AC117" s="18"/>
      <c r="AD117" s="18"/>
      <c r="AE117" s="18"/>
      <c r="AF117" s="18"/>
      <c r="AG117" s="18"/>
      <c r="AH117" s="18"/>
      <c r="AI117" s="18"/>
    </row>
    <row r="118" spans="1:35" ht="12.75" hidden="1" customHeight="1" x14ac:dyDescent="0.4">
      <c r="A118" s="16"/>
      <c r="B118" s="84">
        <v>114</v>
      </c>
      <c r="C118" s="16" t="s">
        <v>1832</v>
      </c>
      <c r="D118" s="16" t="s">
        <v>1625</v>
      </c>
      <c r="E118" s="89" t="s">
        <v>1589</v>
      </c>
      <c r="F118" s="16" t="s">
        <v>1833</v>
      </c>
      <c r="G118" s="16"/>
      <c r="H118" s="44">
        <v>58.8</v>
      </c>
      <c r="I118" s="16" t="s">
        <v>1715</v>
      </c>
      <c r="J118" s="86" t="s">
        <v>1586</v>
      </c>
      <c r="K118" s="16"/>
      <c r="L118" s="82"/>
      <c r="M118" s="18"/>
      <c r="N118" s="18"/>
      <c r="O118" s="18"/>
      <c r="P118" s="18"/>
      <c r="Q118" s="18"/>
      <c r="R118" s="18"/>
      <c r="S118" s="18"/>
      <c r="T118" s="18"/>
      <c r="U118" s="18"/>
      <c r="V118" s="18"/>
      <c r="W118" s="83"/>
      <c r="X118" s="18" t="s">
        <v>61</v>
      </c>
      <c r="Y118" s="18" t="s">
        <v>61</v>
      </c>
      <c r="Z118" s="18" t="s">
        <v>61</v>
      </c>
      <c r="AA118" s="18" t="s">
        <v>61</v>
      </c>
      <c r="AB118" s="18" t="s">
        <v>1340</v>
      </c>
      <c r="AC118" s="18"/>
      <c r="AD118" s="18"/>
      <c r="AE118" s="18"/>
      <c r="AF118" s="18"/>
      <c r="AG118" s="18"/>
      <c r="AH118" s="18"/>
      <c r="AI118" s="18"/>
    </row>
    <row r="119" spans="1:35" ht="12.75" hidden="1" customHeight="1" x14ac:dyDescent="0.4">
      <c r="A119" s="16"/>
      <c r="B119" s="84">
        <v>115</v>
      </c>
      <c r="C119" s="16" t="s">
        <v>1834</v>
      </c>
      <c r="D119" s="16" t="s">
        <v>1625</v>
      </c>
      <c r="E119" s="89" t="s">
        <v>1583</v>
      </c>
      <c r="F119" s="16"/>
      <c r="G119" s="16"/>
      <c r="H119" s="44">
        <v>350</v>
      </c>
      <c r="I119" s="16" t="s">
        <v>1715</v>
      </c>
      <c r="J119" s="86" t="s">
        <v>1835</v>
      </c>
      <c r="K119" s="16"/>
      <c r="L119" s="82"/>
      <c r="M119" s="18"/>
      <c r="N119" s="18"/>
      <c r="O119" s="18"/>
      <c r="P119" s="18"/>
      <c r="Q119" s="18"/>
      <c r="R119" s="18"/>
      <c r="S119" s="18"/>
      <c r="T119" s="18"/>
      <c r="U119" s="18"/>
      <c r="V119" s="18"/>
      <c r="W119" s="83"/>
      <c r="X119" s="18" t="s">
        <v>61</v>
      </c>
      <c r="Y119" s="18" t="s">
        <v>61</v>
      </c>
      <c r="Z119" s="18" t="s">
        <v>61</v>
      </c>
      <c r="AA119" s="18" t="s">
        <v>61</v>
      </c>
      <c r="AB119" s="18" t="s">
        <v>1340</v>
      </c>
      <c r="AC119" s="18"/>
      <c r="AD119" s="18"/>
      <c r="AE119" s="18"/>
      <c r="AF119" s="18"/>
      <c r="AG119" s="18"/>
      <c r="AH119" s="18"/>
      <c r="AI119" s="18"/>
    </row>
    <row r="120" spans="1:35" ht="12.75" hidden="1" customHeight="1" x14ac:dyDescent="0.4">
      <c r="A120" s="16"/>
      <c r="B120" s="84">
        <v>116</v>
      </c>
      <c r="C120" s="16" t="s">
        <v>1836</v>
      </c>
      <c r="D120" s="16" t="s">
        <v>1593</v>
      </c>
      <c r="E120" s="89" t="s">
        <v>1589</v>
      </c>
      <c r="F120" s="16" t="s">
        <v>1837</v>
      </c>
      <c r="G120" s="85" t="s">
        <v>993</v>
      </c>
      <c r="H120" s="44">
        <v>49</v>
      </c>
      <c r="I120" s="16" t="s">
        <v>1590</v>
      </c>
      <c r="J120" s="86" t="s">
        <v>1591</v>
      </c>
      <c r="K120" s="16"/>
      <c r="L120" s="82"/>
      <c r="M120" s="18"/>
      <c r="N120" s="18"/>
      <c r="O120" s="18"/>
      <c r="P120" s="18"/>
      <c r="Q120" s="18"/>
      <c r="R120" s="18"/>
      <c r="S120" s="18"/>
      <c r="T120" s="18"/>
      <c r="U120" s="18"/>
      <c r="V120" s="18"/>
      <c r="W120" s="83"/>
      <c r="X120" s="18" t="s">
        <v>61</v>
      </c>
      <c r="Y120" s="18" t="s">
        <v>61</v>
      </c>
      <c r="Z120" s="18" t="s">
        <v>61</v>
      </c>
      <c r="AA120" s="18" t="s">
        <v>61</v>
      </c>
      <c r="AB120" s="18" t="s">
        <v>1340</v>
      </c>
      <c r="AC120" s="18"/>
      <c r="AD120" s="18"/>
      <c r="AE120" s="18"/>
      <c r="AF120" s="18"/>
      <c r="AG120" s="18"/>
      <c r="AH120" s="18"/>
      <c r="AI120" s="18"/>
    </row>
    <row r="121" spans="1:35" ht="12.75" hidden="1" customHeight="1" x14ac:dyDescent="0.4">
      <c r="A121" s="16"/>
      <c r="B121" s="84">
        <v>117</v>
      </c>
      <c r="C121" s="16" t="s">
        <v>1838</v>
      </c>
      <c r="D121" s="90" t="s">
        <v>1593</v>
      </c>
      <c r="E121" s="16" t="s">
        <v>1583</v>
      </c>
      <c r="F121" s="90" t="s">
        <v>1839</v>
      </c>
      <c r="G121" s="102" t="s">
        <v>1254</v>
      </c>
      <c r="H121" s="92">
        <v>100</v>
      </c>
      <c r="I121" s="16" t="s">
        <v>77</v>
      </c>
      <c r="J121" s="86" t="s">
        <v>1586</v>
      </c>
      <c r="K121" s="16"/>
      <c r="L121" s="82" t="s">
        <v>61</v>
      </c>
      <c r="M121" s="18" t="s">
        <v>61</v>
      </c>
      <c r="N121" s="18" t="s">
        <v>61</v>
      </c>
      <c r="O121" s="18" t="s">
        <v>61</v>
      </c>
      <c r="P121" s="18" t="s">
        <v>61</v>
      </c>
      <c r="Q121" s="18" t="s">
        <v>61</v>
      </c>
      <c r="R121" s="86" t="s">
        <v>1340</v>
      </c>
      <c r="S121" s="18" t="s">
        <v>1340</v>
      </c>
      <c r="T121" s="87" t="s">
        <v>1587</v>
      </c>
      <c r="U121" s="18" t="s">
        <v>1340</v>
      </c>
      <c r="V121" s="18" t="s">
        <v>1340</v>
      </c>
      <c r="W121" s="88" t="s">
        <v>1587</v>
      </c>
      <c r="X121" s="18" t="s">
        <v>1340</v>
      </c>
      <c r="Y121" s="87" t="s">
        <v>1587</v>
      </c>
      <c r="Z121" s="87" t="s">
        <v>1587</v>
      </c>
      <c r="AA121" s="18" t="s">
        <v>1340</v>
      </c>
      <c r="AB121" s="18"/>
      <c r="AC121" s="18"/>
      <c r="AD121" s="18"/>
      <c r="AE121" s="18"/>
      <c r="AF121" s="18"/>
      <c r="AG121" s="18"/>
      <c r="AH121" s="18"/>
      <c r="AI121" s="18"/>
    </row>
    <row r="122" spans="1:35" ht="12.75" hidden="1" customHeight="1" x14ac:dyDescent="0.4">
      <c r="A122" s="16"/>
      <c r="B122" s="84">
        <v>118</v>
      </c>
      <c r="C122" s="16" t="s">
        <v>1840</v>
      </c>
      <c r="D122" s="16" t="s">
        <v>1593</v>
      </c>
      <c r="E122" s="16"/>
      <c r="F122" s="16" t="s">
        <v>1841</v>
      </c>
      <c r="G122" s="16" t="s">
        <v>122</v>
      </c>
      <c r="H122" s="44">
        <v>50</v>
      </c>
      <c r="I122" s="16" t="s">
        <v>77</v>
      </c>
      <c r="J122" s="86" t="s">
        <v>1586</v>
      </c>
      <c r="K122" s="16"/>
      <c r="L122" s="82"/>
      <c r="M122" s="18"/>
      <c r="N122" s="18"/>
      <c r="O122" s="18"/>
      <c r="P122" s="18"/>
      <c r="Q122" s="18"/>
      <c r="R122" s="18"/>
      <c r="S122" s="18"/>
      <c r="T122" s="18"/>
      <c r="U122" s="18"/>
      <c r="V122" s="18"/>
      <c r="W122" s="83"/>
      <c r="X122" s="18" t="s">
        <v>61</v>
      </c>
      <c r="Y122" s="18" t="s">
        <v>61</v>
      </c>
      <c r="Z122" s="18" t="s">
        <v>61</v>
      </c>
      <c r="AA122" s="18" t="s">
        <v>61</v>
      </c>
      <c r="AB122" s="18"/>
      <c r="AC122" s="18"/>
      <c r="AD122" s="18"/>
      <c r="AE122" s="18"/>
      <c r="AF122" s="18"/>
      <c r="AG122" s="18"/>
      <c r="AH122" s="18"/>
      <c r="AI122" s="18"/>
    </row>
    <row r="123" spans="1:35" ht="12.75" hidden="1" customHeight="1" x14ac:dyDescent="0.4">
      <c r="A123" s="16"/>
      <c r="B123" s="84">
        <v>119</v>
      </c>
      <c r="C123" s="16" t="s">
        <v>1842</v>
      </c>
      <c r="D123" s="16" t="s">
        <v>1625</v>
      </c>
      <c r="E123" s="16" t="s">
        <v>1583</v>
      </c>
      <c r="F123" s="16" t="s">
        <v>1843</v>
      </c>
      <c r="G123" s="16"/>
      <c r="H123" s="44"/>
      <c r="I123" s="16"/>
      <c r="J123" s="86" t="s">
        <v>1798</v>
      </c>
      <c r="K123" s="16"/>
      <c r="L123" s="82"/>
      <c r="M123" s="18"/>
      <c r="N123" s="18"/>
      <c r="O123" s="18"/>
      <c r="P123" s="18"/>
      <c r="Q123" s="18"/>
      <c r="R123" s="18"/>
      <c r="S123" s="18"/>
      <c r="T123" s="18"/>
      <c r="U123" s="18"/>
      <c r="V123" s="18"/>
      <c r="W123" s="83"/>
      <c r="X123" s="18" t="s">
        <v>61</v>
      </c>
      <c r="Y123" s="18" t="s">
        <v>61</v>
      </c>
      <c r="Z123" s="18" t="s">
        <v>61</v>
      </c>
      <c r="AA123" s="18" t="s">
        <v>61</v>
      </c>
      <c r="AB123" s="18" t="s">
        <v>1340</v>
      </c>
      <c r="AC123" s="18"/>
      <c r="AD123" s="18"/>
      <c r="AE123" s="18"/>
      <c r="AF123" s="18"/>
      <c r="AG123" s="18"/>
      <c r="AH123" s="18"/>
      <c r="AI123" s="18"/>
    </row>
    <row r="124" spans="1:35" ht="12.75" hidden="1" customHeight="1" x14ac:dyDescent="0.4">
      <c r="A124" s="16"/>
      <c r="B124" s="84">
        <v>120</v>
      </c>
      <c r="C124" s="16" t="s">
        <v>1844</v>
      </c>
      <c r="D124" s="16" t="s">
        <v>1582</v>
      </c>
      <c r="E124" s="16" t="s">
        <v>1600</v>
      </c>
      <c r="F124" s="16" t="s">
        <v>1845</v>
      </c>
      <c r="G124" s="16"/>
      <c r="H124" s="44">
        <v>49</v>
      </c>
      <c r="I124" s="16" t="s">
        <v>202</v>
      </c>
      <c r="J124" s="86" t="s">
        <v>1609</v>
      </c>
      <c r="K124" s="16"/>
      <c r="L124" s="82" t="s">
        <v>61</v>
      </c>
      <c r="M124" s="18" t="s">
        <v>61</v>
      </c>
      <c r="N124" s="18" t="s">
        <v>1340</v>
      </c>
      <c r="O124" s="18" t="s">
        <v>1340</v>
      </c>
      <c r="P124" s="18" t="s">
        <v>1340</v>
      </c>
      <c r="Q124" s="18" t="s">
        <v>1340</v>
      </c>
      <c r="R124" s="86" t="s">
        <v>1340</v>
      </c>
      <c r="S124" s="18" t="s">
        <v>1340</v>
      </c>
      <c r="T124" s="18" t="s">
        <v>1340</v>
      </c>
      <c r="U124" s="18" t="s">
        <v>1340</v>
      </c>
      <c r="V124" s="18" t="s">
        <v>1340</v>
      </c>
      <c r="W124" s="91" t="s">
        <v>1340</v>
      </c>
      <c r="X124" s="18" t="s">
        <v>1340</v>
      </c>
      <c r="Y124" s="18" t="s">
        <v>1340</v>
      </c>
      <c r="Z124" s="18" t="s">
        <v>1340</v>
      </c>
      <c r="AA124" s="18" t="s">
        <v>1340</v>
      </c>
      <c r="AB124" s="18" t="s">
        <v>1340</v>
      </c>
      <c r="AC124" s="18"/>
      <c r="AD124" s="18"/>
      <c r="AE124" s="18"/>
      <c r="AF124" s="18"/>
      <c r="AG124" s="18"/>
      <c r="AH124" s="18"/>
      <c r="AI124" s="18"/>
    </row>
    <row r="125" spans="1:35" ht="12.75" hidden="1" customHeight="1" x14ac:dyDescent="0.4">
      <c r="A125" s="16"/>
      <c r="B125" s="84">
        <v>121</v>
      </c>
      <c r="C125" s="16" t="s">
        <v>1846</v>
      </c>
      <c r="D125" s="90" t="s">
        <v>1582</v>
      </c>
      <c r="E125" s="16" t="s">
        <v>1583</v>
      </c>
      <c r="F125" s="90" t="s">
        <v>1847</v>
      </c>
      <c r="G125" s="90"/>
      <c r="H125" s="92">
        <v>100</v>
      </c>
      <c r="I125" s="90" t="s">
        <v>1848</v>
      </c>
      <c r="J125" s="86" t="s">
        <v>1586</v>
      </c>
      <c r="K125" s="16"/>
      <c r="L125" s="82" t="s">
        <v>1340</v>
      </c>
      <c r="M125" s="18" t="s">
        <v>1340</v>
      </c>
      <c r="N125" s="18" t="s">
        <v>1340</v>
      </c>
      <c r="O125" s="18" t="s">
        <v>1340</v>
      </c>
      <c r="P125" s="18" t="s">
        <v>1340</v>
      </c>
      <c r="Q125" s="18" t="s">
        <v>1340</v>
      </c>
      <c r="R125" s="86" t="s">
        <v>1340</v>
      </c>
      <c r="S125" s="18" t="s">
        <v>1340</v>
      </c>
      <c r="T125" s="18" t="s">
        <v>1340</v>
      </c>
      <c r="U125" s="18" t="s">
        <v>1340</v>
      </c>
      <c r="V125" s="18" t="s">
        <v>1340</v>
      </c>
      <c r="W125" s="83" t="s">
        <v>1340</v>
      </c>
      <c r="X125" s="18" t="s">
        <v>1340</v>
      </c>
      <c r="Y125" s="18" t="s">
        <v>1340</v>
      </c>
      <c r="Z125" s="18" t="s">
        <v>1340</v>
      </c>
      <c r="AA125" s="18" t="s">
        <v>1340</v>
      </c>
      <c r="AB125" s="18" t="s">
        <v>1340</v>
      </c>
      <c r="AC125" s="18" t="s">
        <v>1340</v>
      </c>
      <c r="AD125" s="18"/>
      <c r="AE125" s="18"/>
      <c r="AF125" s="18"/>
      <c r="AG125" s="18"/>
      <c r="AH125" s="18"/>
      <c r="AI125" s="18"/>
    </row>
    <row r="126" spans="1:35" ht="12.75" hidden="1" customHeight="1" x14ac:dyDescent="0.4">
      <c r="A126" s="16"/>
      <c r="B126" s="84">
        <v>122</v>
      </c>
      <c r="C126" s="16" t="s">
        <v>1849</v>
      </c>
      <c r="D126" s="16" t="s">
        <v>1593</v>
      </c>
      <c r="E126" s="16" t="s">
        <v>1583</v>
      </c>
      <c r="F126" s="16" t="s">
        <v>1850</v>
      </c>
      <c r="G126" s="16" t="s">
        <v>196</v>
      </c>
      <c r="H126" s="44">
        <v>80</v>
      </c>
      <c r="I126" s="16" t="s">
        <v>1693</v>
      </c>
      <c r="J126" s="86" t="s">
        <v>1586</v>
      </c>
      <c r="K126" s="16"/>
      <c r="L126" s="82" t="s">
        <v>1340</v>
      </c>
      <c r="M126" s="18" t="s">
        <v>1340</v>
      </c>
      <c r="N126" s="86" t="s">
        <v>1340</v>
      </c>
      <c r="O126" s="18" t="s">
        <v>1340</v>
      </c>
      <c r="P126" s="18" t="s">
        <v>1340</v>
      </c>
      <c r="Q126" s="18" t="s">
        <v>1340</v>
      </c>
      <c r="R126" s="86" t="s">
        <v>1340</v>
      </c>
      <c r="S126" s="18" t="s">
        <v>1340</v>
      </c>
      <c r="T126" s="18" t="s">
        <v>1340</v>
      </c>
      <c r="U126" s="87" t="s">
        <v>1587</v>
      </c>
      <c r="V126" s="18" t="s">
        <v>1340</v>
      </c>
      <c r="W126" s="83" t="s">
        <v>1340</v>
      </c>
      <c r="X126" s="18" t="s">
        <v>1340</v>
      </c>
      <c r="Y126" s="18" t="s">
        <v>1340</v>
      </c>
      <c r="Z126" s="87" t="s">
        <v>1587</v>
      </c>
      <c r="AA126" s="87" t="s">
        <v>1587</v>
      </c>
      <c r="AB126" s="18"/>
      <c r="AC126" s="18"/>
      <c r="AD126" s="18"/>
      <c r="AE126" s="18"/>
      <c r="AF126" s="18"/>
      <c r="AG126" s="18"/>
      <c r="AH126" s="18"/>
      <c r="AI126" s="18"/>
    </row>
    <row r="127" spans="1:35" ht="12.75" hidden="1" customHeight="1" x14ac:dyDescent="0.4">
      <c r="A127" s="16"/>
      <c r="B127" s="84">
        <v>123</v>
      </c>
      <c r="C127" s="16" t="s">
        <v>1851</v>
      </c>
      <c r="D127" s="16" t="s">
        <v>1625</v>
      </c>
      <c r="E127" s="89" t="s">
        <v>1589</v>
      </c>
      <c r="F127" s="16"/>
      <c r="G127" s="16"/>
      <c r="H127" s="44">
        <v>29.6</v>
      </c>
      <c r="I127" s="16" t="s">
        <v>1852</v>
      </c>
      <c r="J127" s="86" t="s">
        <v>1591</v>
      </c>
      <c r="K127" s="16"/>
      <c r="L127" s="82"/>
      <c r="M127" s="18"/>
      <c r="N127" s="18"/>
      <c r="O127" s="18"/>
      <c r="P127" s="18"/>
      <c r="Q127" s="18"/>
      <c r="R127" s="18"/>
      <c r="S127" s="18"/>
      <c r="T127" s="18"/>
      <c r="U127" s="18"/>
      <c r="V127" s="18"/>
      <c r="W127" s="83"/>
      <c r="X127" s="18" t="s">
        <v>61</v>
      </c>
      <c r="Y127" s="18" t="s">
        <v>61</v>
      </c>
      <c r="Z127" s="18" t="s">
        <v>61</v>
      </c>
      <c r="AA127" s="18" t="s">
        <v>61</v>
      </c>
      <c r="AB127" s="18" t="s">
        <v>1340</v>
      </c>
      <c r="AC127" s="18"/>
      <c r="AD127" s="18"/>
      <c r="AE127" s="18"/>
      <c r="AF127" s="18"/>
      <c r="AG127" s="18"/>
      <c r="AH127" s="18"/>
      <c r="AI127" s="18"/>
    </row>
    <row r="128" spans="1:35" ht="12.75" hidden="1" customHeight="1" x14ac:dyDescent="0.4">
      <c r="A128" s="16"/>
      <c r="B128" s="84">
        <v>124</v>
      </c>
      <c r="C128" s="16" t="s">
        <v>1853</v>
      </c>
      <c r="D128" s="16" t="s">
        <v>1582</v>
      </c>
      <c r="E128" s="16" t="s">
        <v>1583</v>
      </c>
      <c r="F128" s="16" t="s">
        <v>1854</v>
      </c>
      <c r="G128" s="44"/>
      <c r="H128" s="44">
        <v>49</v>
      </c>
      <c r="I128" s="16" t="s">
        <v>1605</v>
      </c>
      <c r="J128" s="86" t="s">
        <v>1586</v>
      </c>
      <c r="K128" s="16"/>
      <c r="L128" s="82" t="s">
        <v>1340</v>
      </c>
      <c r="M128" s="18" t="s">
        <v>61</v>
      </c>
      <c r="N128" s="18" t="s">
        <v>1340</v>
      </c>
      <c r="O128" s="86" t="s">
        <v>1340</v>
      </c>
      <c r="P128" s="18" t="s">
        <v>1340</v>
      </c>
      <c r="Q128" s="18" t="s">
        <v>1340</v>
      </c>
      <c r="R128" s="86" t="s">
        <v>1340</v>
      </c>
      <c r="S128" s="87" t="s">
        <v>1587</v>
      </c>
      <c r="T128" s="87" t="s">
        <v>1587</v>
      </c>
      <c r="U128" s="87" t="s">
        <v>1587</v>
      </c>
      <c r="V128" s="87" t="s">
        <v>1587</v>
      </c>
      <c r="W128" s="88" t="s">
        <v>1587</v>
      </c>
      <c r="X128" s="87" t="s">
        <v>1587</v>
      </c>
      <c r="Y128" s="87" t="s">
        <v>1587</v>
      </c>
      <c r="Z128" s="87" t="s">
        <v>1587</v>
      </c>
      <c r="AA128" s="18" t="s">
        <v>1340</v>
      </c>
      <c r="AB128" s="18" t="s">
        <v>1340</v>
      </c>
      <c r="AC128" s="18"/>
      <c r="AD128" s="18"/>
      <c r="AE128" s="18"/>
      <c r="AF128" s="18"/>
      <c r="AG128" s="18"/>
      <c r="AH128" s="18"/>
      <c r="AI128" s="18"/>
    </row>
    <row r="129" spans="1:35" ht="12.75" hidden="1" customHeight="1" x14ac:dyDescent="0.4">
      <c r="A129" s="16"/>
      <c r="B129" s="84">
        <v>125</v>
      </c>
      <c r="C129" s="16" t="s">
        <v>1855</v>
      </c>
      <c r="D129" s="16" t="s">
        <v>1582</v>
      </c>
      <c r="E129" s="89" t="s">
        <v>1589</v>
      </c>
      <c r="F129" s="16" t="s">
        <v>1856</v>
      </c>
      <c r="G129" s="44"/>
      <c r="H129" s="44">
        <v>19.600000000000001</v>
      </c>
      <c r="I129" s="16" t="s">
        <v>1660</v>
      </c>
      <c r="J129" s="86" t="s">
        <v>1609</v>
      </c>
      <c r="K129" s="16"/>
      <c r="L129" s="82" t="s">
        <v>1340</v>
      </c>
      <c r="M129" s="18" t="s">
        <v>1340</v>
      </c>
      <c r="N129" s="18" t="s">
        <v>1340</v>
      </c>
      <c r="O129" s="18" t="s">
        <v>1340</v>
      </c>
      <c r="P129" s="18" t="s">
        <v>1340</v>
      </c>
      <c r="Q129" s="18" t="s">
        <v>1340</v>
      </c>
      <c r="R129" s="86" t="s">
        <v>1340</v>
      </c>
      <c r="S129" s="18" t="s">
        <v>1340</v>
      </c>
      <c r="T129" s="18" t="s">
        <v>1340</v>
      </c>
      <c r="U129" s="18" t="s">
        <v>1340</v>
      </c>
      <c r="V129" s="18" t="s">
        <v>1340</v>
      </c>
      <c r="W129" s="83" t="s">
        <v>1340</v>
      </c>
      <c r="X129" s="18" t="s">
        <v>1340</v>
      </c>
      <c r="Y129" s="18" t="s">
        <v>1340</v>
      </c>
      <c r="Z129" s="18" t="s">
        <v>1340</v>
      </c>
      <c r="AA129" s="87" t="s">
        <v>1587</v>
      </c>
      <c r="AB129" s="18" t="s">
        <v>1340</v>
      </c>
      <c r="AC129" s="18"/>
      <c r="AD129" s="18"/>
      <c r="AE129" s="18"/>
      <c r="AF129" s="18"/>
      <c r="AG129" s="18"/>
      <c r="AH129" s="18"/>
      <c r="AI129" s="18"/>
    </row>
    <row r="130" spans="1:35" ht="12.75" hidden="1" customHeight="1" x14ac:dyDescent="0.4">
      <c r="A130" s="16"/>
      <c r="B130" s="84">
        <v>126</v>
      </c>
      <c r="C130" s="16" t="s">
        <v>1857</v>
      </c>
      <c r="D130" s="90" t="s">
        <v>1582</v>
      </c>
      <c r="E130" s="16" t="s">
        <v>1583</v>
      </c>
      <c r="F130" s="90" t="s">
        <v>1858</v>
      </c>
      <c r="G130" s="90"/>
      <c r="H130" s="92">
        <v>100</v>
      </c>
      <c r="I130" s="90" t="s">
        <v>1696</v>
      </c>
      <c r="J130" s="86" t="s">
        <v>1586</v>
      </c>
      <c r="K130" s="16"/>
      <c r="L130" s="96" t="s">
        <v>1340</v>
      </c>
      <c r="M130" s="18" t="s">
        <v>1340</v>
      </c>
      <c r="N130" s="18" t="s">
        <v>1340</v>
      </c>
      <c r="O130" s="18" t="s">
        <v>1340</v>
      </c>
      <c r="P130" s="18" t="s">
        <v>1340</v>
      </c>
      <c r="Q130" s="87" t="s">
        <v>1587</v>
      </c>
      <c r="R130" s="86" t="s">
        <v>1340</v>
      </c>
      <c r="S130" s="18" t="s">
        <v>1340</v>
      </c>
      <c r="T130" s="18" t="s">
        <v>1340</v>
      </c>
      <c r="U130" s="18" t="s">
        <v>1340</v>
      </c>
      <c r="V130" s="87" t="s">
        <v>1587</v>
      </c>
      <c r="W130" s="88" t="s">
        <v>1587</v>
      </c>
      <c r="X130" s="87" t="s">
        <v>1587</v>
      </c>
      <c r="Y130" s="18" t="s">
        <v>1340</v>
      </c>
      <c r="Z130" s="18" t="s">
        <v>1340</v>
      </c>
      <c r="AA130" s="18" t="s">
        <v>1340</v>
      </c>
      <c r="AB130" s="18" t="s">
        <v>1340</v>
      </c>
      <c r="AC130" s="18"/>
      <c r="AD130" s="18"/>
      <c r="AE130" s="18"/>
      <c r="AF130" s="18"/>
      <c r="AG130" s="18"/>
      <c r="AH130" s="18"/>
      <c r="AI130" s="18"/>
    </row>
    <row r="131" spans="1:35" ht="12.75" hidden="1" customHeight="1" x14ac:dyDescent="0.4">
      <c r="A131" s="16"/>
      <c r="B131" s="84">
        <v>127</v>
      </c>
      <c r="C131" s="16" t="s">
        <v>1859</v>
      </c>
      <c r="D131" s="90" t="s">
        <v>1593</v>
      </c>
      <c r="E131" s="16" t="s">
        <v>1583</v>
      </c>
      <c r="F131" s="16" t="s">
        <v>1860</v>
      </c>
      <c r="G131" s="90" t="s">
        <v>175</v>
      </c>
      <c r="H131" s="92">
        <v>50</v>
      </c>
      <c r="I131" s="16" t="s">
        <v>1848</v>
      </c>
      <c r="J131" s="86" t="s">
        <v>1586</v>
      </c>
      <c r="K131" s="16"/>
      <c r="L131" s="82" t="s">
        <v>61</v>
      </c>
      <c r="M131" s="18" t="s">
        <v>61</v>
      </c>
      <c r="N131" s="18" t="s">
        <v>61</v>
      </c>
      <c r="O131" s="18" t="s">
        <v>61</v>
      </c>
      <c r="P131" s="18" t="s">
        <v>61</v>
      </c>
      <c r="Q131" s="18" t="s">
        <v>61</v>
      </c>
      <c r="R131" s="86" t="s">
        <v>61</v>
      </c>
      <c r="S131" s="18" t="s">
        <v>61</v>
      </c>
      <c r="T131" s="18" t="s">
        <v>61</v>
      </c>
      <c r="U131" s="18" t="s">
        <v>1340</v>
      </c>
      <c r="V131" s="18" t="s">
        <v>1340</v>
      </c>
      <c r="W131" s="91" t="s">
        <v>1340</v>
      </c>
      <c r="X131" s="18" t="s">
        <v>1340</v>
      </c>
      <c r="Y131" s="18" t="s">
        <v>1340</v>
      </c>
      <c r="Z131" s="18" t="s">
        <v>1340</v>
      </c>
      <c r="AA131" s="18" t="s">
        <v>1340</v>
      </c>
      <c r="AB131" s="18" t="s">
        <v>1340</v>
      </c>
      <c r="AC131" s="18"/>
      <c r="AD131" s="18"/>
      <c r="AE131" s="18"/>
      <c r="AF131" s="18"/>
      <c r="AG131" s="18"/>
      <c r="AH131" s="18"/>
      <c r="AI131" s="18"/>
    </row>
    <row r="132" spans="1:35" ht="12.75" hidden="1" customHeight="1" x14ac:dyDescent="0.4">
      <c r="A132" s="16"/>
      <c r="B132" s="84">
        <v>128</v>
      </c>
      <c r="C132" s="16" t="s">
        <v>1861</v>
      </c>
      <c r="D132" s="16" t="s">
        <v>1593</v>
      </c>
      <c r="E132" s="16" t="s">
        <v>1583</v>
      </c>
      <c r="F132" s="16" t="s">
        <v>1862</v>
      </c>
      <c r="G132" s="16" t="s">
        <v>196</v>
      </c>
      <c r="H132" s="44">
        <v>30</v>
      </c>
      <c r="I132" s="16" t="s">
        <v>1645</v>
      </c>
      <c r="J132" s="86" t="s">
        <v>1586</v>
      </c>
      <c r="K132" s="16"/>
      <c r="L132" s="82" t="s">
        <v>1340</v>
      </c>
      <c r="M132" s="18" t="s">
        <v>1340</v>
      </c>
      <c r="N132" s="18" t="s">
        <v>1340</v>
      </c>
      <c r="O132" s="18" t="s">
        <v>1340</v>
      </c>
      <c r="P132" s="18" t="s">
        <v>1340</v>
      </c>
      <c r="Q132" s="18" t="s">
        <v>1340</v>
      </c>
      <c r="R132" s="86" t="s">
        <v>1340</v>
      </c>
      <c r="S132" s="18" t="s">
        <v>1340</v>
      </c>
      <c r="T132" s="18" t="s">
        <v>1340</v>
      </c>
      <c r="U132" s="18" t="s">
        <v>1340</v>
      </c>
      <c r="V132" s="18" t="s">
        <v>1340</v>
      </c>
      <c r="W132" s="91" t="s">
        <v>1340</v>
      </c>
      <c r="X132" s="18" t="s">
        <v>1340</v>
      </c>
      <c r="Y132" s="18" t="s">
        <v>1340</v>
      </c>
      <c r="Z132" s="18" t="s">
        <v>1340</v>
      </c>
      <c r="AA132" s="87" t="s">
        <v>1587</v>
      </c>
      <c r="AB132" s="18" t="s">
        <v>1340</v>
      </c>
      <c r="AC132" s="18"/>
      <c r="AD132" s="18"/>
      <c r="AE132" s="18"/>
      <c r="AF132" s="18"/>
      <c r="AG132" s="18"/>
      <c r="AH132" s="18"/>
      <c r="AI132" s="18"/>
    </row>
    <row r="133" spans="1:35" ht="12.75" hidden="1" customHeight="1" x14ac:dyDescent="0.4">
      <c r="A133" s="16"/>
      <c r="B133" s="84">
        <v>129</v>
      </c>
      <c r="C133" s="16" t="s">
        <v>1863</v>
      </c>
      <c r="D133" s="16" t="s">
        <v>1593</v>
      </c>
      <c r="E133" s="16" t="s">
        <v>1600</v>
      </c>
      <c r="F133" s="16" t="s">
        <v>1864</v>
      </c>
      <c r="G133" s="16" t="s">
        <v>89</v>
      </c>
      <c r="H133" s="92">
        <v>9.8000000000000007</v>
      </c>
      <c r="I133" s="16" t="s">
        <v>93</v>
      </c>
      <c r="J133" s="86" t="s">
        <v>1586</v>
      </c>
      <c r="K133" s="16"/>
      <c r="L133" s="82" t="s">
        <v>61</v>
      </c>
      <c r="M133" s="18" t="s">
        <v>61</v>
      </c>
      <c r="N133" s="18" t="s">
        <v>61</v>
      </c>
      <c r="O133" s="18" t="s">
        <v>61</v>
      </c>
      <c r="P133" s="18" t="s">
        <v>61</v>
      </c>
      <c r="Q133" s="18" t="s">
        <v>61</v>
      </c>
      <c r="R133" s="86" t="s">
        <v>61</v>
      </c>
      <c r="S133" s="18" t="s">
        <v>61</v>
      </c>
      <c r="T133" s="18" t="s">
        <v>61</v>
      </c>
      <c r="U133" s="18" t="s">
        <v>61</v>
      </c>
      <c r="V133" s="18" t="s">
        <v>61</v>
      </c>
      <c r="W133" s="91" t="s">
        <v>1340</v>
      </c>
      <c r="X133" s="18" t="s">
        <v>1340</v>
      </c>
      <c r="Y133" s="18" t="s">
        <v>1340</v>
      </c>
      <c r="Z133" s="18" t="s">
        <v>1340</v>
      </c>
      <c r="AA133" s="18" t="s">
        <v>1340</v>
      </c>
      <c r="AB133" s="18" t="s">
        <v>1340</v>
      </c>
      <c r="AC133" s="18"/>
      <c r="AD133" s="18"/>
      <c r="AE133" s="18"/>
      <c r="AF133" s="18"/>
      <c r="AG133" s="18"/>
      <c r="AH133" s="18"/>
      <c r="AI133" s="18"/>
    </row>
    <row r="134" spans="1:35" ht="12.75" hidden="1" customHeight="1" x14ac:dyDescent="0.4">
      <c r="A134" s="16"/>
      <c r="B134" s="84">
        <v>130</v>
      </c>
      <c r="C134" s="16" t="s">
        <v>1865</v>
      </c>
      <c r="D134" s="16" t="s">
        <v>1593</v>
      </c>
      <c r="E134" s="16" t="s">
        <v>1583</v>
      </c>
      <c r="F134" s="16" t="s">
        <v>1866</v>
      </c>
      <c r="G134" s="85" t="s">
        <v>189</v>
      </c>
      <c r="H134" s="44">
        <v>25</v>
      </c>
      <c r="I134" s="16" t="s">
        <v>1585</v>
      </c>
      <c r="J134" s="86" t="s">
        <v>1586</v>
      </c>
      <c r="K134" s="16"/>
      <c r="L134" s="82"/>
      <c r="M134" s="18"/>
      <c r="N134" s="18"/>
      <c r="O134" s="18"/>
      <c r="P134" s="18"/>
      <c r="Q134" s="18"/>
      <c r="R134" s="18"/>
      <c r="S134" s="18"/>
      <c r="T134" s="18"/>
      <c r="U134" s="18"/>
      <c r="V134" s="18"/>
      <c r="W134" s="83"/>
      <c r="X134" s="18" t="s">
        <v>61</v>
      </c>
      <c r="Y134" s="18" t="s">
        <v>61</v>
      </c>
      <c r="Z134" s="18" t="s">
        <v>61</v>
      </c>
      <c r="AA134" s="18" t="s">
        <v>61</v>
      </c>
      <c r="AB134" s="18" t="s">
        <v>1340</v>
      </c>
      <c r="AC134" s="18" t="s">
        <v>1340</v>
      </c>
      <c r="AD134" s="18"/>
      <c r="AE134" s="18"/>
      <c r="AF134" s="18"/>
      <c r="AG134" s="18"/>
      <c r="AH134" s="18"/>
      <c r="AI134" s="18"/>
    </row>
    <row r="135" spans="1:35" ht="12.75" hidden="1" customHeight="1" x14ac:dyDescent="0.4">
      <c r="A135" s="16"/>
      <c r="B135" s="84">
        <v>131</v>
      </c>
      <c r="C135" s="16" t="s">
        <v>1867</v>
      </c>
      <c r="D135" s="16" t="s">
        <v>1593</v>
      </c>
      <c r="E135" s="16" t="s">
        <v>1583</v>
      </c>
      <c r="F135" s="16" t="s">
        <v>1868</v>
      </c>
      <c r="G135" s="90" t="s">
        <v>232</v>
      </c>
      <c r="H135" s="44">
        <v>100</v>
      </c>
      <c r="I135" s="16"/>
      <c r="J135" s="86" t="s">
        <v>1586</v>
      </c>
      <c r="K135" s="16"/>
      <c r="L135" s="82" t="s">
        <v>1340</v>
      </c>
      <c r="M135" s="86" t="s">
        <v>1340</v>
      </c>
      <c r="N135" s="18" t="s">
        <v>1340</v>
      </c>
      <c r="O135" s="18" t="s">
        <v>1340</v>
      </c>
      <c r="P135" s="18" t="s">
        <v>1340</v>
      </c>
      <c r="Q135" s="18" t="s">
        <v>1340</v>
      </c>
      <c r="R135" s="86" t="s">
        <v>1340</v>
      </c>
      <c r="S135" s="18" t="s">
        <v>1340</v>
      </c>
      <c r="T135" s="18" t="s">
        <v>1340</v>
      </c>
      <c r="U135" s="18" t="s">
        <v>1340</v>
      </c>
      <c r="V135" s="18" t="s">
        <v>1340</v>
      </c>
      <c r="W135" s="83" t="s">
        <v>1340</v>
      </c>
      <c r="X135" s="18" t="s">
        <v>1340</v>
      </c>
      <c r="Y135" s="18" t="s">
        <v>1340</v>
      </c>
      <c r="Z135" s="18" t="s">
        <v>1340</v>
      </c>
      <c r="AA135" s="18" t="s">
        <v>1340</v>
      </c>
      <c r="AB135" s="18" t="s">
        <v>1340</v>
      </c>
      <c r="AC135" s="18"/>
      <c r="AD135" s="18"/>
      <c r="AE135" s="18"/>
      <c r="AF135" s="18"/>
      <c r="AG135" s="18"/>
      <c r="AH135" s="18"/>
      <c r="AI135" s="18"/>
    </row>
    <row r="136" spans="1:35" ht="12.75" hidden="1" customHeight="1" x14ac:dyDescent="0.4">
      <c r="A136" s="16"/>
      <c r="B136" s="84">
        <v>132</v>
      </c>
      <c r="C136" s="16" t="s">
        <v>1869</v>
      </c>
      <c r="D136" s="90" t="s">
        <v>1625</v>
      </c>
      <c r="E136" s="16" t="s">
        <v>1583</v>
      </c>
      <c r="F136" s="16" t="s">
        <v>1870</v>
      </c>
      <c r="G136" s="85"/>
      <c r="H136" s="92">
        <v>250</v>
      </c>
      <c r="I136" s="16" t="s">
        <v>218</v>
      </c>
      <c r="J136" s="86" t="s">
        <v>1586</v>
      </c>
      <c r="K136" s="16"/>
      <c r="L136" s="82" t="s">
        <v>61</v>
      </c>
      <c r="M136" s="18" t="s">
        <v>61</v>
      </c>
      <c r="N136" s="18" t="s">
        <v>61</v>
      </c>
      <c r="O136" s="18" t="s">
        <v>61</v>
      </c>
      <c r="P136" s="18" t="s">
        <v>61</v>
      </c>
      <c r="Q136" s="18" t="s">
        <v>61</v>
      </c>
      <c r="R136" s="86" t="s">
        <v>61</v>
      </c>
      <c r="S136" s="18" t="s">
        <v>61</v>
      </c>
      <c r="T136" s="18" t="s">
        <v>61</v>
      </c>
      <c r="U136" s="18" t="s">
        <v>1340</v>
      </c>
      <c r="V136" s="87" t="s">
        <v>1587</v>
      </c>
      <c r="W136" s="91" t="s">
        <v>1340</v>
      </c>
      <c r="X136" s="18" t="s">
        <v>1340</v>
      </c>
      <c r="Y136" s="18" t="s">
        <v>1340</v>
      </c>
      <c r="Z136" s="18" t="s">
        <v>1340</v>
      </c>
      <c r="AA136" s="18" t="s">
        <v>1340</v>
      </c>
      <c r="AB136" s="18" t="s">
        <v>1340</v>
      </c>
      <c r="AC136" s="18"/>
      <c r="AD136" s="18"/>
      <c r="AE136" s="18"/>
      <c r="AF136" s="18"/>
      <c r="AG136" s="18"/>
      <c r="AH136" s="18"/>
      <c r="AI136" s="18"/>
    </row>
    <row r="137" spans="1:35" ht="12.75" hidden="1" customHeight="1" x14ac:dyDescent="0.4">
      <c r="A137" s="16"/>
      <c r="B137" s="84">
        <v>133</v>
      </c>
      <c r="C137" s="16" t="s">
        <v>1871</v>
      </c>
      <c r="D137" s="90" t="s">
        <v>1582</v>
      </c>
      <c r="E137" s="16" t="s">
        <v>1583</v>
      </c>
      <c r="F137" s="16" t="s">
        <v>1872</v>
      </c>
      <c r="G137" s="16"/>
      <c r="H137" s="92">
        <v>10</v>
      </c>
      <c r="I137" s="16" t="s">
        <v>214</v>
      </c>
      <c r="J137" s="86" t="s">
        <v>1586</v>
      </c>
      <c r="K137" s="16"/>
      <c r="L137" s="82" t="s">
        <v>61</v>
      </c>
      <c r="M137" s="18" t="s">
        <v>61</v>
      </c>
      <c r="N137" s="18" t="s">
        <v>61</v>
      </c>
      <c r="O137" s="18" t="s">
        <v>61</v>
      </c>
      <c r="P137" s="18" t="s">
        <v>61</v>
      </c>
      <c r="Q137" s="18" t="s">
        <v>61</v>
      </c>
      <c r="R137" s="18" t="s">
        <v>61</v>
      </c>
      <c r="S137" s="18" t="s">
        <v>61</v>
      </c>
      <c r="T137" s="18" t="s">
        <v>61</v>
      </c>
      <c r="U137" s="18" t="s">
        <v>61</v>
      </c>
      <c r="V137" s="18" t="s">
        <v>61</v>
      </c>
      <c r="W137" s="83" t="s">
        <v>61</v>
      </c>
      <c r="X137" s="87" t="s">
        <v>1587</v>
      </c>
      <c r="Y137" s="18" t="s">
        <v>1340</v>
      </c>
      <c r="Z137" s="18" t="s">
        <v>1340</v>
      </c>
      <c r="AA137" s="18" t="s">
        <v>1340</v>
      </c>
      <c r="AB137" s="18" t="s">
        <v>1340</v>
      </c>
      <c r="AC137" s="18" t="s">
        <v>1340</v>
      </c>
      <c r="AD137" s="18"/>
      <c r="AE137" s="18"/>
      <c r="AF137" s="18"/>
      <c r="AG137" s="18"/>
      <c r="AH137" s="18"/>
      <c r="AI137" s="18"/>
    </row>
    <row r="138" spans="1:35" ht="12.75" hidden="1" customHeight="1" x14ac:dyDescent="0.4">
      <c r="A138" s="16"/>
      <c r="B138" s="84">
        <v>134</v>
      </c>
      <c r="C138" s="90" t="s">
        <v>1873</v>
      </c>
      <c r="D138" s="16" t="s">
        <v>1582</v>
      </c>
      <c r="E138" s="16" t="s">
        <v>1600</v>
      </c>
      <c r="F138" s="90" t="s">
        <v>1874</v>
      </c>
      <c r="G138" s="17"/>
      <c r="H138" s="92">
        <v>39.200000000000003</v>
      </c>
      <c r="I138" s="16" t="s">
        <v>109</v>
      </c>
      <c r="J138" s="86" t="s">
        <v>1586</v>
      </c>
      <c r="K138" s="17"/>
      <c r="L138" s="82" t="s">
        <v>61</v>
      </c>
      <c r="M138" s="18" t="s">
        <v>61</v>
      </c>
      <c r="N138" s="18" t="s">
        <v>61</v>
      </c>
      <c r="O138" s="18" t="s">
        <v>61</v>
      </c>
      <c r="P138" s="18" t="s">
        <v>61</v>
      </c>
      <c r="Q138" s="18" t="s">
        <v>61</v>
      </c>
      <c r="R138" s="86" t="s">
        <v>1340</v>
      </c>
      <c r="S138" s="18" t="s">
        <v>1340</v>
      </c>
      <c r="T138" s="18" t="s">
        <v>1340</v>
      </c>
      <c r="U138" s="18" t="s">
        <v>1340</v>
      </c>
      <c r="V138" s="18" t="s">
        <v>1340</v>
      </c>
      <c r="W138" s="91" t="s">
        <v>1340</v>
      </c>
      <c r="X138" s="18" t="s">
        <v>1340</v>
      </c>
      <c r="Y138" s="18" t="s">
        <v>1340</v>
      </c>
      <c r="Z138" s="18" t="s">
        <v>1340</v>
      </c>
      <c r="AA138" s="18" t="s">
        <v>1340</v>
      </c>
      <c r="AB138" s="18" t="s">
        <v>1340</v>
      </c>
      <c r="AC138" s="18"/>
      <c r="AD138" s="18"/>
      <c r="AE138" s="18"/>
      <c r="AF138" s="18"/>
      <c r="AG138" s="18"/>
      <c r="AH138" s="18"/>
      <c r="AI138" s="18"/>
    </row>
    <row r="139" spans="1:35" ht="12.75" hidden="1" customHeight="1" x14ac:dyDescent="0.4">
      <c r="A139" s="16"/>
      <c r="B139" s="84">
        <v>135</v>
      </c>
      <c r="C139" s="16" t="s">
        <v>1875</v>
      </c>
      <c r="D139" s="16" t="s">
        <v>1625</v>
      </c>
      <c r="E139" s="89" t="s">
        <v>1589</v>
      </c>
      <c r="F139" s="16"/>
      <c r="G139" s="16"/>
      <c r="H139" s="44">
        <v>24.5</v>
      </c>
      <c r="I139" s="16" t="s">
        <v>1669</v>
      </c>
      <c r="J139" s="86" t="s">
        <v>1591</v>
      </c>
      <c r="K139" s="16"/>
      <c r="L139" s="82"/>
      <c r="M139" s="18"/>
      <c r="N139" s="18"/>
      <c r="O139" s="18"/>
      <c r="P139" s="18"/>
      <c r="Q139" s="18"/>
      <c r="R139" s="18"/>
      <c r="S139" s="18"/>
      <c r="T139" s="18"/>
      <c r="U139" s="18"/>
      <c r="V139" s="18"/>
      <c r="W139" s="83"/>
      <c r="X139" s="18" t="s">
        <v>61</v>
      </c>
      <c r="Y139" s="18" t="s">
        <v>61</v>
      </c>
      <c r="Z139" s="18" t="s">
        <v>61</v>
      </c>
      <c r="AA139" s="18" t="s">
        <v>61</v>
      </c>
      <c r="AB139" s="18" t="s">
        <v>1340</v>
      </c>
      <c r="AC139" s="18"/>
      <c r="AD139" s="18"/>
      <c r="AE139" s="18"/>
      <c r="AF139" s="18"/>
      <c r="AG139" s="18"/>
      <c r="AH139" s="18"/>
      <c r="AI139" s="18"/>
    </row>
    <row r="140" spans="1:35" ht="12.75" hidden="1" customHeight="1" x14ac:dyDescent="0.4">
      <c r="A140" s="16"/>
      <c r="B140" s="84">
        <v>136</v>
      </c>
      <c r="C140" s="17" t="s">
        <v>1876</v>
      </c>
      <c r="D140" s="16" t="s">
        <v>1582</v>
      </c>
      <c r="E140" s="16" t="s">
        <v>1600</v>
      </c>
      <c r="F140" s="16" t="s">
        <v>1877</v>
      </c>
      <c r="G140" s="17"/>
      <c r="H140" s="44">
        <f>39.2+9.8</f>
        <v>49</v>
      </c>
      <c r="I140" s="16" t="s">
        <v>93</v>
      </c>
      <c r="J140" s="70" t="s">
        <v>1586</v>
      </c>
      <c r="K140" s="17"/>
      <c r="L140" s="82" t="s">
        <v>61</v>
      </c>
      <c r="M140" s="18" t="s">
        <v>61</v>
      </c>
      <c r="N140" s="18" t="s">
        <v>61</v>
      </c>
      <c r="O140" s="18" t="s">
        <v>1340</v>
      </c>
      <c r="P140" s="18" t="s">
        <v>1340</v>
      </c>
      <c r="Q140" s="18" t="s">
        <v>1340</v>
      </c>
      <c r="R140" s="86" t="s">
        <v>1340</v>
      </c>
      <c r="S140" s="18" t="s">
        <v>1340</v>
      </c>
      <c r="T140" s="18" t="s">
        <v>1340</v>
      </c>
      <c r="U140" s="18" t="s">
        <v>1340</v>
      </c>
      <c r="V140" s="18" t="s">
        <v>1340</v>
      </c>
      <c r="W140" s="91" t="s">
        <v>1340</v>
      </c>
      <c r="X140" s="18" t="s">
        <v>1340</v>
      </c>
      <c r="Y140" s="18" t="s">
        <v>1340</v>
      </c>
      <c r="Z140" s="18" t="s">
        <v>1340</v>
      </c>
      <c r="AA140" s="18" t="s">
        <v>1340</v>
      </c>
      <c r="AB140" s="18"/>
      <c r="AC140" s="18"/>
      <c r="AD140" s="18"/>
      <c r="AE140" s="18"/>
      <c r="AF140" s="18"/>
      <c r="AG140" s="18"/>
      <c r="AH140" s="18"/>
      <c r="AI140" s="18"/>
    </row>
    <row r="141" spans="1:35" ht="12.75" hidden="1" customHeight="1" x14ac:dyDescent="0.4">
      <c r="A141" s="16"/>
      <c r="B141" s="84">
        <v>137</v>
      </c>
      <c r="C141" s="16" t="s">
        <v>1878</v>
      </c>
      <c r="D141" s="16" t="s">
        <v>1593</v>
      </c>
      <c r="E141" s="16" t="s">
        <v>1583</v>
      </c>
      <c r="F141" s="16" t="s">
        <v>1879</v>
      </c>
      <c r="G141" s="16" t="s">
        <v>81</v>
      </c>
      <c r="H141" s="44">
        <v>100</v>
      </c>
      <c r="I141" s="16" t="s">
        <v>1645</v>
      </c>
      <c r="J141" s="86" t="s">
        <v>1586</v>
      </c>
      <c r="K141" s="16"/>
      <c r="L141" s="82"/>
      <c r="M141" s="18"/>
      <c r="N141" s="18"/>
      <c r="O141" s="18"/>
      <c r="P141" s="18"/>
      <c r="Q141" s="18"/>
      <c r="R141" s="18"/>
      <c r="S141" s="18"/>
      <c r="T141" s="18"/>
      <c r="U141" s="18"/>
      <c r="V141" s="18"/>
      <c r="W141" s="83"/>
      <c r="X141" s="18" t="s">
        <v>61</v>
      </c>
      <c r="Y141" s="18" t="s">
        <v>61</v>
      </c>
      <c r="Z141" s="18" t="s">
        <v>61</v>
      </c>
      <c r="AA141" s="18" t="s">
        <v>61</v>
      </c>
      <c r="AB141" s="18" t="s">
        <v>1340</v>
      </c>
      <c r="AC141" s="18" t="s">
        <v>1340</v>
      </c>
      <c r="AD141" s="18"/>
      <c r="AE141" s="18"/>
      <c r="AF141" s="18"/>
      <c r="AG141" s="18"/>
      <c r="AH141" s="18"/>
      <c r="AI141" s="18"/>
    </row>
    <row r="142" spans="1:35" ht="12.75" hidden="1" customHeight="1" x14ac:dyDescent="0.4">
      <c r="A142" s="16"/>
      <c r="B142" s="84">
        <v>138</v>
      </c>
      <c r="C142" s="95" t="s">
        <v>1880</v>
      </c>
      <c r="D142" s="16" t="s">
        <v>1582</v>
      </c>
      <c r="E142" s="16" t="s">
        <v>1600</v>
      </c>
      <c r="F142" s="16" t="s">
        <v>1881</v>
      </c>
      <c r="G142" s="16"/>
      <c r="H142" s="92">
        <v>490.05</v>
      </c>
      <c r="I142" s="16" t="s">
        <v>1715</v>
      </c>
      <c r="J142" s="86" t="s">
        <v>1586</v>
      </c>
      <c r="K142" s="16"/>
      <c r="L142" s="82" t="s">
        <v>61</v>
      </c>
      <c r="M142" s="18" t="s">
        <v>61</v>
      </c>
      <c r="N142" s="18" t="s">
        <v>61</v>
      </c>
      <c r="O142" s="18" t="s">
        <v>61</v>
      </c>
      <c r="P142" s="18" t="s">
        <v>61</v>
      </c>
      <c r="Q142" s="18" t="s">
        <v>61</v>
      </c>
      <c r="R142" s="18" t="s">
        <v>61</v>
      </c>
      <c r="S142" s="18" t="s">
        <v>61</v>
      </c>
      <c r="T142" s="18" t="s">
        <v>61</v>
      </c>
      <c r="U142" s="18" t="s">
        <v>61</v>
      </c>
      <c r="V142" s="18" t="s">
        <v>61</v>
      </c>
      <c r="W142" s="83" t="s">
        <v>61</v>
      </c>
      <c r="X142" s="18" t="s">
        <v>1340</v>
      </c>
      <c r="Y142" s="18"/>
      <c r="Z142" s="18"/>
      <c r="AA142" s="18"/>
      <c r="AB142" s="18"/>
      <c r="AC142" s="18"/>
      <c r="AD142" s="18"/>
      <c r="AE142" s="18"/>
      <c r="AF142" s="18"/>
      <c r="AG142" s="18"/>
      <c r="AH142" s="18"/>
      <c r="AI142" s="18"/>
    </row>
    <row r="143" spans="1:35" ht="12.75" hidden="1" customHeight="1" x14ac:dyDescent="0.4">
      <c r="A143" s="16"/>
      <c r="B143" s="84">
        <v>139</v>
      </c>
      <c r="C143" s="95" t="s">
        <v>1882</v>
      </c>
      <c r="D143" s="16" t="s">
        <v>1593</v>
      </c>
      <c r="E143" s="16" t="s">
        <v>1583</v>
      </c>
      <c r="F143" s="16" t="s">
        <v>1883</v>
      </c>
      <c r="G143" s="16" t="s">
        <v>189</v>
      </c>
      <c r="H143" s="44">
        <v>280</v>
      </c>
      <c r="I143" s="16" t="s">
        <v>1660</v>
      </c>
      <c r="J143" s="86" t="s">
        <v>1586</v>
      </c>
      <c r="K143" s="16"/>
      <c r="L143" s="82" t="s">
        <v>61</v>
      </c>
      <c r="M143" s="18" t="s">
        <v>61</v>
      </c>
      <c r="N143" s="18" t="s">
        <v>61</v>
      </c>
      <c r="O143" s="18" t="s">
        <v>61</v>
      </c>
      <c r="P143" s="18" t="s">
        <v>61</v>
      </c>
      <c r="Q143" s="18" t="s">
        <v>61</v>
      </c>
      <c r="R143" s="18" t="s">
        <v>61</v>
      </c>
      <c r="S143" s="18" t="s">
        <v>61</v>
      </c>
      <c r="T143" s="18" t="s">
        <v>61</v>
      </c>
      <c r="U143" s="18" t="s">
        <v>61</v>
      </c>
      <c r="V143" s="18" t="s">
        <v>61</v>
      </c>
      <c r="W143" s="83" t="s">
        <v>61</v>
      </c>
      <c r="X143" s="18" t="s">
        <v>61</v>
      </c>
      <c r="Y143" s="18" t="s">
        <v>61</v>
      </c>
      <c r="Z143" s="18" t="s">
        <v>1340</v>
      </c>
      <c r="AA143" s="87" t="s">
        <v>1587</v>
      </c>
      <c r="AB143" s="18" t="s">
        <v>1340</v>
      </c>
      <c r="AC143" s="18"/>
      <c r="AD143" s="18"/>
      <c r="AE143" s="18"/>
      <c r="AF143" s="18"/>
      <c r="AG143" s="18"/>
      <c r="AH143" s="18"/>
      <c r="AI143" s="18"/>
    </row>
    <row r="144" spans="1:35" ht="12.75" hidden="1" customHeight="1" x14ac:dyDescent="0.4">
      <c r="A144" s="16"/>
      <c r="B144" s="84">
        <v>140</v>
      </c>
      <c r="C144" s="16" t="s">
        <v>1884</v>
      </c>
      <c r="D144" s="16" t="s">
        <v>1582</v>
      </c>
      <c r="E144" s="89" t="s">
        <v>1589</v>
      </c>
      <c r="F144" s="16"/>
      <c r="G144" s="16"/>
      <c r="H144" s="44">
        <v>49</v>
      </c>
      <c r="I144" s="16" t="s">
        <v>1590</v>
      </c>
      <c r="J144" s="86" t="s">
        <v>1591</v>
      </c>
      <c r="K144" s="16"/>
      <c r="L144" s="82"/>
      <c r="M144" s="18"/>
      <c r="N144" s="18"/>
      <c r="O144" s="18"/>
      <c r="P144" s="18"/>
      <c r="Q144" s="18"/>
      <c r="R144" s="18"/>
      <c r="S144" s="18"/>
      <c r="T144" s="18"/>
      <c r="U144" s="18"/>
      <c r="V144" s="18"/>
      <c r="W144" s="83"/>
      <c r="X144" s="18" t="s">
        <v>61</v>
      </c>
      <c r="Y144" s="18" t="s">
        <v>61</v>
      </c>
      <c r="Z144" s="18" t="s">
        <v>61</v>
      </c>
      <c r="AA144" s="18" t="s">
        <v>61</v>
      </c>
      <c r="AB144" s="18" t="s">
        <v>1340</v>
      </c>
      <c r="AC144" s="18"/>
      <c r="AD144" s="18"/>
      <c r="AE144" s="18"/>
      <c r="AF144" s="18"/>
      <c r="AG144" s="18"/>
      <c r="AH144" s="18"/>
      <c r="AI144" s="18"/>
    </row>
    <row r="145" spans="1:35" ht="12.75" hidden="1" customHeight="1" x14ac:dyDescent="0.4">
      <c r="A145" s="16"/>
      <c r="B145" s="84">
        <v>141</v>
      </c>
      <c r="C145" s="16" t="s">
        <v>1885</v>
      </c>
      <c r="D145" s="16" t="s">
        <v>1593</v>
      </c>
      <c r="E145" s="16" t="s">
        <v>1583</v>
      </c>
      <c r="F145" s="16" t="s">
        <v>1886</v>
      </c>
      <c r="G145" s="16" t="s">
        <v>122</v>
      </c>
      <c r="H145" s="92">
        <v>250</v>
      </c>
      <c r="I145" s="16" t="s">
        <v>1669</v>
      </c>
      <c r="J145" s="86" t="s">
        <v>1586</v>
      </c>
      <c r="K145" s="16"/>
      <c r="L145" s="82" t="s">
        <v>61</v>
      </c>
      <c r="M145" s="18" t="s">
        <v>61</v>
      </c>
      <c r="N145" s="18" t="s">
        <v>61</v>
      </c>
      <c r="O145" s="18" t="s">
        <v>61</v>
      </c>
      <c r="P145" s="18" t="s">
        <v>61</v>
      </c>
      <c r="Q145" s="18" t="s">
        <v>61</v>
      </c>
      <c r="R145" s="18" t="s">
        <v>61</v>
      </c>
      <c r="S145" s="18" t="s">
        <v>61</v>
      </c>
      <c r="T145" s="18" t="s">
        <v>61</v>
      </c>
      <c r="U145" s="18" t="s">
        <v>61</v>
      </c>
      <c r="V145" s="18" t="s">
        <v>61</v>
      </c>
      <c r="W145" s="83" t="s">
        <v>61</v>
      </c>
      <c r="X145" s="18" t="s">
        <v>61</v>
      </c>
      <c r="Y145" s="18" t="s">
        <v>1340</v>
      </c>
      <c r="Z145" s="18" t="s">
        <v>1340</v>
      </c>
      <c r="AA145" s="18" t="s">
        <v>1340</v>
      </c>
      <c r="AB145" s="18" t="s">
        <v>1340</v>
      </c>
      <c r="AC145" s="18"/>
      <c r="AD145" s="18"/>
      <c r="AE145" s="18"/>
      <c r="AF145" s="18"/>
      <c r="AG145" s="18"/>
      <c r="AH145" s="18"/>
      <c r="AI145" s="18"/>
    </row>
    <row r="146" spans="1:35" ht="12.75" hidden="1" customHeight="1" x14ac:dyDescent="0.4">
      <c r="A146" s="16"/>
      <c r="B146" s="84">
        <v>142</v>
      </c>
      <c r="C146" s="16" t="s">
        <v>1887</v>
      </c>
      <c r="D146" s="16" t="s">
        <v>1593</v>
      </c>
      <c r="E146" s="16" t="s">
        <v>1583</v>
      </c>
      <c r="F146" s="16" t="s">
        <v>1888</v>
      </c>
      <c r="G146" s="16" t="s">
        <v>169</v>
      </c>
      <c r="H146" s="44">
        <v>80</v>
      </c>
      <c r="I146" s="16" t="s">
        <v>1598</v>
      </c>
      <c r="J146" s="86" t="s">
        <v>1586</v>
      </c>
      <c r="K146" s="16"/>
      <c r="L146" s="82" t="s">
        <v>1340</v>
      </c>
      <c r="M146" s="18" t="s">
        <v>1340</v>
      </c>
      <c r="N146" s="18" t="s">
        <v>1340</v>
      </c>
      <c r="O146" s="18" t="s">
        <v>1340</v>
      </c>
      <c r="P146" s="18" t="s">
        <v>1340</v>
      </c>
      <c r="Q146" s="18" t="s">
        <v>1340</v>
      </c>
      <c r="R146" s="86" t="s">
        <v>1340</v>
      </c>
      <c r="S146" s="18" t="s">
        <v>1340</v>
      </c>
      <c r="T146" s="87" t="s">
        <v>1587</v>
      </c>
      <c r="U146" s="18" t="s">
        <v>1340</v>
      </c>
      <c r="V146" s="18" t="s">
        <v>1340</v>
      </c>
      <c r="W146" s="91" t="s">
        <v>1340</v>
      </c>
      <c r="X146" s="18" t="s">
        <v>1340</v>
      </c>
      <c r="Y146" s="18" t="s">
        <v>1340</v>
      </c>
      <c r="Z146" s="18" t="s">
        <v>1340</v>
      </c>
      <c r="AA146" s="18" t="s">
        <v>1340</v>
      </c>
      <c r="AB146" s="18" t="s">
        <v>1340</v>
      </c>
      <c r="AC146" s="18" t="s">
        <v>1340</v>
      </c>
      <c r="AD146" s="18"/>
      <c r="AE146" s="18"/>
      <c r="AF146" s="18"/>
      <c r="AG146" s="18"/>
      <c r="AH146" s="18"/>
      <c r="AI146" s="18"/>
    </row>
    <row r="147" spans="1:35" ht="12.75" hidden="1" customHeight="1" x14ac:dyDescent="0.4">
      <c r="A147" s="16"/>
      <c r="B147" s="84">
        <v>143</v>
      </c>
      <c r="C147" s="16" t="s">
        <v>1889</v>
      </c>
      <c r="D147" s="16" t="s">
        <v>1593</v>
      </c>
      <c r="E147" s="89" t="s">
        <v>1589</v>
      </c>
      <c r="F147" s="16" t="s">
        <v>1890</v>
      </c>
      <c r="G147" s="16" t="s">
        <v>196</v>
      </c>
      <c r="H147" s="44">
        <v>198</v>
      </c>
      <c r="I147" s="16" t="s">
        <v>1598</v>
      </c>
      <c r="J147" s="86" t="s">
        <v>1586</v>
      </c>
      <c r="K147" s="16"/>
      <c r="L147" s="82" t="s">
        <v>1340</v>
      </c>
      <c r="M147" s="18" t="s">
        <v>1340</v>
      </c>
      <c r="N147" s="18" t="s">
        <v>1340</v>
      </c>
      <c r="O147" s="86" t="s">
        <v>1340</v>
      </c>
      <c r="P147" s="18" t="s">
        <v>1340</v>
      </c>
      <c r="Q147" s="18" t="s">
        <v>1340</v>
      </c>
      <c r="R147" s="86" t="s">
        <v>1340</v>
      </c>
      <c r="S147" s="18" t="s">
        <v>1340</v>
      </c>
      <c r="T147" s="18" t="s">
        <v>1340</v>
      </c>
      <c r="U147" s="18" t="s">
        <v>1340</v>
      </c>
      <c r="V147" s="18" t="s">
        <v>1340</v>
      </c>
      <c r="W147" s="91" t="s">
        <v>1340</v>
      </c>
      <c r="X147" s="18" t="s">
        <v>1340</v>
      </c>
      <c r="Y147" s="18" t="s">
        <v>1340</v>
      </c>
      <c r="Z147" s="18" t="s">
        <v>1340</v>
      </c>
      <c r="AA147" s="18" t="s">
        <v>1340</v>
      </c>
      <c r="AB147" s="18" t="s">
        <v>1340</v>
      </c>
      <c r="AC147" s="18"/>
      <c r="AD147" s="18"/>
      <c r="AE147" s="18"/>
      <c r="AF147" s="18"/>
      <c r="AG147" s="18"/>
      <c r="AH147" s="18"/>
      <c r="AI147" s="18"/>
    </row>
    <row r="148" spans="1:35" ht="12.75" hidden="1" customHeight="1" x14ac:dyDescent="0.4">
      <c r="A148" s="16"/>
      <c r="B148" s="84">
        <v>144</v>
      </c>
      <c r="C148" s="16" t="s">
        <v>1891</v>
      </c>
      <c r="D148" s="16" t="s">
        <v>1582</v>
      </c>
      <c r="E148" s="16" t="s">
        <v>1600</v>
      </c>
      <c r="F148" s="16" t="s">
        <v>1892</v>
      </c>
      <c r="G148" s="17"/>
      <c r="H148" s="44">
        <v>9.8000000000000007</v>
      </c>
      <c r="I148" s="17"/>
      <c r="J148" s="86" t="s">
        <v>1609</v>
      </c>
      <c r="K148" s="17"/>
      <c r="L148" s="82" t="s">
        <v>61</v>
      </c>
      <c r="M148" s="18" t="s">
        <v>61</v>
      </c>
      <c r="N148" s="18" t="s">
        <v>61</v>
      </c>
      <c r="O148" s="18" t="s">
        <v>61</v>
      </c>
      <c r="P148" s="18" t="s">
        <v>1340</v>
      </c>
      <c r="Q148" s="18" t="s">
        <v>1340</v>
      </c>
      <c r="R148" s="86" t="s">
        <v>1340</v>
      </c>
      <c r="S148" s="18" t="s">
        <v>1340</v>
      </c>
      <c r="T148" s="18" t="s">
        <v>1340</v>
      </c>
      <c r="U148" s="18" t="s">
        <v>1340</v>
      </c>
      <c r="V148" s="18" t="s">
        <v>1340</v>
      </c>
      <c r="W148" s="91" t="s">
        <v>1340</v>
      </c>
      <c r="X148" s="18" t="s">
        <v>1340</v>
      </c>
      <c r="Y148" s="18" t="s">
        <v>1340</v>
      </c>
      <c r="Z148" s="18" t="s">
        <v>1340</v>
      </c>
      <c r="AA148" s="18" t="s">
        <v>1340</v>
      </c>
      <c r="AB148" s="18"/>
      <c r="AC148" s="18"/>
      <c r="AD148" s="18"/>
      <c r="AE148" s="18"/>
      <c r="AF148" s="18"/>
      <c r="AG148" s="18"/>
      <c r="AH148" s="18"/>
      <c r="AI148" s="18"/>
    </row>
    <row r="149" spans="1:35" ht="12.75" hidden="1" customHeight="1" x14ac:dyDescent="0.4">
      <c r="A149" s="16"/>
      <c r="B149" s="84">
        <v>145</v>
      </c>
      <c r="C149" s="16" t="s">
        <v>1893</v>
      </c>
      <c r="D149" s="16" t="s">
        <v>1593</v>
      </c>
      <c r="E149" s="16" t="s">
        <v>1583</v>
      </c>
      <c r="F149" s="16" t="s">
        <v>1894</v>
      </c>
      <c r="G149" s="90" t="s">
        <v>196</v>
      </c>
      <c r="H149" s="44">
        <v>50</v>
      </c>
      <c r="I149" s="16" t="s">
        <v>1598</v>
      </c>
      <c r="J149" s="86" t="s">
        <v>1586</v>
      </c>
      <c r="K149" s="16"/>
      <c r="L149" s="96" t="s">
        <v>1340</v>
      </c>
      <c r="M149" s="18" t="s">
        <v>1340</v>
      </c>
      <c r="N149" s="18" t="s">
        <v>1340</v>
      </c>
      <c r="O149" s="18" t="s">
        <v>1340</v>
      </c>
      <c r="P149" s="18" t="s">
        <v>1340</v>
      </c>
      <c r="Q149" s="18" t="s">
        <v>1340</v>
      </c>
      <c r="R149" s="86" t="s">
        <v>1340</v>
      </c>
      <c r="S149" s="18" t="s">
        <v>1340</v>
      </c>
      <c r="T149" s="18" t="s">
        <v>1340</v>
      </c>
      <c r="U149" s="18" t="s">
        <v>1340</v>
      </c>
      <c r="V149" s="18" t="s">
        <v>1340</v>
      </c>
      <c r="W149" s="91" t="s">
        <v>1340</v>
      </c>
      <c r="X149" s="18" t="s">
        <v>1340</v>
      </c>
      <c r="Y149" s="18" t="s">
        <v>1340</v>
      </c>
      <c r="Z149" s="18" t="s">
        <v>1340</v>
      </c>
      <c r="AA149" s="18" t="s">
        <v>1340</v>
      </c>
      <c r="AB149" s="18" t="s">
        <v>1340</v>
      </c>
      <c r="AC149" s="18"/>
      <c r="AD149" s="18"/>
      <c r="AE149" s="18"/>
      <c r="AF149" s="18"/>
      <c r="AG149" s="18"/>
      <c r="AH149" s="18"/>
      <c r="AI149" s="18"/>
    </row>
    <row r="150" spans="1:35" ht="12.75" hidden="1" customHeight="1" x14ac:dyDescent="0.4">
      <c r="A150" s="16"/>
      <c r="B150" s="84">
        <v>146</v>
      </c>
      <c r="C150" s="85" t="s">
        <v>1895</v>
      </c>
      <c r="D150" s="16" t="s">
        <v>1593</v>
      </c>
      <c r="E150" s="16" t="s">
        <v>1583</v>
      </c>
      <c r="F150" s="16" t="s">
        <v>1896</v>
      </c>
      <c r="G150" s="103" t="s">
        <v>1218</v>
      </c>
      <c r="H150" s="44">
        <v>50</v>
      </c>
      <c r="I150" s="16" t="s">
        <v>1645</v>
      </c>
      <c r="J150" s="86" t="s">
        <v>1586</v>
      </c>
      <c r="K150" s="16"/>
      <c r="L150" s="96" t="s">
        <v>1340</v>
      </c>
      <c r="M150" s="86" t="s">
        <v>1340</v>
      </c>
      <c r="N150" s="18" t="s">
        <v>1340</v>
      </c>
      <c r="O150" s="18" t="s">
        <v>1340</v>
      </c>
      <c r="P150" s="86" t="s">
        <v>1340</v>
      </c>
      <c r="Q150" s="86" t="s">
        <v>1340</v>
      </c>
      <c r="R150" s="86" t="s">
        <v>1340</v>
      </c>
      <c r="S150" s="18" t="s">
        <v>1340</v>
      </c>
      <c r="T150" s="18" t="s">
        <v>1340</v>
      </c>
      <c r="U150" s="18" t="s">
        <v>1340</v>
      </c>
      <c r="V150" s="18" t="s">
        <v>1340</v>
      </c>
      <c r="W150" s="91" t="s">
        <v>1340</v>
      </c>
      <c r="X150" s="18" t="s">
        <v>1340</v>
      </c>
      <c r="Y150" s="18" t="s">
        <v>1340</v>
      </c>
      <c r="Z150" s="18" t="s">
        <v>1340</v>
      </c>
      <c r="AA150" s="18" t="s">
        <v>1340</v>
      </c>
      <c r="AB150" s="18" t="s">
        <v>1340</v>
      </c>
      <c r="AC150" s="18"/>
      <c r="AD150" s="18"/>
      <c r="AE150" s="18"/>
      <c r="AF150" s="18"/>
      <c r="AG150" s="18"/>
      <c r="AH150" s="18"/>
      <c r="AI150" s="18"/>
    </row>
    <row r="151" spans="1:35" ht="12.75" hidden="1" customHeight="1" x14ac:dyDescent="0.4">
      <c r="A151" s="16"/>
      <c r="B151" s="84">
        <v>147</v>
      </c>
      <c r="C151" s="85" t="s">
        <v>1895</v>
      </c>
      <c r="D151" s="16" t="s">
        <v>1593</v>
      </c>
      <c r="E151" s="16" t="s">
        <v>1583</v>
      </c>
      <c r="F151" s="16" t="s">
        <v>1896</v>
      </c>
      <c r="G151" s="103" t="s">
        <v>710</v>
      </c>
      <c r="H151" s="44">
        <v>50</v>
      </c>
      <c r="I151" s="16" t="s">
        <v>1645</v>
      </c>
      <c r="J151" s="86" t="s">
        <v>1586</v>
      </c>
      <c r="K151" s="16"/>
      <c r="L151" s="82" t="s">
        <v>1340</v>
      </c>
      <c r="M151" s="18" t="s">
        <v>1340</v>
      </c>
      <c r="N151" s="86" t="s">
        <v>1340</v>
      </c>
      <c r="O151" s="18" t="s">
        <v>1340</v>
      </c>
      <c r="P151" s="86" t="s">
        <v>1340</v>
      </c>
      <c r="Q151" s="86" t="s">
        <v>1340</v>
      </c>
      <c r="R151" s="86" t="s">
        <v>1340</v>
      </c>
      <c r="S151" s="86" t="s">
        <v>1340</v>
      </c>
      <c r="T151" s="86" t="s">
        <v>1340</v>
      </c>
      <c r="U151" s="86" t="s">
        <v>1340</v>
      </c>
      <c r="V151" s="86" t="s">
        <v>1340</v>
      </c>
      <c r="W151" s="91" t="s">
        <v>1340</v>
      </c>
      <c r="X151" s="18" t="s">
        <v>1340</v>
      </c>
      <c r="Y151" s="18" t="s">
        <v>1340</v>
      </c>
      <c r="Z151" s="18" t="s">
        <v>1340</v>
      </c>
      <c r="AA151" s="18" t="s">
        <v>1340</v>
      </c>
      <c r="AB151" s="18" t="s">
        <v>1340</v>
      </c>
      <c r="AC151" s="18"/>
      <c r="AD151" s="18"/>
      <c r="AE151" s="18"/>
      <c r="AF151" s="18"/>
      <c r="AG151" s="18"/>
      <c r="AH151" s="18"/>
      <c r="AI151" s="18"/>
    </row>
    <row r="152" spans="1:35" ht="12.75" hidden="1" customHeight="1" x14ac:dyDescent="0.4">
      <c r="A152" s="16"/>
      <c r="B152" s="84">
        <v>148</v>
      </c>
      <c r="C152" s="90" t="s">
        <v>1897</v>
      </c>
      <c r="D152" s="90" t="s">
        <v>1582</v>
      </c>
      <c r="E152" s="89" t="s">
        <v>1589</v>
      </c>
      <c r="F152" s="90" t="s">
        <v>1898</v>
      </c>
      <c r="G152" s="90"/>
      <c r="H152" s="92">
        <v>245</v>
      </c>
      <c r="I152" s="90" t="s">
        <v>1645</v>
      </c>
      <c r="J152" s="86" t="s">
        <v>1586</v>
      </c>
      <c r="K152" s="16"/>
      <c r="L152" s="82" t="s">
        <v>1340</v>
      </c>
      <c r="M152" s="86" t="s">
        <v>1340</v>
      </c>
      <c r="N152" s="18" t="s">
        <v>1340</v>
      </c>
      <c r="O152" s="86" t="s">
        <v>1340</v>
      </c>
      <c r="P152" s="18" t="s">
        <v>1340</v>
      </c>
      <c r="Q152" s="18" t="s">
        <v>1340</v>
      </c>
      <c r="R152" s="86" t="s">
        <v>1340</v>
      </c>
      <c r="S152" s="86" t="s">
        <v>1340</v>
      </c>
      <c r="T152" s="86" t="s">
        <v>1340</v>
      </c>
      <c r="U152" s="86" t="s">
        <v>1340</v>
      </c>
      <c r="V152" s="86" t="s">
        <v>1340</v>
      </c>
      <c r="W152" s="91" t="s">
        <v>1340</v>
      </c>
      <c r="X152" s="87" t="s">
        <v>1587</v>
      </c>
      <c r="Y152" s="87" t="s">
        <v>1587</v>
      </c>
      <c r="Z152" s="87" t="s">
        <v>1587</v>
      </c>
      <c r="AA152" s="87" t="s">
        <v>1587</v>
      </c>
      <c r="AB152" s="18" t="s">
        <v>1340</v>
      </c>
      <c r="AC152" s="18"/>
      <c r="AD152" s="18"/>
      <c r="AE152" s="18"/>
      <c r="AF152" s="18"/>
      <c r="AG152" s="18"/>
      <c r="AH152" s="18"/>
      <c r="AI152" s="18"/>
    </row>
    <row r="153" spans="1:35" ht="12.75" hidden="1" customHeight="1" x14ac:dyDescent="0.4">
      <c r="A153" s="16"/>
      <c r="B153" s="84">
        <v>149</v>
      </c>
      <c r="C153" s="95" t="s">
        <v>1899</v>
      </c>
      <c r="D153" s="16" t="s">
        <v>1582</v>
      </c>
      <c r="E153" s="89" t="s">
        <v>1589</v>
      </c>
      <c r="F153" s="16" t="s">
        <v>1900</v>
      </c>
      <c r="G153" s="16"/>
      <c r="H153" s="44">
        <v>73.5</v>
      </c>
      <c r="I153" s="16" t="s">
        <v>1901</v>
      </c>
      <c r="J153" s="86" t="s">
        <v>1586</v>
      </c>
      <c r="K153" s="16"/>
      <c r="L153" s="82" t="s">
        <v>61</v>
      </c>
      <c r="M153" s="18" t="s">
        <v>61</v>
      </c>
      <c r="N153" s="18" t="s">
        <v>61</v>
      </c>
      <c r="O153" s="18" t="s">
        <v>61</v>
      </c>
      <c r="P153" s="18" t="s">
        <v>61</v>
      </c>
      <c r="Q153" s="18" t="s">
        <v>61</v>
      </c>
      <c r="R153" s="18" t="s">
        <v>61</v>
      </c>
      <c r="S153" s="18" t="s">
        <v>61</v>
      </c>
      <c r="T153" s="18" t="s">
        <v>61</v>
      </c>
      <c r="U153" s="18" t="s">
        <v>61</v>
      </c>
      <c r="V153" s="18" t="s">
        <v>61</v>
      </c>
      <c r="W153" s="83" t="s">
        <v>61</v>
      </c>
      <c r="X153" s="18" t="s">
        <v>61</v>
      </c>
      <c r="Y153" s="18" t="s">
        <v>61</v>
      </c>
      <c r="Z153" s="87" t="s">
        <v>1587</v>
      </c>
      <c r="AA153" s="87" t="s">
        <v>1587</v>
      </c>
      <c r="AB153" s="18" t="s">
        <v>1340</v>
      </c>
      <c r="AC153" s="18" t="s">
        <v>1340</v>
      </c>
      <c r="AD153" s="18"/>
      <c r="AE153" s="18"/>
      <c r="AF153" s="18"/>
      <c r="AG153" s="18"/>
      <c r="AH153" s="18"/>
      <c r="AI153" s="18"/>
    </row>
    <row r="154" spans="1:35" ht="12.75" hidden="1" customHeight="1" x14ac:dyDescent="0.4">
      <c r="A154" s="16"/>
      <c r="B154" s="84">
        <v>150</v>
      </c>
      <c r="C154" s="16" t="s">
        <v>1902</v>
      </c>
      <c r="D154" s="16" t="s">
        <v>1625</v>
      </c>
      <c r="E154" s="16" t="s">
        <v>1583</v>
      </c>
      <c r="F154" s="16" t="s">
        <v>1903</v>
      </c>
      <c r="G154" s="16"/>
      <c r="H154" s="44">
        <v>200</v>
      </c>
      <c r="I154" s="16" t="s">
        <v>1598</v>
      </c>
      <c r="J154" s="86" t="s">
        <v>1586</v>
      </c>
      <c r="K154" s="16"/>
      <c r="L154" s="82"/>
      <c r="M154" s="18"/>
      <c r="N154" s="18"/>
      <c r="O154" s="18"/>
      <c r="P154" s="18"/>
      <c r="Q154" s="18"/>
      <c r="R154" s="18"/>
      <c r="S154" s="18"/>
      <c r="T154" s="18"/>
      <c r="U154" s="18"/>
      <c r="V154" s="18"/>
      <c r="W154" s="83"/>
      <c r="X154" s="18" t="s">
        <v>61</v>
      </c>
      <c r="Y154" s="18" t="s">
        <v>61</v>
      </c>
      <c r="Z154" s="18" t="s">
        <v>61</v>
      </c>
      <c r="AA154" s="18" t="s">
        <v>61</v>
      </c>
      <c r="AB154" s="18" t="s">
        <v>1340</v>
      </c>
      <c r="AC154" s="18" t="s">
        <v>1340</v>
      </c>
      <c r="AD154" s="18"/>
      <c r="AE154" s="18"/>
      <c r="AF154" s="18"/>
      <c r="AG154" s="18"/>
      <c r="AH154" s="18"/>
      <c r="AI154" s="18"/>
    </row>
    <row r="155" spans="1:35" ht="12.75" hidden="1" customHeight="1" x14ac:dyDescent="0.4">
      <c r="A155" s="16"/>
      <c r="B155" s="84">
        <v>151</v>
      </c>
      <c r="C155" s="16" t="s">
        <v>1904</v>
      </c>
      <c r="D155" s="16" t="s">
        <v>1582</v>
      </c>
      <c r="E155" s="89" t="s">
        <v>1589</v>
      </c>
      <c r="F155" s="16" t="s">
        <v>1905</v>
      </c>
      <c r="G155" s="16"/>
      <c r="H155" s="44">
        <v>98.01</v>
      </c>
      <c r="I155" s="16" t="s">
        <v>214</v>
      </c>
      <c r="J155" s="86" t="s">
        <v>1586</v>
      </c>
      <c r="K155" s="16"/>
      <c r="L155" s="82" t="s">
        <v>61</v>
      </c>
      <c r="M155" s="18" t="s">
        <v>61</v>
      </c>
      <c r="N155" s="18" t="s">
        <v>61</v>
      </c>
      <c r="O155" s="18" t="s">
        <v>61</v>
      </c>
      <c r="P155" s="18" t="s">
        <v>61</v>
      </c>
      <c r="Q155" s="18" t="s">
        <v>61</v>
      </c>
      <c r="R155" s="18" t="s">
        <v>61</v>
      </c>
      <c r="S155" s="18" t="s">
        <v>61</v>
      </c>
      <c r="T155" s="18" t="s">
        <v>61</v>
      </c>
      <c r="U155" s="18" t="s">
        <v>61</v>
      </c>
      <c r="V155" s="18" t="s">
        <v>61</v>
      </c>
      <c r="W155" s="83" t="s">
        <v>61</v>
      </c>
      <c r="X155" s="18" t="s">
        <v>61</v>
      </c>
      <c r="Y155" s="18" t="s">
        <v>61</v>
      </c>
      <c r="Z155" s="18" t="s">
        <v>61</v>
      </c>
      <c r="AA155" s="18" t="s">
        <v>61</v>
      </c>
      <c r="AB155" s="18" t="s">
        <v>1340</v>
      </c>
      <c r="AC155" s="18"/>
      <c r="AD155" s="18"/>
      <c r="AE155" s="18"/>
      <c r="AF155" s="18"/>
      <c r="AG155" s="18"/>
      <c r="AH155" s="18"/>
      <c r="AI155" s="18"/>
    </row>
    <row r="156" spans="1:35" ht="12.75" hidden="1" customHeight="1" x14ac:dyDescent="0.4">
      <c r="A156" s="16"/>
      <c r="B156" s="84">
        <v>152</v>
      </c>
      <c r="C156" s="95" t="s">
        <v>1906</v>
      </c>
      <c r="D156" s="90" t="s">
        <v>1582</v>
      </c>
      <c r="E156" s="16" t="s">
        <v>1583</v>
      </c>
      <c r="F156" s="16" t="s">
        <v>1907</v>
      </c>
      <c r="G156" s="16"/>
      <c r="H156" s="92">
        <v>50</v>
      </c>
      <c r="I156" s="16"/>
      <c r="J156" s="86" t="s">
        <v>1586</v>
      </c>
      <c r="K156" s="16"/>
      <c r="L156" s="82" t="s">
        <v>61</v>
      </c>
      <c r="M156" s="18" t="s">
        <v>61</v>
      </c>
      <c r="N156" s="18" t="s">
        <v>61</v>
      </c>
      <c r="O156" s="18" t="s">
        <v>61</v>
      </c>
      <c r="P156" s="18" t="s">
        <v>61</v>
      </c>
      <c r="Q156" s="18" t="s">
        <v>61</v>
      </c>
      <c r="R156" s="86" t="s">
        <v>61</v>
      </c>
      <c r="S156" s="18" t="s">
        <v>61</v>
      </c>
      <c r="T156" s="18" t="s">
        <v>61</v>
      </c>
      <c r="U156" s="18" t="s">
        <v>61</v>
      </c>
      <c r="V156" s="18" t="s">
        <v>61</v>
      </c>
      <c r="W156" s="91" t="s">
        <v>1340</v>
      </c>
      <c r="X156" s="87" t="s">
        <v>1587</v>
      </c>
      <c r="Y156" s="18" t="s">
        <v>1340</v>
      </c>
      <c r="Z156" s="18" t="s">
        <v>1340</v>
      </c>
      <c r="AA156" s="87" t="s">
        <v>1587</v>
      </c>
      <c r="AB156" s="18" t="s">
        <v>1340</v>
      </c>
      <c r="AC156" s="18"/>
      <c r="AD156" s="18"/>
      <c r="AE156" s="18"/>
      <c r="AF156" s="18"/>
      <c r="AG156" s="18"/>
      <c r="AH156" s="18"/>
      <c r="AI156" s="18"/>
    </row>
    <row r="157" spans="1:35" ht="12.75" hidden="1" customHeight="1" x14ac:dyDescent="0.4">
      <c r="A157" s="16"/>
      <c r="B157" s="84">
        <v>153</v>
      </c>
      <c r="C157" s="16" t="s">
        <v>1908</v>
      </c>
      <c r="D157" s="16" t="s">
        <v>1582</v>
      </c>
      <c r="E157" s="89" t="s">
        <v>1589</v>
      </c>
      <c r="F157" s="90" t="s">
        <v>1909</v>
      </c>
      <c r="G157" s="17"/>
      <c r="H157" s="92">
        <v>9.8000000000000007</v>
      </c>
      <c r="I157" s="16" t="s">
        <v>1703</v>
      </c>
      <c r="J157" s="86" t="s">
        <v>1586</v>
      </c>
      <c r="K157" s="16"/>
      <c r="L157" s="82" t="s">
        <v>61</v>
      </c>
      <c r="M157" s="18" t="s">
        <v>61</v>
      </c>
      <c r="N157" s="18" t="s">
        <v>61</v>
      </c>
      <c r="O157" s="18" t="s">
        <v>61</v>
      </c>
      <c r="P157" s="18" t="s">
        <v>61</v>
      </c>
      <c r="Q157" s="18" t="s">
        <v>61</v>
      </c>
      <c r="R157" s="86" t="s">
        <v>61</v>
      </c>
      <c r="S157" s="18" t="s">
        <v>1340</v>
      </c>
      <c r="T157" s="18" t="s">
        <v>1340</v>
      </c>
      <c r="U157" s="18" t="s">
        <v>1340</v>
      </c>
      <c r="V157" s="18" t="s">
        <v>1340</v>
      </c>
      <c r="W157" s="91" t="s">
        <v>1340</v>
      </c>
      <c r="X157" s="18" t="s">
        <v>1340</v>
      </c>
      <c r="Y157" s="18" t="s">
        <v>1340</v>
      </c>
      <c r="Z157" s="18" t="s">
        <v>1340</v>
      </c>
      <c r="AA157" s="87" t="s">
        <v>1587</v>
      </c>
      <c r="AB157" s="18" t="s">
        <v>1340</v>
      </c>
      <c r="AC157" s="18"/>
      <c r="AD157" s="18"/>
      <c r="AE157" s="18"/>
      <c r="AF157" s="18"/>
      <c r="AG157" s="18"/>
      <c r="AH157" s="18"/>
      <c r="AI157" s="18"/>
    </row>
    <row r="158" spans="1:35" ht="12.75" hidden="1" customHeight="1" x14ac:dyDescent="0.4">
      <c r="A158" s="16"/>
      <c r="B158" s="84">
        <v>154</v>
      </c>
      <c r="C158" s="16" t="s">
        <v>1910</v>
      </c>
      <c r="D158" s="16" t="s">
        <v>1593</v>
      </c>
      <c r="E158" s="16" t="s">
        <v>1583</v>
      </c>
      <c r="F158" s="16" t="s">
        <v>1911</v>
      </c>
      <c r="G158" s="16" t="s">
        <v>180</v>
      </c>
      <c r="H158" s="92">
        <v>100</v>
      </c>
      <c r="I158" s="16" t="s">
        <v>1585</v>
      </c>
      <c r="J158" s="86" t="s">
        <v>1586</v>
      </c>
      <c r="K158" s="16"/>
      <c r="L158" s="82" t="s">
        <v>61</v>
      </c>
      <c r="M158" s="18" t="s">
        <v>61</v>
      </c>
      <c r="N158" s="18" t="s">
        <v>61</v>
      </c>
      <c r="O158" s="18" t="s">
        <v>61</v>
      </c>
      <c r="P158" s="18" t="s">
        <v>61</v>
      </c>
      <c r="Q158" s="18" t="s">
        <v>61</v>
      </c>
      <c r="R158" s="18" t="s">
        <v>61</v>
      </c>
      <c r="S158" s="18" t="s">
        <v>61</v>
      </c>
      <c r="T158" s="18" t="s">
        <v>61</v>
      </c>
      <c r="U158" s="18" t="s">
        <v>61</v>
      </c>
      <c r="V158" s="18" t="s">
        <v>61</v>
      </c>
      <c r="W158" s="83" t="s">
        <v>61</v>
      </c>
      <c r="X158" s="18" t="s">
        <v>61</v>
      </c>
      <c r="Y158" s="18" t="s">
        <v>61</v>
      </c>
      <c r="Z158" s="18" t="s">
        <v>1340</v>
      </c>
      <c r="AA158" s="18" t="s">
        <v>1340</v>
      </c>
      <c r="AB158" s="18"/>
      <c r="AC158" s="18"/>
      <c r="AD158" s="18"/>
      <c r="AE158" s="18"/>
      <c r="AF158" s="18"/>
      <c r="AG158" s="18"/>
      <c r="AH158" s="18"/>
      <c r="AI158" s="18"/>
    </row>
    <row r="159" spans="1:35" ht="12.75" hidden="1" customHeight="1" x14ac:dyDescent="0.4">
      <c r="A159" s="16"/>
      <c r="B159" s="84">
        <v>155</v>
      </c>
      <c r="C159" s="16" t="s">
        <v>1912</v>
      </c>
      <c r="D159" s="16" t="s">
        <v>1582</v>
      </c>
      <c r="E159" s="16" t="s">
        <v>1600</v>
      </c>
      <c r="F159" s="16" t="s">
        <v>1913</v>
      </c>
      <c r="G159" s="16"/>
      <c r="H159" s="92">
        <v>4.9000000000000004</v>
      </c>
      <c r="I159" s="16" t="s">
        <v>1901</v>
      </c>
      <c r="J159" s="86" t="s">
        <v>1586</v>
      </c>
      <c r="K159" s="16"/>
      <c r="L159" s="82" t="s">
        <v>61</v>
      </c>
      <c r="M159" s="18" t="s">
        <v>61</v>
      </c>
      <c r="N159" s="18" t="s">
        <v>61</v>
      </c>
      <c r="O159" s="18" t="s">
        <v>61</v>
      </c>
      <c r="P159" s="18" t="s">
        <v>61</v>
      </c>
      <c r="Q159" s="18" t="s">
        <v>61</v>
      </c>
      <c r="R159" s="86" t="s">
        <v>61</v>
      </c>
      <c r="S159" s="18" t="s">
        <v>61</v>
      </c>
      <c r="T159" s="18" t="s">
        <v>1340</v>
      </c>
      <c r="U159" s="18" t="s">
        <v>1340</v>
      </c>
      <c r="V159" s="18" t="s">
        <v>1340</v>
      </c>
      <c r="W159" s="91" t="s">
        <v>1340</v>
      </c>
      <c r="X159" s="18" t="s">
        <v>1340</v>
      </c>
      <c r="Y159" s="18" t="s">
        <v>1340</v>
      </c>
      <c r="Z159" s="18" t="s">
        <v>1340</v>
      </c>
      <c r="AA159" s="18" t="s">
        <v>1340</v>
      </c>
      <c r="AB159" s="18" t="s">
        <v>1340</v>
      </c>
      <c r="AC159" s="18"/>
      <c r="AD159" s="18"/>
      <c r="AE159" s="18"/>
      <c r="AF159" s="18"/>
      <c r="AG159" s="18"/>
      <c r="AH159" s="18"/>
      <c r="AI159" s="18"/>
    </row>
    <row r="160" spans="1:35" ht="12.75" hidden="1" customHeight="1" x14ac:dyDescent="0.4">
      <c r="A160" s="16"/>
      <c r="B160" s="84">
        <v>156</v>
      </c>
      <c r="C160" s="95" t="s">
        <v>1914</v>
      </c>
      <c r="D160" s="90" t="s">
        <v>1593</v>
      </c>
      <c r="E160" s="16" t="s">
        <v>1583</v>
      </c>
      <c r="F160" s="16" t="s">
        <v>1913</v>
      </c>
      <c r="G160" s="90" t="s">
        <v>153</v>
      </c>
      <c r="H160" s="92">
        <v>60</v>
      </c>
      <c r="I160" s="16" t="s">
        <v>1585</v>
      </c>
      <c r="J160" s="86" t="s">
        <v>1586</v>
      </c>
      <c r="K160" s="16"/>
      <c r="L160" s="82" t="s">
        <v>61</v>
      </c>
      <c r="M160" s="18" t="s">
        <v>61</v>
      </c>
      <c r="N160" s="18" t="s">
        <v>61</v>
      </c>
      <c r="O160" s="18" t="s">
        <v>61</v>
      </c>
      <c r="P160" s="18" t="s">
        <v>61</v>
      </c>
      <c r="Q160" s="18" t="s">
        <v>61</v>
      </c>
      <c r="R160" s="86" t="s">
        <v>61</v>
      </c>
      <c r="S160" s="18" t="s">
        <v>61</v>
      </c>
      <c r="T160" s="18" t="s">
        <v>1340</v>
      </c>
      <c r="U160" s="87" t="s">
        <v>1587</v>
      </c>
      <c r="V160" s="87" t="s">
        <v>1587</v>
      </c>
      <c r="W160" s="88" t="s">
        <v>1587</v>
      </c>
      <c r="X160" s="87" t="s">
        <v>1587</v>
      </c>
      <c r="Y160" s="18" t="s">
        <v>1340</v>
      </c>
      <c r="Z160" s="87" t="s">
        <v>1587</v>
      </c>
      <c r="AA160" s="87" t="s">
        <v>1587</v>
      </c>
      <c r="AB160" s="18" t="s">
        <v>1340</v>
      </c>
      <c r="AC160" s="18"/>
      <c r="AD160" s="18"/>
      <c r="AE160" s="18"/>
      <c r="AF160" s="18"/>
      <c r="AG160" s="18"/>
      <c r="AH160" s="18"/>
      <c r="AI160" s="18"/>
    </row>
    <row r="161" spans="1:35" ht="12.75" hidden="1" customHeight="1" x14ac:dyDescent="0.4">
      <c r="A161" s="16"/>
      <c r="B161" s="84">
        <v>157</v>
      </c>
      <c r="C161" s="16" t="s">
        <v>1915</v>
      </c>
      <c r="D161" s="90" t="s">
        <v>1625</v>
      </c>
      <c r="E161" s="16" t="s">
        <v>1583</v>
      </c>
      <c r="F161" s="90" t="s">
        <v>1916</v>
      </c>
      <c r="G161" s="17"/>
      <c r="H161" s="92">
        <v>50</v>
      </c>
      <c r="I161" s="16" t="s">
        <v>1602</v>
      </c>
      <c r="J161" s="86" t="s">
        <v>1595</v>
      </c>
      <c r="K161" s="16"/>
      <c r="L161" s="82" t="s">
        <v>61</v>
      </c>
      <c r="M161" s="18" t="s">
        <v>61</v>
      </c>
      <c r="N161" s="18" t="s">
        <v>61</v>
      </c>
      <c r="O161" s="18" t="s">
        <v>61</v>
      </c>
      <c r="P161" s="18" t="s">
        <v>61</v>
      </c>
      <c r="Q161" s="18" t="s">
        <v>61</v>
      </c>
      <c r="R161" s="86" t="s">
        <v>1340</v>
      </c>
      <c r="S161" s="18" t="s">
        <v>1340</v>
      </c>
      <c r="T161" s="18" t="s">
        <v>1340</v>
      </c>
      <c r="U161" s="18" t="s">
        <v>1340</v>
      </c>
      <c r="V161" s="18" t="s">
        <v>1340</v>
      </c>
      <c r="W161" s="88" t="s">
        <v>1587</v>
      </c>
      <c r="X161" s="87" t="s">
        <v>1587</v>
      </c>
      <c r="Y161" s="18" t="s">
        <v>1340</v>
      </c>
      <c r="Z161" s="18" t="s">
        <v>1340</v>
      </c>
      <c r="AA161" s="18" t="s">
        <v>1340</v>
      </c>
      <c r="AB161" s="18" t="s">
        <v>1340</v>
      </c>
      <c r="AC161" s="18"/>
      <c r="AD161" s="18"/>
      <c r="AE161" s="18"/>
      <c r="AF161" s="18"/>
      <c r="AG161" s="18"/>
      <c r="AH161" s="18"/>
      <c r="AI161" s="18"/>
    </row>
    <row r="162" spans="1:35" ht="12.75" hidden="1" customHeight="1" x14ac:dyDescent="0.4">
      <c r="A162" s="16"/>
      <c r="B162" s="84">
        <v>158</v>
      </c>
      <c r="C162" s="16" t="s">
        <v>1917</v>
      </c>
      <c r="D162" s="16" t="s">
        <v>1593</v>
      </c>
      <c r="E162" s="16" t="s">
        <v>1583</v>
      </c>
      <c r="F162" s="16" t="s">
        <v>1918</v>
      </c>
      <c r="G162" s="16" t="s">
        <v>136</v>
      </c>
      <c r="H162" s="44">
        <v>70</v>
      </c>
      <c r="I162" s="16" t="s">
        <v>1585</v>
      </c>
      <c r="J162" s="86" t="s">
        <v>1586</v>
      </c>
      <c r="K162" s="16"/>
      <c r="L162" s="82" t="s">
        <v>1340</v>
      </c>
      <c r="M162" s="18" t="s">
        <v>1340</v>
      </c>
      <c r="N162" s="18" t="s">
        <v>1340</v>
      </c>
      <c r="O162" s="18" t="s">
        <v>1340</v>
      </c>
      <c r="P162" s="18" t="s">
        <v>1340</v>
      </c>
      <c r="Q162" s="18" t="s">
        <v>1340</v>
      </c>
      <c r="R162" s="86" t="s">
        <v>1340</v>
      </c>
      <c r="S162" s="87" t="s">
        <v>1587</v>
      </c>
      <c r="T162" s="18" t="s">
        <v>1340</v>
      </c>
      <c r="U162" s="18" t="s">
        <v>1340</v>
      </c>
      <c r="V162" s="18" t="s">
        <v>1340</v>
      </c>
      <c r="W162" s="91" t="s">
        <v>1340</v>
      </c>
      <c r="X162" s="18" t="s">
        <v>1340</v>
      </c>
      <c r="Y162" s="18" t="s">
        <v>1340</v>
      </c>
      <c r="Z162" s="18" t="s">
        <v>1340</v>
      </c>
      <c r="AA162" s="87" t="s">
        <v>1587</v>
      </c>
      <c r="AB162" s="18" t="s">
        <v>1340</v>
      </c>
      <c r="AC162" s="18"/>
      <c r="AD162" s="18"/>
      <c r="AE162" s="18"/>
      <c r="AF162" s="18"/>
      <c r="AG162" s="18"/>
      <c r="AH162" s="18"/>
      <c r="AI162" s="18"/>
    </row>
    <row r="163" spans="1:35" ht="12.75" hidden="1" customHeight="1" x14ac:dyDescent="0.4">
      <c r="A163" s="16"/>
      <c r="B163" s="84">
        <v>159</v>
      </c>
      <c r="C163" s="16" t="s">
        <v>1919</v>
      </c>
      <c r="D163" s="16" t="s">
        <v>1593</v>
      </c>
      <c r="E163" s="16" t="s">
        <v>1583</v>
      </c>
      <c r="F163" s="16" t="s">
        <v>1920</v>
      </c>
      <c r="G163" s="16" t="s">
        <v>215</v>
      </c>
      <c r="H163" s="44">
        <v>150</v>
      </c>
      <c r="I163" s="16" t="s">
        <v>1645</v>
      </c>
      <c r="J163" s="86" t="s">
        <v>1586</v>
      </c>
      <c r="K163" s="16"/>
      <c r="L163" s="96" t="s">
        <v>1340</v>
      </c>
      <c r="M163" s="18" t="s">
        <v>1340</v>
      </c>
      <c r="N163" s="18" t="s">
        <v>1340</v>
      </c>
      <c r="O163" s="18" t="s">
        <v>1340</v>
      </c>
      <c r="P163" s="86" t="s">
        <v>1340</v>
      </c>
      <c r="Q163" s="86" t="s">
        <v>1340</v>
      </c>
      <c r="R163" s="86" t="s">
        <v>1340</v>
      </c>
      <c r="S163" s="18" t="s">
        <v>1340</v>
      </c>
      <c r="T163" s="18" t="s">
        <v>1340</v>
      </c>
      <c r="U163" s="18" t="s">
        <v>1340</v>
      </c>
      <c r="V163" s="18" t="s">
        <v>1340</v>
      </c>
      <c r="W163" s="91" t="s">
        <v>1340</v>
      </c>
      <c r="X163" s="18" t="s">
        <v>1340</v>
      </c>
      <c r="Y163" s="18" t="s">
        <v>1340</v>
      </c>
      <c r="Z163" s="18" t="s">
        <v>1340</v>
      </c>
      <c r="AA163" s="18" t="s">
        <v>1340</v>
      </c>
      <c r="AB163" s="18" t="s">
        <v>1340</v>
      </c>
      <c r="AC163" s="18"/>
      <c r="AD163" s="18"/>
      <c r="AE163" s="18"/>
      <c r="AF163" s="18"/>
      <c r="AG163" s="18"/>
      <c r="AH163" s="18"/>
      <c r="AI163" s="18"/>
    </row>
    <row r="164" spans="1:35" ht="12" hidden="1" customHeight="1" x14ac:dyDescent="0.4">
      <c r="A164" s="16"/>
      <c r="B164" s="84">
        <v>160</v>
      </c>
      <c r="C164" s="16" t="s">
        <v>1921</v>
      </c>
      <c r="D164" s="16" t="s">
        <v>1593</v>
      </c>
      <c r="E164" s="16" t="s">
        <v>1583</v>
      </c>
      <c r="F164" s="16" t="s">
        <v>1922</v>
      </c>
      <c r="G164" s="16" t="s">
        <v>189</v>
      </c>
      <c r="H164" s="44">
        <v>100</v>
      </c>
      <c r="I164" s="16" t="s">
        <v>1645</v>
      </c>
      <c r="J164" s="86" t="s">
        <v>1586</v>
      </c>
      <c r="K164" s="16"/>
      <c r="L164" s="82" t="s">
        <v>1340</v>
      </c>
      <c r="M164" s="18" t="s">
        <v>1340</v>
      </c>
      <c r="N164" s="86" t="s">
        <v>1340</v>
      </c>
      <c r="O164" s="18" t="s">
        <v>1340</v>
      </c>
      <c r="P164" s="18" t="s">
        <v>1340</v>
      </c>
      <c r="Q164" s="18" t="s">
        <v>1340</v>
      </c>
      <c r="R164" s="86" t="s">
        <v>1340</v>
      </c>
      <c r="S164" s="18" t="s">
        <v>1340</v>
      </c>
      <c r="T164" s="18" t="s">
        <v>1340</v>
      </c>
      <c r="U164" s="18" t="s">
        <v>1340</v>
      </c>
      <c r="V164" s="18" t="s">
        <v>1340</v>
      </c>
      <c r="W164" s="91" t="s">
        <v>1340</v>
      </c>
      <c r="X164" s="18" t="s">
        <v>1340</v>
      </c>
      <c r="Y164" s="18" t="s">
        <v>1340</v>
      </c>
      <c r="Z164" s="18" t="s">
        <v>1340</v>
      </c>
      <c r="AA164" s="18" t="s">
        <v>1340</v>
      </c>
      <c r="AB164" s="18" t="s">
        <v>1340</v>
      </c>
      <c r="AC164" s="18"/>
      <c r="AD164" s="18"/>
      <c r="AE164" s="18"/>
      <c r="AF164" s="18"/>
      <c r="AG164" s="18"/>
      <c r="AH164" s="18"/>
      <c r="AI164" s="18"/>
    </row>
    <row r="165" spans="1:35" ht="12.75" hidden="1" customHeight="1" x14ac:dyDescent="0.4">
      <c r="A165" s="16"/>
      <c r="B165" s="84">
        <v>161</v>
      </c>
      <c r="C165" s="16" t="s">
        <v>1923</v>
      </c>
      <c r="D165" s="16" t="s">
        <v>1582</v>
      </c>
      <c r="E165" s="89" t="s">
        <v>1589</v>
      </c>
      <c r="F165" s="16" t="s">
        <v>1924</v>
      </c>
      <c r="G165" s="16"/>
      <c r="H165" s="44">
        <v>4.9000000000000004</v>
      </c>
      <c r="I165" s="16" t="s">
        <v>1590</v>
      </c>
      <c r="J165" s="86" t="s">
        <v>1586</v>
      </c>
      <c r="K165" s="16"/>
      <c r="L165" s="82"/>
      <c r="M165" s="18"/>
      <c r="N165" s="18"/>
      <c r="O165" s="18"/>
      <c r="P165" s="18"/>
      <c r="Q165" s="18"/>
      <c r="R165" s="18"/>
      <c r="S165" s="18"/>
      <c r="T165" s="18"/>
      <c r="U165" s="18"/>
      <c r="V165" s="18"/>
      <c r="W165" s="83"/>
      <c r="X165" s="18" t="s">
        <v>61</v>
      </c>
      <c r="Y165" s="18" t="s">
        <v>61</v>
      </c>
      <c r="Z165" s="18" t="s">
        <v>61</v>
      </c>
      <c r="AA165" s="18" t="s">
        <v>61</v>
      </c>
      <c r="AB165" s="18" t="s">
        <v>1340</v>
      </c>
      <c r="AC165" s="18"/>
      <c r="AD165" s="18"/>
      <c r="AE165" s="18"/>
      <c r="AF165" s="18"/>
      <c r="AG165" s="18"/>
      <c r="AH165" s="18"/>
      <c r="AI165" s="18"/>
    </row>
    <row r="166" spans="1:35" ht="12.75" hidden="1" customHeight="1" x14ac:dyDescent="0.4">
      <c r="A166" s="16"/>
      <c r="B166" s="84">
        <v>162</v>
      </c>
      <c r="C166" s="16" t="s">
        <v>1925</v>
      </c>
      <c r="D166" s="16" t="s">
        <v>1593</v>
      </c>
      <c r="E166" s="16" t="s">
        <v>1583</v>
      </c>
      <c r="F166" s="16" t="s">
        <v>1926</v>
      </c>
      <c r="G166" s="16" t="s">
        <v>226</v>
      </c>
      <c r="H166" s="44">
        <v>100</v>
      </c>
      <c r="I166" s="16" t="s">
        <v>1645</v>
      </c>
      <c r="J166" s="70" t="s">
        <v>1586</v>
      </c>
      <c r="K166" s="16"/>
      <c r="L166" s="82" t="s">
        <v>61</v>
      </c>
      <c r="M166" s="18" t="s">
        <v>61</v>
      </c>
      <c r="N166" s="18" t="s">
        <v>61</v>
      </c>
      <c r="O166" s="18" t="s">
        <v>1340</v>
      </c>
      <c r="P166" s="18" t="s">
        <v>1340</v>
      </c>
      <c r="Q166" s="18" t="s">
        <v>1340</v>
      </c>
      <c r="R166" s="86" t="s">
        <v>1340</v>
      </c>
      <c r="S166" s="18" t="s">
        <v>1340</v>
      </c>
      <c r="T166" s="18" t="s">
        <v>1340</v>
      </c>
      <c r="U166" s="18" t="s">
        <v>1340</v>
      </c>
      <c r="V166" s="18" t="s">
        <v>1340</v>
      </c>
      <c r="W166" s="91" t="s">
        <v>1340</v>
      </c>
      <c r="X166" s="18" t="s">
        <v>1340</v>
      </c>
      <c r="Y166" s="18" t="s">
        <v>1340</v>
      </c>
      <c r="Z166" s="18" t="s">
        <v>1340</v>
      </c>
      <c r="AA166" s="18" t="s">
        <v>1340</v>
      </c>
      <c r="AB166" s="18" t="s">
        <v>1340</v>
      </c>
      <c r="AC166" s="18" t="s">
        <v>1340</v>
      </c>
      <c r="AD166" s="18"/>
      <c r="AE166" s="18"/>
      <c r="AF166" s="18"/>
      <c r="AG166" s="18"/>
      <c r="AH166" s="18"/>
      <c r="AI166" s="18"/>
    </row>
    <row r="167" spans="1:35" ht="12.75" hidden="1" customHeight="1" x14ac:dyDescent="0.4">
      <c r="A167" s="16"/>
      <c r="B167" s="84">
        <v>163</v>
      </c>
      <c r="C167" s="85" t="s">
        <v>1927</v>
      </c>
      <c r="D167" s="16" t="s">
        <v>1593</v>
      </c>
      <c r="E167" s="16" t="s">
        <v>1583</v>
      </c>
      <c r="F167" s="16" t="s">
        <v>1928</v>
      </c>
      <c r="G167" s="90" t="s">
        <v>114</v>
      </c>
      <c r="H167" s="44">
        <v>50</v>
      </c>
      <c r="I167" s="16" t="s">
        <v>1693</v>
      </c>
      <c r="J167" s="86" t="s">
        <v>1586</v>
      </c>
      <c r="K167" s="16"/>
      <c r="L167" s="82" t="s">
        <v>1340</v>
      </c>
      <c r="M167" s="18" t="s">
        <v>1340</v>
      </c>
      <c r="N167" s="18" t="s">
        <v>1340</v>
      </c>
      <c r="O167" s="18" t="s">
        <v>1340</v>
      </c>
      <c r="P167" s="18" t="s">
        <v>1340</v>
      </c>
      <c r="Q167" s="18" t="s">
        <v>1340</v>
      </c>
      <c r="R167" s="86" t="s">
        <v>1340</v>
      </c>
      <c r="S167" s="18" t="s">
        <v>1340</v>
      </c>
      <c r="T167" s="18" t="s">
        <v>1340</v>
      </c>
      <c r="U167" s="18" t="s">
        <v>1340</v>
      </c>
      <c r="V167" s="18" t="s">
        <v>1340</v>
      </c>
      <c r="W167" s="91" t="s">
        <v>1340</v>
      </c>
      <c r="X167" s="18" t="s">
        <v>1340</v>
      </c>
      <c r="Y167" s="18" t="s">
        <v>1340</v>
      </c>
      <c r="Z167" s="18" t="s">
        <v>1340</v>
      </c>
      <c r="AA167" s="18" t="s">
        <v>1340</v>
      </c>
      <c r="AB167" s="18" t="s">
        <v>1340</v>
      </c>
      <c r="AC167" s="18"/>
      <c r="AD167" s="18"/>
      <c r="AE167" s="18"/>
      <c r="AF167" s="18"/>
      <c r="AG167" s="18"/>
      <c r="AH167" s="18"/>
      <c r="AI167" s="18"/>
    </row>
    <row r="168" spans="1:35" ht="12.75" hidden="1" customHeight="1" x14ac:dyDescent="0.4">
      <c r="A168" s="16"/>
      <c r="B168" s="84">
        <v>164</v>
      </c>
      <c r="C168" s="85" t="s">
        <v>1927</v>
      </c>
      <c r="D168" s="16" t="s">
        <v>1593</v>
      </c>
      <c r="E168" s="16" t="s">
        <v>1583</v>
      </c>
      <c r="F168" s="16" t="s">
        <v>1928</v>
      </c>
      <c r="G168" s="90" t="s">
        <v>189</v>
      </c>
      <c r="H168" s="44">
        <v>50</v>
      </c>
      <c r="I168" s="16" t="s">
        <v>1693</v>
      </c>
      <c r="J168" s="86" t="s">
        <v>1586</v>
      </c>
      <c r="L168" s="82" t="s">
        <v>61</v>
      </c>
      <c r="M168" s="18" t="s">
        <v>61</v>
      </c>
      <c r="N168" s="18" t="s">
        <v>61</v>
      </c>
      <c r="O168" s="18" t="s">
        <v>61</v>
      </c>
      <c r="P168" s="18" t="s">
        <v>61</v>
      </c>
      <c r="Q168" s="18" t="s">
        <v>61</v>
      </c>
      <c r="R168" s="86" t="s">
        <v>61</v>
      </c>
      <c r="S168" s="18" t="s">
        <v>61</v>
      </c>
      <c r="T168" s="18" t="s">
        <v>61</v>
      </c>
      <c r="U168" s="18" t="s">
        <v>61</v>
      </c>
      <c r="V168" s="18" t="s">
        <v>61</v>
      </c>
      <c r="W168" s="91" t="s">
        <v>1340</v>
      </c>
      <c r="X168" s="18" t="s">
        <v>1340</v>
      </c>
      <c r="Y168" s="18" t="s">
        <v>1340</v>
      </c>
      <c r="Z168" s="18" t="s">
        <v>1340</v>
      </c>
      <c r="AA168" s="18" t="s">
        <v>1340</v>
      </c>
      <c r="AB168" s="18" t="s">
        <v>1340</v>
      </c>
      <c r="AC168" s="18"/>
      <c r="AD168" s="18"/>
      <c r="AE168" s="18"/>
      <c r="AF168" s="18"/>
      <c r="AG168" s="18"/>
      <c r="AH168" s="18"/>
      <c r="AI168" s="18"/>
    </row>
    <row r="169" spans="1:35" ht="12.75" hidden="1" customHeight="1" x14ac:dyDescent="0.4">
      <c r="A169" s="16"/>
      <c r="B169" s="84">
        <v>165</v>
      </c>
      <c r="C169" s="16" t="s">
        <v>1929</v>
      </c>
      <c r="D169" s="16" t="s">
        <v>1625</v>
      </c>
      <c r="E169" s="89" t="s">
        <v>1589</v>
      </c>
      <c r="F169" s="16"/>
      <c r="G169" s="16"/>
      <c r="H169" s="44">
        <v>49</v>
      </c>
      <c r="I169" s="16" t="s">
        <v>1682</v>
      </c>
      <c r="J169" s="86" t="s">
        <v>1591</v>
      </c>
      <c r="K169" s="16"/>
      <c r="L169" s="82"/>
      <c r="M169" s="18"/>
      <c r="N169" s="18"/>
      <c r="O169" s="18"/>
      <c r="P169" s="18"/>
      <c r="Q169" s="18"/>
      <c r="R169" s="18"/>
      <c r="S169" s="18"/>
      <c r="T169" s="18"/>
      <c r="U169" s="18"/>
      <c r="V169" s="18"/>
      <c r="W169" s="83"/>
      <c r="X169" s="18" t="s">
        <v>61</v>
      </c>
      <c r="Y169" s="18" t="s">
        <v>61</v>
      </c>
      <c r="Z169" s="18" t="s">
        <v>61</v>
      </c>
      <c r="AA169" s="18" t="s">
        <v>61</v>
      </c>
      <c r="AB169" s="18" t="s">
        <v>1340</v>
      </c>
      <c r="AC169" s="18"/>
      <c r="AD169" s="18"/>
      <c r="AE169" s="18"/>
      <c r="AF169" s="18"/>
      <c r="AG169" s="18"/>
      <c r="AH169" s="18"/>
      <c r="AI169" s="18"/>
    </row>
    <row r="170" spans="1:35" ht="12.75" hidden="1" customHeight="1" x14ac:dyDescent="0.4">
      <c r="A170" s="16"/>
      <c r="B170" s="84">
        <v>166</v>
      </c>
      <c r="C170" s="16" t="s">
        <v>1930</v>
      </c>
      <c r="D170" s="16" t="s">
        <v>1582</v>
      </c>
      <c r="E170" s="16" t="s">
        <v>1600</v>
      </c>
      <c r="F170" s="16" t="s">
        <v>1931</v>
      </c>
      <c r="G170" s="16"/>
      <c r="H170" s="92">
        <v>4.9000000000000004</v>
      </c>
      <c r="I170" s="16" t="s">
        <v>138</v>
      </c>
      <c r="J170" s="86" t="s">
        <v>1586</v>
      </c>
      <c r="K170" s="16"/>
      <c r="L170" s="82" t="s">
        <v>61</v>
      </c>
      <c r="M170" s="18" t="s">
        <v>61</v>
      </c>
      <c r="N170" s="18" t="s">
        <v>61</v>
      </c>
      <c r="O170" s="18" t="s">
        <v>61</v>
      </c>
      <c r="P170" s="18" t="s">
        <v>61</v>
      </c>
      <c r="Q170" s="18" t="s">
        <v>61</v>
      </c>
      <c r="R170" s="86" t="s">
        <v>61</v>
      </c>
      <c r="S170" s="18" t="s">
        <v>61</v>
      </c>
      <c r="T170" s="18" t="s">
        <v>61</v>
      </c>
      <c r="U170" s="18" t="s">
        <v>61</v>
      </c>
      <c r="V170" s="18" t="s">
        <v>61</v>
      </c>
      <c r="W170" s="91" t="s">
        <v>1340</v>
      </c>
      <c r="X170" s="18" t="s">
        <v>1340</v>
      </c>
      <c r="Y170" s="18" t="s">
        <v>1340</v>
      </c>
      <c r="Z170" s="18" t="s">
        <v>1340</v>
      </c>
      <c r="AA170" s="18" t="s">
        <v>1340</v>
      </c>
      <c r="AB170" s="18" t="s">
        <v>1340</v>
      </c>
      <c r="AC170" s="18" t="s">
        <v>1340</v>
      </c>
      <c r="AD170" s="18"/>
      <c r="AE170" s="18"/>
      <c r="AF170" s="18"/>
      <c r="AG170" s="18"/>
      <c r="AH170" s="18"/>
      <c r="AI170" s="18"/>
    </row>
    <row r="171" spans="1:35" ht="12.75" hidden="1" customHeight="1" x14ac:dyDescent="0.4">
      <c r="A171" s="16"/>
      <c r="B171" s="84">
        <v>167</v>
      </c>
      <c r="C171" s="16" t="s">
        <v>1932</v>
      </c>
      <c r="D171" s="16" t="s">
        <v>1593</v>
      </c>
      <c r="E171" s="16" t="s">
        <v>1583</v>
      </c>
      <c r="F171" s="16" t="s">
        <v>1933</v>
      </c>
      <c r="G171" s="85" t="s">
        <v>1307</v>
      </c>
      <c r="H171" s="44">
        <v>50</v>
      </c>
      <c r="I171" s="16" t="s">
        <v>1645</v>
      </c>
      <c r="J171" s="86" t="s">
        <v>1586</v>
      </c>
      <c r="K171" s="16"/>
      <c r="L171" s="82" t="s">
        <v>61</v>
      </c>
      <c r="M171" s="18" t="s">
        <v>61</v>
      </c>
      <c r="N171" s="18" t="s">
        <v>1340</v>
      </c>
      <c r="O171" s="18" t="s">
        <v>1340</v>
      </c>
      <c r="P171" s="18" t="s">
        <v>1340</v>
      </c>
      <c r="Q171" s="18" t="s">
        <v>1340</v>
      </c>
      <c r="R171" s="86" t="s">
        <v>1340</v>
      </c>
      <c r="S171" s="18" t="s">
        <v>1340</v>
      </c>
      <c r="T171" s="18" t="s">
        <v>1340</v>
      </c>
      <c r="U171" s="18" t="s">
        <v>1340</v>
      </c>
      <c r="V171" s="18" t="s">
        <v>1340</v>
      </c>
      <c r="W171" s="91" t="s">
        <v>1340</v>
      </c>
      <c r="X171" s="18" t="s">
        <v>1340</v>
      </c>
      <c r="Y171" s="18" t="s">
        <v>1340</v>
      </c>
      <c r="Z171" s="18" t="s">
        <v>1340</v>
      </c>
      <c r="AA171" s="18" t="s">
        <v>1340</v>
      </c>
      <c r="AB171" s="18" t="s">
        <v>1340</v>
      </c>
      <c r="AC171" s="18" t="s">
        <v>1340</v>
      </c>
      <c r="AD171" s="18"/>
      <c r="AE171" s="18"/>
      <c r="AF171" s="18"/>
      <c r="AG171" s="18"/>
      <c r="AH171" s="18"/>
      <c r="AI171" s="18"/>
    </row>
    <row r="172" spans="1:35" ht="12.75" hidden="1" customHeight="1" x14ac:dyDescent="0.4">
      <c r="A172" s="16"/>
      <c r="B172" s="84">
        <v>168</v>
      </c>
      <c r="C172" s="16" t="s">
        <v>1934</v>
      </c>
      <c r="D172" s="90" t="s">
        <v>1582</v>
      </c>
      <c r="E172" s="16" t="s">
        <v>1583</v>
      </c>
      <c r="F172" s="90" t="s">
        <v>1935</v>
      </c>
      <c r="G172" s="90"/>
      <c r="H172" s="92">
        <v>100</v>
      </c>
      <c r="I172" s="90" t="s">
        <v>1693</v>
      </c>
      <c r="J172" s="86" t="s">
        <v>1586</v>
      </c>
      <c r="K172" s="16"/>
      <c r="L172" s="82" t="s">
        <v>1340</v>
      </c>
      <c r="M172" s="18" t="s">
        <v>1340</v>
      </c>
      <c r="N172" s="18" t="s">
        <v>1340</v>
      </c>
      <c r="O172" s="18" t="s">
        <v>1340</v>
      </c>
      <c r="P172" s="18" t="s">
        <v>1340</v>
      </c>
      <c r="Q172" s="18" t="s">
        <v>1340</v>
      </c>
      <c r="R172" s="86" t="s">
        <v>1340</v>
      </c>
      <c r="S172" s="18" t="s">
        <v>1340</v>
      </c>
      <c r="T172" s="18" t="s">
        <v>1340</v>
      </c>
      <c r="U172" s="18" t="s">
        <v>1340</v>
      </c>
      <c r="V172" s="18" t="s">
        <v>1340</v>
      </c>
      <c r="W172" s="91" t="s">
        <v>1340</v>
      </c>
      <c r="X172" s="18" t="s">
        <v>1340</v>
      </c>
      <c r="Y172" s="18" t="s">
        <v>1340</v>
      </c>
      <c r="Z172" s="18" t="s">
        <v>1340</v>
      </c>
      <c r="AA172" s="18" t="s">
        <v>1340</v>
      </c>
      <c r="AB172" s="18" t="s">
        <v>1340</v>
      </c>
      <c r="AC172" s="18" t="s">
        <v>1340</v>
      </c>
      <c r="AD172" s="18"/>
      <c r="AE172" s="18"/>
      <c r="AF172" s="18"/>
      <c r="AG172" s="18"/>
      <c r="AH172" s="18"/>
      <c r="AI172" s="18"/>
    </row>
    <row r="173" spans="1:35" ht="12.75" hidden="1" customHeight="1" x14ac:dyDescent="0.4">
      <c r="A173" s="16"/>
      <c r="B173" s="84">
        <v>169</v>
      </c>
      <c r="C173" s="16" t="s">
        <v>1936</v>
      </c>
      <c r="D173" s="16" t="s">
        <v>1593</v>
      </c>
      <c r="E173" s="16" t="s">
        <v>1583</v>
      </c>
      <c r="F173" s="16" t="s">
        <v>1937</v>
      </c>
      <c r="G173" s="90" t="s">
        <v>189</v>
      </c>
      <c r="H173" s="44">
        <v>30</v>
      </c>
      <c r="I173" s="16" t="s">
        <v>1585</v>
      </c>
      <c r="J173" s="86" t="s">
        <v>1586</v>
      </c>
      <c r="K173" s="16"/>
      <c r="L173" s="82" t="s">
        <v>61</v>
      </c>
      <c r="M173" s="18" t="s">
        <v>61</v>
      </c>
      <c r="N173" s="18" t="s">
        <v>1340</v>
      </c>
      <c r="O173" s="18" t="s">
        <v>1340</v>
      </c>
      <c r="P173" s="18" t="s">
        <v>1340</v>
      </c>
      <c r="Q173" s="18" t="s">
        <v>1340</v>
      </c>
      <c r="R173" s="86" t="s">
        <v>1340</v>
      </c>
      <c r="S173" s="18" t="s">
        <v>1340</v>
      </c>
      <c r="T173" s="18" t="s">
        <v>1340</v>
      </c>
      <c r="U173" s="18" t="s">
        <v>1340</v>
      </c>
      <c r="V173" s="18" t="s">
        <v>1340</v>
      </c>
      <c r="W173" s="91" t="s">
        <v>1340</v>
      </c>
      <c r="X173" s="18" t="s">
        <v>1340</v>
      </c>
      <c r="Y173" s="18" t="s">
        <v>1340</v>
      </c>
      <c r="Z173" s="18" t="s">
        <v>1340</v>
      </c>
      <c r="AA173" s="18" t="s">
        <v>1340</v>
      </c>
      <c r="AB173" s="18" t="s">
        <v>1340</v>
      </c>
      <c r="AC173" s="18"/>
      <c r="AD173" s="18"/>
      <c r="AE173" s="18"/>
      <c r="AF173" s="18"/>
      <c r="AG173" s="18"/>
      <c r="AH173" s="18"/>
      <c r="AI173" s="83"/>
    </row>
    <row r="174" spans="1:35" ht="12.75" hidden="1" customHeight="1" x14ac:dyDescent="0.4">
      <c r="A174" s="16"/>
      <c r="B174" s="84">
        <v>170</v>
      </c>
      <c r="C174" s="90" t="s">
        <v>1938</v>
      </c>
      <c r="D174" s="90" t="s">
        <v>1582</v>
      </c>
      <c r="E174" s="16" t="s">
        <v>1583</v>
      </c>
      <c r="F174" s="90" t="s">
        <v>1939</v>
      </c>
      <c r="G174" s="90"/>
      <c r="H174" s="92">
        <v>250</v>
      </c>
      <c r="I174" s="90" t="s">
        <v>109</v>
      </c>
      <c r="J174" s="86" t="s">
        <v>1586</v>
      </c>
      <c r="K174" s="16"/>
      <c r="L174" s="82" t="s">
        <v>1340</v>
      </c>
      <c r="M174" s="18" t="s">
        <v>1340</v>
      </c>
      <c r="N174" s="18" t="s">
        <v>1340</v>
      </c>
      <c r="O174" s="18" t="s">
        <v>1340</v>
      </c>
      <c r="P174" s="18" t="s">
        <v>1340</v>
      </c>
      <c r="Q174" s="18" t="s">
        <v>1340</v>
      </c>
      <c r="R174" s="86" t="s">
        <v>1340</v>
      </c>
      <c r="S174" s="87" t="s">
        <v>1587</v>
      </c>
      <c r="T174" s="18" t="s">
        <v>1340</v>
      </c>
      <c r="U174" s="18" t="s">
        <v>1340</v>
      </c>
      <c r="V174" s="18" t="s">
        <v>1340</v>
      </c>
      <c r="W174" s="91" t="s">
        <v>1340</v>
      </c>
      <c r="X174" s="18" t="s">
        <v>1340</v>
      </c>
      <c r="Y174" s="18" t="s">
        <v>1340</v>
      </c>
      <c r="Z174" s="18" t="s">
        <v>1340</v>
      </c>
      <c r="AA174" s="18" t="s">
        <v>1340</v>
      </c>
      <c r="AB174" s="18" t="s">
        <v>1340</v>
      </c>
      <c r="AC174" s="18"/>
      <c r="AD174" s="18"/>
      <c r="AE174" s="18"/>
      <c r="AF174" s="18"/>
      <c r="AG174" s="18"/>
      <c r="AH174" s="18"/>
      <c r="AI174" s="83"/>
    </row>
    <row r="175" spans="1:35" ht="12.75" hidden="1" customHeight="1" x14ac:dyDescent="0.4">
      <c r="A175" s="16"/>
      <c r="B175" s="84">
        <v>171</v>
      </c>
      <c r="C175" s="16" t="s">
        <v>1940</v>
      </c>
      <c r="D175" s="16" t="s">
        <v>1582</v>
      </c>
      <c r="E175" s="16" t="s">
        <v>1600</v>
      </c>
      <c r="F175" s="16" t="s">
        <v>1941</v>
      </c>
      <c r="G175" s="44"/>
      <c r="H175" s="44">
        <v>9.8000000000000007</v>
      </c>
      <c r="I175" s="16" t="s">
        <v>1669</v>
      </c>
      <c r="J175" s="86" t="s">
        <v>1586</v>
      </c>
      <c r="K175" s="16"/>
      <c r="L175" s="82" t="s">
        <v>1340</v>
      </c>
      <c r="M175" s="18" t="s">
        <v>1340</v>
      </c>
      <c r="N175" s="18" t="s">
        <v>1340</v>
      </c>
      <c r="O175" s="86" t="s">
        <v>1340</v>
      </c>
      <c r="P175" s="18" t="s">
        <v>1340</v>
      </c>
      <c r="Q175" s="18" t="s">
        <v>1340</v>
      </c>
      <c r="R175" s="87" t="s">
        <v>1587</v>
      </c>
      <c r="S175" s="87" t="s">
        <v>1587</v>
      </c>
      <c r="T175" s="18" t="s">
        <v>1340</v>
      </c>
      <c r="U175" s="18" t="s">
        <v>1340</v>
      </c>
      <c r="V175" s="18" t="s">
        <v>1340</v>
      </c>
      <c r="W175" s="91" t="s">
        <v>1340</v>
      </c>
      <c r="X175" s="18" t="s">
        <v>1340</v>
      </c>
      <c r="Y175" s="87" t="s">
        <v>1587</v>
      </c>
      <c r="Z175" s="87" t="s">
        <v>1587</v>
      </c>
      <c r="AA175" s="18" t="s">
        <v>1340</v>
      </c>
      <c r="AB175" s="18" t="s">
        <v>1340</v>
      </c>
      <c r="AC175" s="18"/>
      <c r="AD175" s="18"/>
      <c r="AE175" s="18"/>
      <c r="AF175" s="18"/>
      <c r="AG175" s="18"/>
      <c r="AH175" s="18"/>
      <c r="AI175" s="83"/>
    </row>
    <row r="176" spans="1:35" ht="12.75" hidden="1" customHeight="1" x14ac:dyDescent="0.4">
      <c r="A176" s="16"/>
      <c r="B176" s="84">
        <v>172</v>
      </c>
      <c r="C176" s="16" t="s">
        <v>1942</v>
      </c>
      <c r="D176" s="90" t="s">
        <v>1593</v>
      </c>
      <c r="E176" s="16" t="s">
        <v>1583</v>
      </c>
      <c r="F176" s="16" t="s">
        <v>1943</v>
      </c>
      <c r="G176" s="16" t="s">
        <v>228</v>
      </c>
      <c r="H176" s="92">
        <v>50</v>
      </c>
      <c r="I176" s="16"/>
      <c r="J176" s="86" t="s">
        <v>1586</v>
      </c>
      <c r="K176" s="16"/>
      <c r="L176" s="82" t="s">
        <v>61</v>
      </c>
      <c r="M176" s="18" t="s">
        <v>61</v>
      </c>
      <c r="N176" s="18" t="s">
        <v>61</v>
      </c>
      <c r="O176" s="18" t="s">
        <v>61</v>
      </c>
      <c r="P176" s="18" t="s">
        <v>61</v>
      </c>
      <c r="Q176" s="18" t="s">
        <v>61</v>
      </c>
      <c r="R176" s="18" t="s">
        <v>61</v>
      </c>
      <c r="S176" s="18" t="s">
        <v>61</v>
      </c>
      <c r="T176" s="18" t="s">
        <v>61</v>
      </c>
      <c r="U176" s="18" t="s">
        <v>61</v>
      </c>
      <c r="V176" s="18" t="s">
        <v>61</v>
      </c>
      <c r="W176" s="83" t="s">
        <v>61</v>
      </c>
      <c r="X176" s="18" t="s">
        <v>1340</v>
      </c>
      <c r="Y176" s="18" t="s">
        <v>1340</v>
      </c>
      <c r="Z176" s="18" t="s">
        <v>1340</v>
      </c>
      <c r="AA176" s="18" t="s">
        <v>1340</v>
      </c>
      <c r="AB176" s="18" t="s">
        <v>1340</v>
      </c>
      <c r="AC176" s="18"/>
      <c r="AD176" s="18"/>
      <c r="AE176" s="18"/>
      <c r="AF176" s="18"/>
      <c r="AG176" s="18"/>
      <c r="AH176" s="18"/>
      <c r="AI176" s="83"/>
    </row>
    <row r="177" spans="1:35" ht="12.75" hidden="1" customHeight="1" x14ac:dyDescent="0.4">
      <c r="A177" s="16"/>
      <c r="B177" s="84">
        <v>173</v>
      </c>
      <c r="C177" s="85" t="s">
        <v>1944</v>
      </c>
      <c r="D177" s="16" t="s">
        <v>1593</v>
      </c>
      <c r="E177" s="16" t="s">
        <v>1583</v>
      </c>
      <c r="F177" s="16" t="s">
        <v>1945</v>
      </c>
      <c r="G177" s="16" t="s">
        <v>223</v>
      </c>
      <c r="H177" s="44">
        <v>250</v>
      </c>
      <c r="I177" s="16" t="s">
        <v>214</v>
      </c>
      <c r="J177" s="86" t="s">
        <v>1586</v>
      </c>
      <c r="K177" s="16"/>
      <c r="L177" s="82" t="s">
        <v>61</v>
      </c>
      <c r="M177" s="18" t="s">
        <v>61</v>
      </c>
      <c r="N177" s="18" t="s">
        <v>61</v>
      </c>
      <c r="O177" s="18" t="s">
        <v>1340</v>
      </c>
      <c r="P177" s="18" t="s">
        <v>1340</v>
      </c>
      <c r="Q177" s="18" t="s">
        <v>1340</v>
      </c>
      <c r="R177" s="86" t="s">
        <v>1340</v>
      </c>
      <c r="S177" s="18" t="s">
        <v>1340</v>
      </c>
      <c r="T177" s="18" t="s">
        <v>1340</v>
      </c>
      <c r="U177" s="18" t="s">
        <v>1340</v>
      </c>
      <c r="V177" s="18" t="s">
        <v>1340</v>
      </c>
      <c r="W177" s="91" t="s">
        <v>1340</v>
      </c>
      <c r="X177" s="18" t="s">
        <v>1340</v>
      </c>
      <c r="Y177" s="18" t="s">
        <v>1340</v>
      </c>
      <c r="Z177" s="18" t="s">
        <v>1340</v>
      </c>
      <c r="AA177" s="18" t="s">
        <v>1340</v>
      </c>
      <c r="AB177" s="18" t="s">
        <v>1340</v>
      </c>
      <c r="AC177" s="18" t="s">
        <v>1340</v>
      </c>
      <c r="AD177" s="18"/>
      <c r="AE177" s="18"/>
      <c r="AF177" s="18"/>
      <c r="AG177" s="18"/>
      <c r="AH177" s="18"/>
      <c r="AI177" s="83"/>
    </row>
    <row r="178" spans="1:35" ht="12.75" hidden="1" customHeight="1" x14ac:dyDescent="0.4">
      <c r="A178" s="16"/>
      <c r="B178" s="84">
        <v>174</v>
      </c>
      <c r="C178" s="85" t="s">
        <v>1944</v>
      </c>
      <c r="D178" s="16" t="s">
        <v>1593</v>
      </c>
      <c r="E178" s="16" t="s">
        <v>1583</v>
      </c>
      <c r="F178" s="16" t="s">
        <v>1945</v>
      </c>
      <c r="G178" s="16" t="s">
        <v>243</v>
      </c>
      <c r="H178" s="44">
        <v>250</v>
      </c>
      <c r="I178" s="16" t="s">
        <v>214</v>
      </c>
      <c r="J178" s="86" t="s">
        <v>1586</v>
      </c>
      <c r="K178" s="16"/>
      <c r="L178" s="82" t="s">
        <v>61</v>
      </c>
      <c r="M178" s="18" t="s">
        <v>61</v>
      </c>
      <c r="N178" s="18" t="s">
        <v>61</v>
      </c>
      <c r="O178" s="18" t="s">
        <v>1340</v>
      </c>
      <c r="P178" s="18" t="s">
        <v>1340</v>
      </c>
      <c r="Q178" s="18" t="s">
        <v>1340</v>
      </c>
      <c r="R178" s="86" t="s">
        <v>1340</v>
      </c>
      <c r="S178" s="18" t="s">
        <v>1340</v>
      </c>
      <c r="T178" s="18" t="s">
        <v>1340</v>
      </c>
      <c r="U178" s="18" t="s">
        <v>1340</v>
      </c>
      <c r="V178" s="18" t="s">
        <v>1340</v>
      </c>
      <c r="W178" s="91" t="s">
        <v>1340</v>
      </c>
      <c r="X178" s="18" t="s">
        <v>1340</v>
      </c>
      <c r="Y178" s="18" t="s">
        <v>1340</v>
      </c>
      <c r="Z178" s="18" t="s">
        <v>1340</v>
      </c>
      <c r="AA178" s="18" t="s">
        <v>1340</v>
      </c>
      <c r="AB178" s="18" t="s">
        <v>1340</v>
      </c>
      <c r="AC178" s="18" t="s">
        <v>1340</v>
      </c>
      <c r="AD178" s="18"/>
      <c r="AE178" s="18"/>
      <c r="AF178" s="18"/>
      <c r="AG178" s="18"/>
      <c r="AH178" s="18"/>
      <c r="AI178" s="83"/>
    </row>
    <row r="179" spans="1:35" ht="12.75" hidden="1" customHeight="1" x14ac:dyDescent="0.4">
      <c r="A179" s="16"/>
      <c r="B179" s="84">
        <v>175</v>
      </c>
      <c r="C179" s="16" t="s">
        <v>1946</v>
      </c>
      <c r="D179" s="16" t="s">
        <v>1582</v>
      </c>
      <c r="E179" s="16" t="s">
        <v>1600</v>
      </c>
      <c r="F179" s="16" t="s">
        <v>1947</v>
      </c>
      <c r="G179" s="16"/>
      <c r="H179" s="92">
        <v>4.9000000000000004</v>
      </c>
      <c r="I179" s="16" t="s">
        <v>193</v>
      </c>
      <c r="J179" s="86" t="s">
        <v>1586</v>
      </c>
      <c r="K179" s="16"/>
      <c r="L179" s="82" t="s">
        <v>61</v>
      </c>
      <c r="M179" s="18" t="s">
        <v>61</v>
      </c>
      <c r="N179" s="18" t="s">
        <v>61</v>
      </c>
      <c r="O179" s="18" t="s">
        <v>61</v>
      </c>
      <c r="P179" s="18" t="s">
        <v>61</v>
      </c>
      <c r="Q179" s="18" t="s">
        <v>61</v>
      </c>
      <c r="R179" s="18" t="s">
        <v>61</v>
      </c>
      <c r="S179" s="18" t="s">
        <v>61</v>
      </c>
      <c r="T179" s="18" t="s">
        <v>61</v>
      </c>
      <c r="U179" s="18" t="s">
        <v>61</v>
      </c>
      <c r="V179" s="18" t="s">
        <v>61</v>
      </c>
      <c r="W179" s="83" t="s">
        <v>61</v>
      </c>
      <c r="X179" s="18" t="s">
        <v>1340</v>
      </c>
      <c r="Y179" s="18" t="s">
        <v>1340</v>
      </c>
      <c r="Z179" s="18" t="s">
        <v>1340</v>
      </c>
      <c r="AA179" s="18" t="s">
        <v>1340</v>
      </c>
      <c r="AB179" s="18" t="s">
        <v>1340</v>
      </c>
      <c r="AC179" s="18"/>
      <c r="AD179" s="18"/>
      <c r="AE179" s="18"/>
      <c r="AF179" s="18"/>
      <c r="AG179" s="18"/>
      <c r="AH179" s="18"/>
      <c r="AI179" s="83"/>
    </row>
    <row r="180" spans="1:35" ht="12.75" hidden="1" customHeight="1" x14ac:dyDescent="0.4">
      <c r="A180" s="16"/>
      <c r="B180" s="84">
        <v>176</v>
      </c>
      <c r="C180" s="16" t="s">
        <v>1948</v>
      </c>
      <c r="D180" s="16" t="s">
        <v>1582</v>
      </c>
      <c r="E180" s="16" t="s">
        <v>1600</v>
      </c>
      <c r="F180" s="16" t="s">
        <v>1949</v>
      </c>
      <c r="G180" s="16"/>
      <c r="H180" s="44">
        <v>9.8000000000000007</v>
      </c>
      <c r="I180" s="16" t="s">
        <v>1852</v>
      </c>
      <c r="J180" s="86" t="s">
        <v>1586</v>
      </c>
      <c r="K180" s="16"/>
      <c r="L180" s="82" t="s">
        <v>61</v>
      </c>
      <c r="M180" s="18" t="s">
        <v>61</v>
      </c>
      <c r="N180" s="18" t="s">
        <v>61</v>
      </c>
      <c r="O180" s="18" t="s">
        <v>61</v>
      </c>
      <c r="P180" s="18" t="s">
        <v>61</v>
      </c>
      <c r="Q180" s="18" t="s">
        <v>61</v>
      </c>
      <c r="R180" s="18" t="s">
        <v>61</v>
      </c>
      <c r="S180" s="18" t="s">
        <v>61</v>
      </c>
      <c r="T180" s="18" t="s">
        <v>61</v>
      </c>
      <c r="U180" s="18" t="s">
        <v>61</v>
      </c>
      <c r="V180" s="18" t="s">
        <v>61</v>
      </c>
      <c r="W180" s="83" t="s">
        <v>61</v>
      </c>
      <c r="X180" s="18" t="s">
        <v>61</v>
      </c>
      <c r="Y180" s="18" t="s">
        <v>61</v>
      </c>
      <c r="Z180" s="18" t="s">
        <v>61</v>
      </c>
      <c r="AA180" s="18" t="s">
        <v>1340</v>
      </c>
      <c r="AB180" s="18" t="s">
        <v>1340</v>
      </c>
      <c r="AC180" s="18"/>
      <c r="AD180" s="18"/>
      <c r="AE180" s="18"/>
      <c r="AF180" s="18"/>
      <c r="AG180" s="18"/>
      <c r="AH180" s="18"/>
      <c r="AI180" s="83"/>
    </row>
    <row r="181" spans="1:35" ht="12.75" hidden="1" customHeight="1" x14ac:dyDescent="0.4">
      <c r="A181" s="16"/>
      <c r="B181" s="84">
        <v>177</v>
      </c>
      <c r="C181" s="85" t="s">
        <v>1950</v>
      </c>
      <c r="D181" s="16" t="s">
        <v>1593</v>
      </c>
      <c r="E181" s="16" t="s">
        <v>1583</v>
      </c>
      <c r="F181" s="16" t="s">
        <v>1951</v>
      </c>
      <c r="G181" s="90" t="s">
        <v>223</v>
      </c>
      <c r="H181" s="44">
        <v>100</v>
      </c>
      <c r="I181" s="16" t="s">
        <v>1598</v>
      </c>
      <c r="J181" s="86" t="s">
        <v>1586</v>
      </c>
      <c r="K181" s="16"/>
      <c r="L181" s="96" t="s">
        <v>1340</v>
      </c>
      <c r="M181" s="86" t="s">
        <v>1340</v>
      </c>
      <c r="N181" s="18" t="s">
        <v>1340</v>
      </c>
      <c r="O181" s="18" t="s">
        <v>1340</v>
      </c>
      <c r="P181" s="18" t="s">
        <v>1340</v>
      </c>
      <c r="Q181" s="18" t="s">
        <v>1340</v>
      </c>
      <c r="R181" s="86" t="s">
        <v>1340</v>
      </c>
      <c r="S181" s="18" t="s">
        <v>1340</v>
      </c>
      <c r="T181" s="18" t="s">
        <v>1340</v>
      </c>
      <c r="U181" s="18" t="s">
        <v>1340</v>
      </c>
      <c r="V181" s="18" t="s">
        <v>1340</v>
      </c>
      <c r="W181" s="91" t="s">
        <v>1340</v>
      </c>
      <c r="X181" s="18" t="s">
        <v>1340</v>
      </c>
      <c r="Y181" s="18" t="s">
        <v>1340</v>
      </c>
      <c r="Z181" s="18" t="s">
        <v>1340</v>
      </c>
      <c r="AA181" s="18" t="s">
        <v>1340</v>
      </c>
      <c r="AB181" s="18" t="s">
        <v>1340</v>
      </c>
      <c r="AC181" s="18" t="s">
        <v>1340</v>
      </c>
    </row>
    <row r="182" spans="1:35" ht="12.75" hidden="1" customHeight="1" x14ac:dyDescent="0.4">
      <c r="A182" s="16"/>
      <c r="B182" s="84">
        <v>178</v>
      </c>
      <c r="C182" s="85" t="s">
        <v>1950</v>
      </c>
      <c r="D182" s="16" t="s">
        <v>1593</v>
      </c>
      <c r="E182" s="16" t="s">
        <v>1583</v>
      </c>
      <c r="F182" s="16" t="s">
        <v>1951</v>
      </c>
      <c r="G182" s="90" t="s">
        <v>175</v>
      </c>
      <c r="H182" s="44">
        <v>100</v>
      </c>
      <c r="I182" s="16" t="s">
        <v>1598</v>
      </c>
      <c r="J182" s="86" t="s">
        <v>1586</v>
      </c>
      <c r="K182" s="16"/>
      <c r="L182" s="82" t="s">
        <v>1340</v>
      </c>
      <c r="M182" s="18" t="s">
        <v>1340</v>
      </c>
      <c r="N182" s="18" t="s">
        <v>1340</v>
      </c>
      <c r="O182" s="18" t="s">
        <v>1340</v>
      </c>
      <c r="P182" s="18" t="s">
        <v>1340</v>
      </c>
      <c r="Q182" s="18" t="s">
        <v>1340</v>
      </c>
      <c r="R182" s="86" t="s">
        <v>1340</v>
      </c>
      <c r="S182" s="18" t="s">
        <v>1340</v>
      </c>
      <c r="T182" s="18" t="s">
        <v>1340</v>
      </c>
      <c r="U182" s="18" t="s">
        <v>1340</v>
      </c>
      <c r="V182" s="18" t="s">
        <v>1340</v>
      </c>
      <c r="W182" s="91" t="s">
        <v>1340</v>
      </c>
      <c r="X182" s="18" t="s">
        <v>1340</v>
      </c>
      <c r="Y182" s="18" t="s">
        <v>1340</v>
      </c>
      <c r="Z182" s="18" t="s">
        <v>1340</v>
      </c>
      <c r="AA182" s="18" t="s">
        <v>1340</v>
      </c>
      <c r="AB182" s="18" t="s">
        <v>1340</v>
      </c>
      <c r="AC182" s="18" t="s">
        <v>1340</v>
      </c>
    </row>
    <row r="183" spans="1:35" ht="12.75" hidden="1" customHeight="1" x14ac:dyDescent="0.4">
      <c r="A183" s="16"/>
      <c r="B183" s="84">
        <v>179</v>
      </c>
      <c r="C183" s="85" t="s">
        <v>1950</v>
      </c>
      <c r="D183" s="16" t="s">
        <v>1625</v>
      </c>
      <c r="E183" s="16" t="s">
        <v>1583</v>
      </c>
      <c r="F183" s="16" t="s">
        <v>1951</v>
      </c>
      <c r="G183" s="85"/>
      <c r="H183" s="44">
        <v>50</v>
      </c>
      <c r="I183" s="16" t="s">
        <v>1598</v>
      </c>
      <c r="J183" s="86" t="s">
        <v>1586</v>
      </c>
      <c r="K183" s="16"/>
      <c r="L183" s="82" t="s">
        <v>1340</v>
      </c>
      <c r="M183" s="18" t="s">
        <v>1340</v>
      </c>
      <c r="N183" s="18" t="s">
        <v>1340</v>
      </c>
      <c r="O183" s="18" t="s">
        <v>1340</v>
      </c>
      <c r="P183" s="18" t="s">
        <v>1340</v>
      </c>
      <c r="Q183" s="18" t="s">
        <v>1340</v>
      </c>
      <c r="R183" s="86" t="s">
        <v>1340</v>
      </c>
      <c r="S183" s="18" t="s">
        <v>1340</v>
      </c>
      <c r="T183" s="18" t="s">
        <v>1340</v>
      </c>
      <c r="U183" s="18" t="s">
        <v>1340</v>
      </c>
      <c r="V183" s="18" t="s">
        <v>1340</v>
      </c>
      <c r="W183" s="91" t="s">
        <v>1340</v>
      </c>
      <c r="X183" s="18" t="s">
        <v>1340</v>
      </c>
      <c r="Y183" s="18" t="s">
        <v>1340</v>
      </c>
      <c r="Z183" s="18" t="s">
        <v>1340</v>
      </c>
      <c r="AA183" s="18" t="s">
        <v>1340</v>
      </c>
      <c r="AB183" s="18" t="s">
        <v>1340</v>
      </c>
      <c r="AC183" s="18" t="s">
        <v>1340</v>
      </c>
    </row>
    <row r="184" spans="1:35" ht="12.75" hidden="1" customHeight="1" x14ac:dyDescent="0.4">
      <c r="A184" s="16"/>
      <c r="B184" s="84">
        <v>180</v>
      </c>
      <c r="C184" s="16" t="s">
        <v>1952</v>
      </c>
      <c r="D184" s="16" t="s">
        <v>1593</v>
      </c>
      <c r="E184" s="89"/>
      <c r="F184" s="16" t="s">
        <v>1953</v>
      </c>
      <c r="G184" s="16" t="s">
        <v>81</v>
      </c>
      <c r="H184" s="44">
        <v>100</v>
      </c>
      <c r="I184" s="16" t="s">
        <v>1598</v>
      </c>
      <c r="J184" s="86" t="s">
        <v>1586</v>
      </c>
      <c r="K184" s="16"/>
      <c r="L184" s="82"/>
      <c r="M184" s="18"/>
      <c r="N184" s="18"/>
      <c r="O184" s="18"/>
      <c r="P184" s="18"/>
      <c r="Q184" s="18"/>
      <c r="R184" s="18"/>
      <c r="S184" s="18"/>
      <c r="T184" s="18"/>
      <c r="U184" s="18"/>
      <c r="V184" s="18"/>
      <c r="W184" s="83"/>
      <c r="X184" s="18" t="s">
        <v>61</v>
      </c>
      <c r="Y184" s="18" t="s">
        <v>61</v>
      </c>
      <c r="Z184" s="18" t="s">
        <v>61</v>
      </c>
      <c r="AA184" s="18" t="s">
        <v>61</v>
      </c>
      <c r="AB184" s="18" t="s">
        <v>61</v>
      </c>
      <c r="AC184" s="18" t="s">
        <v>1340</v>
      </c>
    </row>
    <row r="185" spans="1:35" ht="12.75" hidden="1" customHeight="1" x14ac:dyDescent="0.4">
      <c r="A185" s="16"/>
      <c r="B185" s="84">
        <v>181</v>
      </c>
      <c r="C185" s="16" t="s">
        <v>1954</v>
      </c>
      <c r="D185" s="16" t="s">
        <v>1582</v>
      </c>
      <c r="E185" s="89" t="s">
        <v>1589</v>
      </c>
      <c r="F185" s="16"/>
      <c r="G185" s="16"/>
      <c r="H185" s="44">
        <v>19.600000000000001</v>
      </c>
      <c r="I185" s="16" t="s">
        <v>1590</v>
      </c>
      <c r="J185" s="86" t="s">
        <v>1591</v>
      </c>
      <c r="K185" s="16"/>
      <c r="L185" s="82"/>
      <c r="M185" s="18"/>
      <c r="N185" s="18"/>
      <c r="O185" s="18"/>
      <c r="P185" s="18"/>
      <c r="Q185" s="18"/>
      <c r="R185" s="18"/>
      <c r="S185" s="18"/>
      <c r="T185" s="18"/>
      <c r="U185" s="18"/>
      <c r="V185" s="18"/>
      <c r="W185" s="83"/>
      <c r="X185" s="18" t="s">
        <v>61</v>
      </c>
      <c r="Y185" s="18" t="s">
        <v>61</v>
      </c>
      <c r="Z185" s="18" t="s">
        <v>61</v>
      </c>
      <c r="AA185" s="18" t="s">
        <v>61</v>
      </c>
      <c r="AB185" s="18" t="s">
        <v>1340</v>
      </c>
    </row>
    <row r="186" spans="1:35" ht="12.75" hidden="1" customHeight="1" x14ac:dyDescent="0.4">
      <c r="A186" s="16"/>
      <c r="B186" s="84">
        <v>182</v>
      </c>
      <c r="C186" s="16" t="s">
        <v>1955</v>
      </c>
      <c r="D186" s="16" t="s">
        <v>1582</v>
      </c>
      <c r="E186" s="16" t="s">
        <v>1600</v>
      </c>
      <c r="F186" s="16" t="s">
        <v>1956</v>
      </c>
      <c r="G186" s="16"/>
      <c r="H186" s="44">
        <v>19.600000000000001</v>
      </c>
      <c r="I186" s="16" t="s">
        <v>1585</v>
      </c>
      <c r="J186" s="86" t="s">
        <v>1586</v>
      </c>
      <c r="K186" s="16"/>
      <c r="L186" s="82" t="s">
        <v>61</v>
      </c>
      <c r="M186" s="18" t="s">
        <v>61</v>
      </c>
      <c r="N186" s="18" t="s">
        <v>61</v>
      </c>
      <c r="O186" s="18" t="s">
        <v>61</v>
      </c>
      <c r="P186" s="18" t="s">
        <v>61</v>
      </c>
      <c r="Q186" s="18" t="s">
        <v>61</v>
      </c>
      <c r="R186" s="18" t="s">
        <v>61</v>
      </c>
      <c r="S186" s="18" t="s">
        <v>61</v>
      </c>
      <c r="T186" s="18" t="s">
        <v>61</v>
      </c>
      <c r="U186" s="18" t="s">
        <v>61</v>
      </c>
      <c r="V186" s="18" t="s">
        <v>61</v>
      </c>
      <c r="W186" s="83" t="s">
        <v>61</v>
      </c>
      <c r="X186" s="18" t="s">
        <v>61</v>
      </c>
      <c r="Y186" s="18" t="s">
        <v>61</v>
      </c>
      <c r="Z186" s="18" t="s">
        <v>61</v>
      </c>
      <c r="AA186" s="18" t="s">
        <v>1340</v>
      </c>
      <c r="AB186" s="18" t="s">
        <v>1340</v>
      </c>
    </row>
    <row r="187" spans="1:35" ht="12.75" hidden="1" customHeight="1" x14ac:dyDescent="0.4">
      <c r="A187" s="16"/>
      <c r="B187" s="84">
        <v>183</v>
      </c>
      <c r="C187" s="16" t="s">
        <v>1957</v>
      </c>
      <c r="D187" s="90" t="s">
        <v>1593</v>
      </c>
      <c r="E187" s="16" t="s">
        <v>1583</v>
      </c>
      <c r="F187" s="16" t="s">
        <v>1958</v>
      </c>
      <c r="G187" s="16" t="s">
        <v>173</v>
      </c>
      <c r="H187" s="92">
        <v>50</v>
      </c>
      <c r="I187" s="16" t="s">
        <v>1585</v>
      </c>
      <c r="J187" s="86" t="s">
        <v>1586</v>
      </c>
      <c r="K187" s="16"/>
      <c r="L187" s="82" t="s">
        <v>61</v>
      </c>
      <c r="M187" s="18" t="s">
        <v>61</v>
      </c>
      <c r="N187" s="18" t="s">
        <v>61</v>
      </c>
      <c r="O187" s="18" t="s">
        <v>61</v>
      </c>
      <c r="P187" s="18" t="s">
        <v>61</v>
      </c>
      <c r="Q187" s="18" t="s">
        <v>61</v>
      </c>
      <c r="R187" s="18" t="s">
        <v>61</v>
      </c>
      <c r="S187" s="18" t="s">
        <v>61</v>
      </c>
      <c r="T187" s="18" t="s">
        <v>61</v>
      </c>
      <c r="U187" s="18" t="s">
        <v>61</v>
      </c>
      <c r="V187" s="18" t="s">
        <v>61</v>
      </c>
      <c r="W187" s="83" t="s">
        <v>61</v>
      </c>
      <c r="X187" s="18" t="s">
        <v>61</v>
      </c>
      <c r="Y187" s="18" t="s">
        <v>1340</v>
      </c>
      <c r="Z187" s="18" t="s">
        <v>1340</v>
      </c>
      <c r="AA187" s="18" t="s">
        <v>1340</v>
      </c>
      <c r="AB187" s="18" t="s">
        <v>1340</v>
      </c>
    </row>
    <row r="188" spans="1:35" ht="12.75" hidden="1" customHeight="1" x14ac:dyDescent="0.4">
      <c r="A188" s="16"/>
      <c r="B188" s="84">
        <v>184</v>
      </c>
      <c r="C188" s="85" t="s">
        <v>1959</v>
      </c>
      <c r="D188" s="90" t="s">
        <v>1593</v>
      </c>
      <c r="E188" s="16" t="s">
        <v>1583</v>
      </c>
      <c r="F188" s="16" t="s">
        <v>1960</v>
      </c>
      <c r="G188" s="16" t="s">
        <v>215</v>
      </c>
      <c r="H188" s="92">
        <v>100</v>
      </c>
      <c r="I188" s="16" t="s">
        <v>218</v>
      </c>
      <c r="J188" s="86" t="s">
        <v>1586</v>
      </c>
      <c r="K188" s="16"/>
      <c r="L188" s="82" t="s">
        <v>61</v>
      </c>
      <c r="M188" s="18" t="s">
        <v>61</v>
      </c>
      <c r="N188" s="18" t="s">
        <v>61</v>
      </c>
      <c r="O188" s="18" t="s">
        <v>61</v>
      </c>
      <c r="P188" s="18" t="s">
        <v>61</v>
      </c>
      <c r="Q188" s="18" t="s">
        <v>61</v>
      </c>
      <c r="R188" s="86" t="s">
        <v>61</v>
      </c>
      <c r="S188" s="18" t="s">
        <v>61</v>
      </c>
      <c r="T188" s="18" t="s">
        <v>1340</v>
      </c>
      <c r="U188" s="18" t="s">
        <v>1340</v>
      </c>
      <c r="V188" s="18" t="s">
        <v>1340</v>
      </c>
      <c r="W188" s="91" t="s">
        <v>1340</v>
      </c>
      <c r="X188" s="18" t="s">
        <v>1340</v>
      </c>
      <c r="Y188" s="18" t="s">
        <v>1340</v>
      </c>
      <c r="Z188" s="87" t="s">
        <v>1587</v>
      </c>
      <c r="AA188" s="18" t="s">
        <v>1340</v>
      </c>
      <c r="AB188" s="18" t="s">
        <v>1340</v>
      </c>
    </row>
    <row r="189" spans="1:35" ht="12.75" hidden="1" customHeight="1" x14ac:dyDescent="0.4">
      <c r="A189" s="16"/>
      <c r="B189" s="84">
        <v>185</v>
      </c>
      <c r="C189" s="85" t="s">
        <v>1959</v>
      </c>
      <c r="D189" s="90" t="s">
        <v>1593</v>
      </c>
      <c r="E189" s="16" t="s">
        <v>1583</v>
      </c>
      <c r="F189" s="16" t="s">
        <v>1960</v>
      </c>
      <c r="G189" s="16" t="s">
        <v>78</v>
      </c>
      <c r="H189" s="92">
        <v>100</v>
      </c>
      <c r="I189" s="16" t="s">
        <v>218</v>
      </c>
      <c r="J189" s="86" t="s">
        <v>1586</v>
      </c>
      <c r="K189" s="16"/>
      <c r="L189" s="82" t="s">
        <v>61</v>
      </c>
      <c r="M189" s="18" t="s">
        <v>61</v>
      </c>
      <c r="N189" s="18" t="s">
        <v>61</v>
      </c>
      <c r="O189" s="18" t="s">
        <v>61</v>
      </c>
      <c r="P189" s="18" t="s">
        <v>61</v>
      </c>
      <c r="Q189" s="18" t="s">
        <v>61</v>
      </c>
      <c r="R189" s="86" t="s">
        <v>61</v>
      </c>
      <c r="S189" s="18" t="s">
        <v>61</v>
      </c>
      <c r="T189" s="18" t="s">
        <v>1340</v>
      </c>
      <c r="U189" s="18" t="s">
        <v>1340</v>
      </c>
      <c r="V189" s="18" t="s">
        <v>1340</v>
      </c>
      <c r="W189" s="91" t="s">
        <v>1340</v>
      </c>
      <c r="X189" s="18" t="s">
        <v>1340</v>
      </c>
      <c r="Y189" s="18" t="s">
        <v>1340</v>
      </c>
      <c r="Z189" s="87" t="s">
        <v>1587</v>
      </c>
      <c r="AA189" s="18" t="s">
        <v>1340</v>
      </c>
      <c r="AB189" s="18" t="s">
        <v>1340</v>
      </c>
    </row>
    <row r="190" spans="1:35" ht="12.75" hidden="1" customHeight="1" x14ac:dyDescent="0.4">
      <c r="A190" s="16"/>
      <c r="B190" s="84">
        <v>186</v>
      </c>
      <c r="C190" s="16" t="s">
        <v>1961</v>
      </c>
      <c r="D190" s="16" t="s">
        <v>1593</v>
      </c>
      <c r="E190" s="16" t="s">
        <v>1583</v>
      </c>
      <c r="F190" s="16" t="s">
        <v>1962</v>
      </c>
      <c r="G190" s="16" t="s">
        <v>240</v>
      </c>
      <c r="H190" s="44">
        <v>150</v>
      </c>
      <c r="I190" s="16" t="s">
        <v>214</v>
      </c>
      <c r="J190" s="86" t="s">
        <v>1586</v>
      </c>
      <c r="K190" s="16"/>
      <c r="L190" s="82" t="s">
        <v>61</v>
      </c>
      <c r="M190" s="18" t="s">
        <v>61</v>
      </c>
      <c r="N190" s="18" t="s">
        <v>1340</v>
      </c>
      <c r="O190" s="18" t="s">
        <v>1340</v>
      </c>
      <c r="P190" s="18" t="s">
        <v>1340</v>
      </c>
      <c r="Q190" s="18" t="s">
        <v>1340</v>
      </c>
      <c r="R190" s="86" t="s">
        <v>1340</v>
      </c>
      <c r="S190" s="18" t="s">
        <v>1340</v>
      </c>
      <c r="T190" s="18" t="s">
        <v>1340</v>
      </c>
      <c r="U190" s="18" t="s">
        <v>1340</v>
      </c>
      <c r="V190" s="18" t="s">
        <v>1340</v>
      </c>
      <c r="W190" s="91" t="s">
        <v>1340</v>
      </c>
      <c r="X190" s="18" t="s">
        <v>1340</v>
      </c>
      <c r="Y190" s="18" t="s">
        <v>1340</v>
      </c>
      <c r="Z190" s="87" t="s">
        <v>1587</v>
      </c>
      <c r="AA190" s="87" t="s">
        <v>1587</v>
      </c>
      <c r="AB190" s="18" t="s">
        <v>1340</v>
      </c>
    </row>
    <row r="191" spans="1:35" ht="12.75" hidden="1" customHeight="1" x14ac:dyDescent="0.4">
      <c r="A191" s="16"/>
      <c r="B191" s="84">
        <v>187</v>
      </c>
      <c r="C191" s="16" t="s">
        <v>1963</v>
      </c>
      <c r="D191" s="16" t="s">
        <v>1593</v>
      </c>
      <c r="E191" s="89" t="s">
        <v>1589</v>
      </c>
      <c r="F191" s="16" t="s">
        <v>1964</v>
      </c>
      <c r="G191" s="16" t="s">
        <v>89</v>
      </c>
      <c r="H191" s="44">
        <v>29.4</v>
      </c>
      <c r="I191" s="16" t="s">
        <v>1762</v>
      </c>
      <c r="J191" s="86" t="s">
        <v>1591</v>
      </c>
      <c r="K191" s="16"/>
      <c r="L191" s="82"/>
      <c r="M191" s="18"/>
      <c r="N191" s="18"/>
      <c r="O191" s="18"/>
      <c r="P191" s="18"/>
      <c r="Q191" s="18"/>
      <c r="R191" s="18"/>
      <c r="S191" s="18"/>
      <c r="T191" s="18"/>
      <c r="U191" s="18"/>
      <c r="V191" s="18"/>
      <c r="W191" s="83"/>
      <c r="X191" s="18" t="s">
        <v>61</v>
      </c>
      <c r="Y191" s="18" t="s">
        <v>61</v>
      </c>
      <c r="Z191" s="18" t="s">
        <v>61</v>
      </c>
      <c r="AA191" s="18" t="s">
        <v>61</v>
      </c>
      <c r="AB191" s="18" t="s">
        <v>1340</v>
      </c>
    </row>
    <row r="192" spans="1:35" ht="12.75" hidden="1" customHeight="1" x14ac:dyDescent="0.4">
      <c r="A192" s="16"/>
      <c r="B192" s="84">
        <v>188</v>
      </c>
      <c r="C192" s="16" t="s">
        <v>1965</v>
      </c>
      <c r="D192" s="16" t="s">
        <v>1625</v>
      </c>
      <c r="E192" s="16" t="s">
        <v>1583</v>
      </c>
      <c r="F192" s="16" t="s">
        <v>1966</v>
      </c>
      <c r="G192" s="16"/>
      <c r="H192" s="44">
        <v>50</v>
      </c>
      <c r="I192" s="16" t="s">
        <v>1585</v>
      </c>
      <c r="J192" s="86" t="s">
        <v>1586</v>
      </c>
      <c r="K192" s="16"/>
      <c r="L192" s="82" t="s">
        <v>61</v>
      </c>
      <c r="M192" s="18" t="s">
        <v>61</v>
      </c>
      <c r="N192" s="18" t="s">
        <v>61</v>
      </c>
      <c r="O192" s="18" t="s">
        <v>61</v>
      </c>
      <c r="P192" s="18" t="s">
        <v>61</v>
      </c>
      <c r="Q192" s="18" t="s">
        <v>61</v>
      </c>
      <c r="R192" s="18" t="s">
        <v>61</v>
      </c>
      <c r="S192" s="18" t="s">
        <v>61</v>
      </c>
      <c r="T192" s="18" t="s">
        <v>61</v>
      </c>
      <c r="U192" s="18" t="s">
        <v>61</v>
      </c>
      <c r="V192" s="18" t="s">
        <v>61</v>
      </c>
      <c r="W192" s="83" t="s">
        <v>61</v>
      </c>
      <c r="X192" s="18" t="s">
        <v>61</v>
      </c>
      <c r="Y192" s="18" t="s">
        <v>61</v>
      </c>
      <c r="Z192" s="18" t="s">
        <v>1340</v>
      </c>
      <c r="AA192" s="18" t="s">
        <v>1340</v>
      </c>
      <c r="AB192" s="18" t="s">
        <v>1340</v>
      </c>
    </row>
    <row r="193" spans="1:29" ht="12.75" hidden="1" customHeight="1" x14ac:dyDescent="0.4">
      <c r="A193" s="16"/>
      <c r="B193" s="84">
        <v>189</v>
      </c>
      <c r="C193" s="16" t="s">
        <v>1967</v>
      </c>
      <c r="D193" s="90" t="s">
        <v>1593</v>
      </c>
      <c r="E193" s="16" t="s">
        <v>1583</v>
      </c>
      <c r="F193" s="90" t="s">
        <v>1968</v>
      </c>
      <c r="G193" s="104" t="s">
        <v>133</v>
      </c>
      <c r="H193" s="92">
        <v>20</v>
      </c>
      <c r="I193" s="17"/>
      <c r="J193" s="86" t="s">
        <v>1586</v>
      </c>
      <c r="K193" s="16"/>
      <c r="L193" s="82" t="s">
        <v>61</v>
      </c>
      <c r="M193" s="18" t="s">
        <v>61</v>
      </c>
      <c r="N193" s="18" t="s">
        <v>61</v>
      </c>
      <c r="O193" s="18" t="s">
        <v>61</v>
      </c>
      <c r="P193" s="18" t="s">
        <v>61</v>
      </c>
      <c r="Q193" s="18" t="s">
        <v>61</v>
      </c>
      <c r="R193" s="86" t="s">
        <v>1340</v>
      </c>
      <c r="S193" s="18" t="s">
        <v>1340</v>
      </c>
      <c r="T193" s="18" t="s">
        <v>1340</v>
      </c>
      <c r="U193" s="18" t="s">
        <v>1340</v>
      </c>
      <c r="V193" s="18" t="s">
        <v>1340</v>
      </c>
      <c r="W193" s="91" t="s">
        <v>1340</v>
      </c>
      <c r="X193" s="18" t="s">
        <v>1340</v>
      </c>
      <c r="Y193" s="18" t="s">
        <v>1340</v>
      </c>
      <c r="Z193" s="18" t="s">
        <v>1340</v>
      </c>
      <c r="AA193" s="18" t="s">
        <v>1340</v>
      </c>
      <c r="AB193" s="18" t="s">
        <v>1340</v>
      </c>
    </row>
    <row r="194" spans="1:29" ht="12.75" customHeight="1" x14ac:dyDescent="0.4">
      <c r="A194" s="16"/>
      <c r="B194" s="84">
        <v>190</v>
      </c>
      <c r="C194" s="16" t="s">
        <v>1969</v>
      </c>
      <c r="D194" s="16" t="s">
        <v>1593</v>
      </c>
      <c r="E194" s="16" t="s">
        <v>1583</v>
      </c>
      <c r="F194" s="16" t="s">
        <v>1970</v>
      </c>
      <c r="G194" s="16" t="s">
        <v>107</v>
      </c>
      <c r="H194" s="44">
        <v>250</v>
      </c>
      <c r="I194" s="16" t="s">
        <v>1598</v>
      </c>
      <c r="J194" s="86" t="s">
        <v>1586</v>
      </c>
      <c r="K194" s="16"/>
      <c r="L194" s="82" t="s">
        <v>61</v>
      </c>
      <c r="M194" s="18" t="s">
        <v>61</v>
      </c>
      <c r="N194" s="18" t="s">
        <v>61</v>
      </c>
      <c r="O194" s="18" t="s">
        <v>61</v>
      </c>
      <c r="P194" s="18" t="s">
        <v>61</v>
      </c>
      <c r="Q194" s="18" t="s">
        <v>61</v>
      </c>
      <c r="R194" s="18" t="s">
        <v>61</v>
      </c>
      <c r="S194" s="18" t="s">
        <v>61</v>
      </c>
      <c r="T194" s="18" t="s">
        <v>61</v>
      </c>
      <c r="U194" s="18" t="s">
        <v>61</v>
      </c>
      <c r="V194" s="18" t="s">
        <v>61</v>
      </c>
      <c r="W194" s="83" t="s">
        <v>61</v>
      </c>
      <c r="X194" s="18" t="s">
        <v>61</v>
      </c>
      <c r="Y194" s="18" t="s">
        <v>61</v>
      </c>
      <c r="Z194" s="18" t="s">
        <v>61</v>
      </c>
      <c r="AA194" s="18" t="s">
        <v>61</v>
      </c>
      <c r="AB194" s="18" t="s">
        <v>1340</v>
      </c>
    </row>
    <row r="195" spans="1:29" ht="12.75" hidden="1" customHeight="1" x14ac:dyDescent="0.4">
      <c r="A195" s="16"/>
      <c r="B195" s="84">
        <v>191</v>
      </c>
      <c r="C195" s="90" t="s">
        <v>1971</v>
      </c>
      <c r="D195" s="90" t="s">
        <v>1582</v>
      </c>
      <c r="E195" s="16" t="s">
        <v>1583</v>
      </c>
      <c r="F195" s="90" t="s">
        <v>1972</v>
      </c>
      <c r="G195" s="90"/>
      <c r="H195" s="92">
        <v>120</v>
      </c>
      <c r="I195" s="90"/>
      <c r="J195" s="86" t="s">
        <v>1609</v>
      </c>
      <c r="K195" s="16"/>
      <c r="L195" s="82" t="s">
        <v>1340</v>
      </c>
      <c r="M195" s="18" t="s">
        <v>1340</v>
      </c>
      <c r="N195" s="18" t="s">
        <v>1340</v>
      </c>
      <c r="O195" s="18" t="s">
        <v>1340</v>
      </c>
      <c r="P195" s="18" t="s">
        <v>1340</v>
      </c>
      <c r="Q195" s="87" t="s">
        <v>1587</v>
      </c>
      <c r="R195" s="86" t="s">
        <v>1340</v>
      </c>
      <c r="S195" s="18" t="s">
        <v>1340</v>
      </c>
      <c r="T195" s="18" t="s">
        <v>1340</v>
      </c>
      <c r="U195" s="18" t="s">
        <v>1340</v>
      </c>
      <c r="V195" s="18" t="s">
        <v>1340</v>
      </c>
      <c r="W195" s="91" t="s">
        <v>1340</v>
      </c>
      <c r="X195" s="18" t="s">
        <v>1340</v>
      </c>
      <c r="Y195" s="18" t="s">
        <v>1340</v>
      </c>
      <c r="Z195" s="18" t="s">
        <v>1340</v>
      </c>
      <c r="AA195" s="18" t="s">
        <v>1340</v>
      </c>
      <c r="AB195" s="18" t="s">
        <v>1340</v>
      </c>
    </row>
    <row r="196" spans="1:29" ht="12.75" hidden="1" customHeight="1" x14ac:dyDescent="0.4">
      <c r="A196" s="16"/>
      <c r="B196" s="84">
        <v>192</v>
      </c>
      <c r="C196" s="16" t="s">
        <v>1973</v>
      </c>
      <c r="D196" s="16" t="s">
        <v>1593</v>
      </c>
      <c r="E196" s="16" t="s">
        <v>1583</v>
      </c>
      <c r="F196" s="16" t="s">
        <v>1974</v>
      </c>
      <c r="G196" s="90" t="s">
        <v>232</v>
      </c>
      <c r="H196" s="44">
        <v>150</v>
      </c>
      <c r="I196" s="16" t="s">
        <v>1645</v>
      </c>
      <c r="J196" s="86" t="s">
        <v>1586</v>
      </c>
      <c r="K196" s="16"/>
      <c r="L196" s="82" t="s">
        <v>1340</v>
      </c>
      <c r="M196" s="18" t="s">
        <v>1340</v>
      </c>
      <c r="N196" s="18" t="s">
        <v>1340</v>
      </c>
      <c r="O196" s="18" t="s">
        <v>1340</v>
      </c>
      <c r="P196" s="18" t="s">
        <v>1340</v>
      </c>
      <c r="Q196" s="18" t="s">
        <v>1340</v>
      </c>
      <c r="R196" s="86" t="s">
        <v>1340</v>
      </c>
      <c r="S196" s="18" t="s">
        <v>1340</v>
      </c>
      <c r="T196" s="18" t="s">
        <v>1340</v>
      </c>
      <c r="U196" s="18" t="s">
        <v>1340</v>
      </c>
      <c r="V196" s="18" t="s">
        <v>1340</v>
      </c>
      <c r="W196" s="91" t="s">
        <v>1340</v>
      </c>
      <c r="X196" s="18" t="s">
        <v>1340</v>
      </c>
      <c r="Y196" s="18" t="s">
        <v>1340</v>
      </c>
      <c r="Z196" s="18" t="s">
        <v>1340</v>
      </c>
      <c r="AA196" s="18" t="s">
        <v>1340</v>
      </c>
      <c r="AB196" s="18" t="s">
        <v>1340</v>
      </c>
    </row>
    <row r="197" spans="1:29" ht="12.75" hidden="1" customHeight="1" x14ac:dyDescent="0.4">
      <c r="A197" s="16"/>
      <c r="B197" s="84">
        <v>193</v>
      </c>
      <c r="C197" s="95" t="s">
        <v>1975</v>
      </c>
      <c r="D197" s="90" t="s">
        <v>1593</v>
      </c>
      <c r="E197" s="16" t="s">
        <v>1583</v>
      </c>
      <c r="F197" s="16" t="s">
        <v>1976</v>
      </c>
      <c r="G197" s="16" t="s">
        <v>198</v>
      </c>
      <c r="H197" s="92">
        <v>100</v>
      </c>
      <c r="I197" s="16" t="s">
        <v>214</v>
      </c>
      <c r="J197" s="86" t="s">
        <v>1731</v>
      </c>
      <c r="K197" s="16"/>
      <c r="L197" s="82" t="s">
        <v>61</v>
      </c>
      <c r="M197" s="18" t="s">
        <v>61</v>
      </c>
      <c r="N197" s="18" t="s">
        <v>61</v>
      </c>
      <c r="O197" s="18" t="s">
        <v>61</v>
      </c>
      <c r="P197" s="18" t="s">
        <v>61</v>
      </c>
      <c r="Q197" s="18" t="s">
        <v>61</v>
      </c>
      <c r="R197" s="18" t="s">
        <v>61</v>
      </c>
      <c r="S197" s="18" t="s">
        <v>61</v>
      </c>
      <c r="T197" s="18" t="s">
        <v>61</v>
      </c>
      <c r="U197" s="18" t="s">
        <v>61</v>
      </c>
      <c r="V197" s="18" t="s">
        <v>61</v>
      </c>
      <c r="W197" s="83" t="s">
        <v>61</v>
      </c>
      <c r="X197" s="18" t="s">
        <v>1340</v>
      </c>
      <c r="Y197" s="18" t="s">
        <v>1340</v>
      </c>
      <c r="Z197" s="87" t="s">
        <v>1587</v>
      </c>
      <c r="AA197" s="87" t="s">
        <v>1587</v>
      </c>
      <c r="AB197" s="18" t="s">
        <v>1340</v>
      </c>
      <c r="AC197" s="18" t="s">
        <v>1340</v>
      </c>
    </row>
    <row r="198" spans="1:29" ht="12.75" hidden="1" customHeight="1" x14ac:dyDescent="0.4">
      <c r="A198" s="16"/>
      <c r="B198" s="84">
        <v>194</v>
      </c>
      <c r="C198" s="16" t="s">
        <v>1977</v>
      </c>
      <c r="D198" s="90" t="s">
        <v>1582</v>
      </c>
      <c r="E198" s="16" t="s">
        <v>1583</v>
      </c>
      <c r="F198" s="90" t="s">
        <v>1978</v>
      </c>
      <c r="G198" s="90"/>
      <c r="H198" s="92">
        <v>100</v>
      </c>
      <c r="I198" s="90" t="s">
        <v>1585</v>
      </c>
      <c r="J198" s="86" t="s">
        <v>1586</v>
      </c>
      <c r="K198" s="16"/>
      <c r="L198" s="82" t="s">
        <v>61</v>
      </c>
      <c r="M198" s="18" t="s">
        <v>61</v>
      </c>
      <c r="N198" s="18" t="s">
        <v>1340</v>
      </c>
      <c r="O198" s="18" t="s">
        <v>1340</v>
      </c>
      <c r="P198" s="18" t="s">
        <v>1340</v>
      </c>
      <c r="Q198" s="18" t="s">
        <v>1340</v>
      </c>
      <c r="R198" s="86" t="s">
        <v>1340</v>
      </c>
      <c r="S198" s="18" t="s">
        <v>1340</v>
      </c>
      <c r="T198" s="18" t="s">
        <v>1340</v>
      </c>
      <c r="U198" s="18" t="s">
        <v>1340</v>
      </c>
      <c r="V198" s="18" t="s">
        <v>1340</v>
      </c>
      <c r="W198" s="91" t="s">
        <v>1340</v>
      </c>
      <c r="X198" s="18" t="s">
        <v>1340</v>
      </c>
      <c r="Y198" s="18" t="s">
        <v>1340</v>
      </c>
      <c r="Z198" s="18" t="s">
        <v>1340</v>
      </c>
      <c r="AA198" s="18" t="s">
        <v>1340</v>
      </c>
      <c r="AB198" s="18" t="s">
        <v>1340</v>
      </c>
    </row>
    <row r="199" spans="1:29" ht="12.75" hidden="1" customHeight="1" x14ac:dyDescent="0.4">
      <c r="A199" s="16"/>
      <c r="B199" s="84">
        <v>195</v>
      </c>
      <c r="C199" s="16" t="s">
        <v>1979</v>
      </c>
      <c r="D199" s="90" t="s">
        <v>1582</v>
      </c>
      <c r="E199" s="16" t="s">
        <v>1583</v>
      </c>
      <c r="F199" s="90" t="s">
        <v>1980</v>
      </c>
      <c r="G199" s="90"/>
      <c r="H199" s="92">
        <v>150</v>
      </c>
      <c r="I199" s="90" t="s">
        <v>1645</v>
      </c>
      <c r="J199" s="86" t="s">
        <v>1586</v>
      </c>
      <c r="K199" s="16"/>
      <c r="L199" s="82" t="s">
        <v>1340</v>
      </c>
      <c r="M199" s="18" t="s">
        <v>1340</v>
      </c>
      <c r="N199" s="18" t="s">
        <v>1340</v>
      </c>
      <c r="O199" s="18" t="s">
        <v>1340</v>
      </c>
      <c r="P199" s="18" t="s">
        <v>1340</v>
      </c>
      <c r="Q199" s="18" t="s">
        <v>1340</v>
      </c>
      <c r="R199" s="86" t="s">
        <v>1340</v>
      </c>
      <c r="S199" s="18" t="s">
        <v>1340</v>
      </c>
      <c r="T199" s="18" t="s">
        <v>1340</v>
      </c>
      <c r="U199" s="87" t="s">
        <v>1587</v>
      </c>
      <c r="V199" s="18" t="s">
        <v>1340</v>
      </c>
      <c r="W199" s="91" t="s">
        <v>1340</v>
      </c>
      <c r="X199" s="18" t="s">
        <v>1340</v>
      </c>
      <c r="Y199" s="18" t="s">
        <v>1340</v>
      </c>
      <c r="Z199" s="18" t="s">
        <v>1340</v>
      </c>
      <c r="AA199" s="18" t="s">
        <v>1340</v>
      </c>
      <c r="AB199" s="18"/>
    </row>
    <row r="200" spans="1:29" ht="12.75" hidden="1" customHeight="1" x14ac:dyDescent="0.4">
      <c r="A200" s="16"/>
      <c r="B200" s="84">
        <v>196</v>
      </c>
      <c r="C200" s="16" t="s">
        <v>1981</v>
      </c>
      <c r="D200" s="16" t="s">
        <v>1582</v>
      </c>
      <c r="E200" s="16" t="s">
        <v>1600</v>
      </c>
      <c r="F200" s="16" t="s">
        <v>1982</v>
      </c>
      <c r="G200" s="16"/>
      <c r="H200" s="44">
        <v>4.9000000000000004</v>
      </c>
      <c r="I200" s="16" t="s">
        <v>1703</v>
      </c>
      <c r="J200" s="86" t="s">
        <v>1586</v>
      </c>
      <c r="K200" s="16"/>
      <c r="L200" s="82" t="s">
        <v>61</v>
      </c>
      <c r="M200" s="18" t="s">
        <v>61</v>
      </c>
      <c r="N200" s="18" t="s">
        <v>61</v>
      </c>
      <c r="O200" s="18" t="s">
        <v>61</v>
      </c>
      <c r="P200" s="18" t="s">
        <v>61</v>
      </c>
      <c r="Q200" s="18" t="s">
        <v>61</v>
      </c>
      <c r="R200" s="18" t="s">
        <v>61</v>
      </c>
      <c r="S200" s="18" t="s">
        <v>61</v>
      </c>
      <c r="T200" s="18" t="s">
        <v>61</v>
      </c>
      <c r="U200" s="18" t="s">
        <v>61</v>
      </c>
      <c r="V200" s="18" t="s">
        <v>61</v>
      </c>
      <c r="W200" s="83" t="s">
        <v>61</v>
      </c>
      <c r="X200" s="18" t="s">
        <v>61</v>
      </c>
      <c r="Y200" s="18" t="s">
        <v>61</v>
      </c>
      <c r="Z200" s="18" t="s">
        <v>61</v>
      </c>
      <c r="AA200" s="18" t="s">
        <v>61</v>
      </c>
      <c r="AB200" s="18" t="s">
        <v>1340</v>
      </c>
    </row>
    <row r="201" spans="1:29" ht="12.75" hidden="1" customHeight="1" x14ac:dyDescent="0.4">
      <c r="A201" s="16"/>
      <c r="B201" s="84">
        <v>197</v>
      </c>
      <c r="C201" s="85" t="s">
        <v>1983</v>
      </c>
      <c r="D201" s="16" t="s">
        <v>1593</v>
      </c>
      <c r="E201" s="16" t="s">
        <v>1583</v>
      </c>
      <c r="F201" s="16" t="s">
        <v>1984</v>
      </c>
      <c r="G201" s="85" t="s">
        <v>1307</v>
      </c>
      <c r="H201" s="44">
        <v>100</v>
      </c>
      <c r="I201" s="16" t="s">
        <v>1645</v>
      </c>
      <c r="J201" s="86" t="s">
        <v>1609</v>
      </c>
      <c r="K201" s="16"/>
      <c r="L201" s="82" t="s">
        <v>61</v>
      </c>
      <c r="M201" s="18" t="s">
        <v>61</v>
      </c>
      <c r="N201" s="18" t="s">
        <v>61</v>
      </c>
      <c r="O201" s="18" t="s">
        <v>61</v>
      </c>
      <c r="P201" s="18" t="s">
        <v>61</v>
      </c>
      <c r="Q201" s="18" t="s">
        <v>61</v>
      </c>
      <c r="R201" s="18" t="s">
        <v>61</v>
      </c>
      <c r="S201" s="18" t="s">
        <v>61</v>
      </c>
      <c r="T201" s="18" t="s">
        <v>61</v>
      </c>
      <c r="U201" s="18" t="s">
        <v>61</v>
      </c>
      <c r="V201" s="18" t="s">
        <v>61</v>
      </c>
      <c r="W201" s="83" t="s">
        <v>61</v>
      </c>
      <c r="X201" s="18" t="s">
        <v>61</v>
      </c>
      <c r="Y201" s="18" t="s">
        <v>61</v>
      </c>
      <c r="Z201" s="18" t="s">
        <v>1340</v>
      </c>
      <c r="AA201" s="18" t="s">
        <v>1340</v>
      </c>
      <c r="AB201" s="18"/>
    </row>
    <row r="202" spans="1:29" ht="12.75" hidden="1" customHeight="1" x14ac:dyDescent="0.4">
      <c r="A202" s="16"/>
      <c r="B202" s="84">
        <v>198</v>
      </c>
      <c r="C202" s="85" t="s">
        <v>1983</v>
      </c>
      <c r="D202" s="16" t="s">
        <v>1593</v>
      </c>
      <c r="E202" s="16" t="s">
        <v>1583</v>
      </c>
      <c r="F202" s="16" t="s">
        <v>1984</v>
      </c>
      <c r="G202" s="16" t="s">
        <v>1789</v>
      </c>
      <c r="H202" s="44">
        <v>100</v>
      </c>
      <c r="I202" s="16" t="s">
        <v>1645</v>
      </c>
      <c r="J202" s="86" t="s">
        <v>1609</v>
      </c>
      <c r="K202" s="16"/>
      <c r="L202" s="82" t="s">
        <v>61</v>
      </c>
      <c r="M202" s="18" t="s">
        <v>61</v>
      </c>
      <c r="N202" s="18" t="s">
        <v>61</v>
      </c>
      <c r="O202" s="18" t="s">
        <v>61</v>
      </c>
      <c r="P202" s="18" t="s">
        <v>61</v>
      </c>
      <c r="Q202" s="18" t="s">
        <v>61</v>
      </c>
      <c r="R202" s="18" t="s">
        <v>61</v>
      </c>
      <c r="S202" s="18" t="s">
        <v>61</v>
      </c>
      <c r="T202" s="18" t="s">
        <v>61</v>
      </c>
      <c r="U202" s="18" t="s">
        <v>61</v>
      </c>
      <c r="V202" s="18" t="s">
        <v>61</v>
      </c>
      <c r="W202" s="83" t="s">
        <v>61</v>
      </c>
      <c r="X202" s="18" t="s">
        <v>61</v>
      </c>
      <c r="Y202" s="18" t="s">
        <v>61</v>
      </c>
      <c r="Z202" s="18" t="s">
        <v>1340</v>
      </c>
      <c r="AA202" s="18" t="s">
        <v>1340</v>
      </c>
      <c r="AB202" s="18"/>
    </row>
    <row r="203" spans="1:29" ht="12.75" hidden="1" customHeight="1" x14ac:dyDescent="0.4">
      <c r="A203" s="16"/>
      <c r="B203" s="84">
        <v>199</v>
      </c>
      <c r="C203" s="16" t="s">
        <v>1985</v>
      </c>
      <c r="D203" s="16" t="s">
        <v>1582</v>
      </c>
      <c r="E203" s="89" t="s">
        <v>1589</v>
      </c>
      <c r="F203" s="16"/>
      <c r="G203" s="16"/>
      <c r="H203" s="44">
        <v>19.600000000000001</v>
      </c>
      <c r="I203" s="16" t="s">
        <v>1605</v>
      </c>
      <c r="J203" s="86" t="s">
        <v>1591</v>
      </c>
      <c r="K203" s="16"/>
      <c r="L203" s="82"/>
      <c r="M203" s="18"/>
      <c r="N203" s="18"/>
      <c r="O203" s="18"/>
      <c r="P203" s="18"/>
      <c r="Q203" s="18"/>
      <c r="R203" s="18"/>
      <c r="S203" s="18"/>
      <c r="T203" s="18"/>
      <c r="U203" s="18"/>
      <c r="V203" s="18"/>
      <c r="W203" s="83"/>
      <c r="X203" s="18" t="s">
        <v>61</v>
      </c>
      <c r="Y203" s="18" t="s">
        <v>61</v>
      </c>
      <c r="Z203" s="18" t="s">
        <v>61</v>
      </c>
      <c r="AA203" s="87" t="s">
        <v>61</v>
      </c>
      <c r="AB203" s="18" t="s">
        <v>1340</v>
      </c>
    </row>
    <row r="204" spans="1:29" ht="12.75" hidden="1" customHeight="1" x14ac:dyDescent="0.4">
      <c r="A204" s="16"/>
      <c r="B204" s="84">
        <v>200</v>
      </c>
      <c r="C204" s="16" t="s">
        <v>1986</v>
      </c>
      <c r="D204" s="16" t="s">
        <v>1582</v>
      </c>
      <c r="E204" s="16" t="s">
        <v>1600</v>
      </c>
      <c r="F204" s="90" t="s">
        <v>1987</v>
      </c>
      <c r="G204" s="17"/>
      <c r="H204" s="92">
        <v>0.98</v>
      </c>
      <c r="I204" s="16" t="s">
        <v>1739</v>
      </c>
      <c r="J204" s="86" t="s">
        <v>1609</v>
      </c>
      <c r="K204" s="16"/>
      <c r="L204" s="82" t="s">
        <v>61</v>
      </c>
      <c r="M204" s="18" t="s">
        <v>61</v>
      </c>
      <c r="N204" s="18" t="s">
        <v>61</v>
      </c>
      <c r="O204" s="18" t="s">
        <v>61</v>
      </c>
      <c r="P204" s="18" t="s">
        <v>61</v>
      </c>
      <c r="Q204" s="18" t="s">
        <v>61</v>
      </c>
      <c r="R204" s="86" t="s">
        <v>61</v>
      </c>
      <c r="S204" s="18" t="s">
        <v>1340</v>
      </c>
      <c r="T204" s="18" t="s">
        <v>1340</v>
      </c>
      <c r="U204" s="18" t="s">
        <v>1340</v>
      </c>
      <c r="V204" s="18" t="s">
        <v>1340</v>
      </c>
      <c r="W204" s="91" t="s">
        <v>1340</v>
      </c>
      <c r="X204" s="18" t="s">
        <v>1340</v>
      </c>
      <c r="Y204" s="18" t="s">
        <v>1340</v>
      </c>
      <c r="Z204" s="18" t="s">
        <v>1340</v>
      </c>
      <c r="AA204" s="87" t="s">
        <v>1587</v>
      </c>
      <c r="AB204" s="18"/>
    </row>
    <row r="205" spans="1:29" ht="12.75" hidden="1" customHeight="1" x14ac:dyDescent="0.4">
      <c r="A205" s="16"/>
      <c r="B205" s="84">
        <v>201</v>
      </c>
      <c r="C205" s="16" t="s">
        <v>1988</v>
      </c>
      <c r="D205" s="90" t="s">
        <v>1582</v>
      </c>
      <c r="E205" s="16" t="s">
        <v>1583</v>
      </c>
      <c r="F205" s="90" t="s">
        <v>1989</v>
      </c>
      <c r="G205" s="17"/>
      <c r="H205" s="92">
        <v>50</v>
      </c>
      <c r="I205" s="16" t="s">
        <v>109</v>
      </c>
      <c r="J205" s="86" t="s">
        <v>1586</v>
      </c>
      <c r="K205" s="16"/>
      <c r="L205" s="82" t="s">
        <v>61</v>
      </c>
      <c r="M205" s="18" t="s">
        <v>61</v>
      </c>
      <c r="N205" s="18" t="s">
        <v>61</v>
      </c>
      <c r="O205" s="18" t="s">
        <v>61</v>
      </c>
      <c r="P205" s="18" t="s">
        <v>61</v>
      </c>
      <c r="Q205" s="18" t="s">
        <v>61</v>
      </c>
      <c r="R205" s="86" t="s">
        <v>1340</v>
      </c>
      <c r="S205" s="18" t="s">
        <v>1340</v>
      </c>
      <c r="T205" s="87" t="s">
        <v>1587</v>
      </c>
      <c r="U205" s="18" t="s">
        <v>1340</v>
      </c>
      <c r="V205" s="18" t="s">
        <v>1340</v>
      </c>
      <c r="W205" s="91" t="s">
        <v>1340</v>
      </c>
      <c r="X205" s="18" t="s">
        <v>1340</v>
      </c>
      <c r="Y205" s="18" t="s">
        <v>1340</v>
      </c>
      <c r="Z205" s="18" t="s">
        <v>1340</v>
      </c>
      <c r="AA205" s="87" t="s">
        <v>1587</v>
      </c>
      <c r="AB205" s="18"/>
    </row>
    <row r="206" spans="1:29" ht="12.75" hidden="1" customHeight="1" x14ac:dyDescent="0.4">
      <c r="A206" s="16"/>
      <c r="B206" s="84">
        <v>202</v>
      </c>
      <c r="C206" s="16" t="s">
        <v>1990</v>
      </c>
      <c r="D206" s="16" t="s">
        <v>1625</v>
      </c>
      <c r="E206" s="16" t="s">
        <v>1600</v>
      </c>
      <c r="F206" s="16" t="s">
        <v>1991</v>
      </c>
      <c r="G206" s="16"/>
      <c r="H206" s="44">
        <v>98</v>
      </c>
      <c r="I206" s="16" t="s">
        <v>1901</v>
      </c>
      <c r="J206" s="86" t="s">
        <v>1586</v>
      </c>
      <c r="K206" s="16"/>
      <c r="L206" s="82" t="s">
        <v>61</v>
      </c>
      <c r="M206" s="18" t="s">
        <v>61</v>
      </c>
      <c r="N206" s="18" t="s">
        <v>61</v>
      </c>
      <c r="O206" s="18" t="s">
        <v>61</v>
      </c>
      <c r="P206" s="18" t="s">
        <v>61</v>
      </c>
      <c r="Q206" s="18" t="s">
        <v>61</v>
      </c>
      <c r="R206" s="18" t="s">
        <v>61</v>
      </c>
      <c r="S206" s="18" t="s">
        <v>61</v>
      </c>
      <c r="T206" s="18" t="s">
        <v>61</v>
      </c>
      <c r="U206" s="18" t="s">
        <v>61</v>
      </c>
      <c r="V206" s="18" t="s">
        <v>61</v>
      </c>
      <c r="W206" s="83" t="s">
        <v>61</v>
      </c>
      <c r="X206" s="18" t="s">
        <v>61</v>
      </c>
      <c r="Y206" s="18" t="s">
        <v>61</v>
      </c>
      <c r="Z206" s="18" t="s">
        <v>61</v>
      </c>
      <c r="AA206" s="18" t="s">
        <v>61</v>
      </c>
      <c r="AB206" s="18" t="s">
        <v>1340</v>
      </c>
    </row>
    <row r="207" spans="1:29" ht="12.75" hidden="1" customHeight="1" x14ac:dyDescent="0.4">
      <c r="A207" s="16"/>
      <c r="B207" s="84">
        <v>203</v>
      </c>
      <c r="C207" s="90" t="s">
        <v>1992</v>
      </c>
      <c r="D207" s="16" t="s">
        <v>1582</v>
      </c>
      <c r="E207" s="16" t="s">
        <v>1600</v>
      </c>
      <c r="F207" s="90" t="s">
        <v>1993</v>
      </c>
      <c r="G207" s="17"/>
      <c r="H207" s="92">
        <v>0.98</v>
      </c>
      <c r="I207" s="16" t="s">
        <v>138</v>
      </c>
      <c r="J207" s="86" t="s">
        <v>1595</v>
      </c>
      <c r="K207" s="17"/>
      <c r="L207" s="82" t="s">
        <v>61</v>
      </c>
      <c r="M207" s="18" t="s">
        <v>61</v>
      </c>
      <c r="N207" s="18" t="s">
        <v>61</v>
      </c>
      <c r="O207" s="18" t="s">
        <v>61</v>
      </c>
      <c r="P207" s="18" t="s">
        <v>61</v>
      </c>
      <c r="Q207" s="18" t="s">
        <v>61</v>
      </c>
      <c r="R207" s="86" t="s">
        <v>1340</v>
      </c>
      <c r="S207" s="18" t="s">
        <v>1340</v>
      </c>
      <c r="T207" s="18" t="s">
        <v>1340</v>
      </c>
      <c r="U207" s="87" t="s">
        <v>1587</v>
      </c>
      <c r="V207" s="87" t="s">
        <v>1587</v>
      </c>
      <c r="W207" s="91" t="s">
        <v>1340</v>
      </c>
      <c r="X207" s="18" t="s">
        <v>1340</v>
      </c>
      <c r="Y207" s="87" t="s">
        <v>1587</v>
      </c>
      <c r="Z207" s="18" t="s">
        <v>1340</v>
      </c>
      <c r="AA207" s="18" t="s">
        <v>1340</v>
      </c>
      <c r="AB207" s="18"/>
    </row>
    <row r="208" spans="1:29" ht="12.75" hidden="1" customHeight="1" x14ac:dyDescent="0.4">
      <c r="A208" s="16"/>
      <c r="B208" s="84">
        <v>204</v>
      </c>
      <c r="C208" s="16" t="s">
        <v>1994</v>
      </c>
      <c r="D208" s="16" t="s">
        <v>1593</v>
      </c>
      <c r="E208" s="16" t="s">
        <v>1583</v>
      </c>
      <c r="F208" s="16" t="s">
        <v>1995</v>
      </c>
      <c r="G208" s="90" t="s">
        <v>215</v>
      </c>
      <c r="H208" s="44">
        <v>100</v>
      </c>
      <c r="I208" s="16" t="s">
        <v>1585</v>
      </c>
      <c r="J208" s="86" t="s">
        <v>1586</v>
      </c>
      <c r="K208" s="16"/>
      <c r="L208" s="82" t="s">
        <v>1340</v>
      </c>
      <c r="M208" s="18" t="s">
        <v>1340</v>
      </c>
      <c r="N208" s="18" t="s">
        <v>1340</v>
      </c>
      <c r="O208" s="18" t="s">
        <v>1340</v>
      </c>
      <c r="P208" s="87" t="s">
        <v>1587</v>
      </c>
      <c r="Q208" s="18" t="s">
        <v>1340</v>
      </c>
      <c r="R208" s="86" t="s">
        <v>1340</v>
      </c>
      <c r="S208" s="87" t="s">
        <v>1587</v>
      </c>
      <c r="T208" s="87" t="s">
        <v>1587</v>
      </c>
      <c r="U208" s="87" t="s">
        <v>1587</v>
      </c>
      <c r="V208" s="87" t="s">
        <v>1587</v>
      </c>
      <c r="W208" s="88" t="s">
        <v>1587</v>
      </c>
      <c r="X208" s="87" t="s">
        <v>1587</v>
      </c>
      <c r="Y208" s="87" t="s">
        <v>1587</v>
      </c>
      <c r="Z208" s="87" t="s">
        <v>1587</v>
      </c>
      <c r="AA208" s="87" t="s">
        <v>1587</v>
      </c>
      <c r="AB208" s="18"/>
    </row>
    <row r="209" spans="1:29" ht="12.75" hidden="1" customHeight="1" x14ac:dyDescent="0.4">
      <c r="A209" s="16"/>
      <c r="B209" s="84">
        <v>205</v>
      </c>
      <c r="C209" s="16" t="s">
        <v>1996</v>
      </c>
      <c r="D209" s="16" t="s">
        <v>1582</v>
      </c>
      <c r="E209" s="16" t="s">
        <v>1600</v>
      </c>
      <c r="F209" s="16" t="s">
        <v>1997</v>
      </c>
      <c r="G209" s="44"/>
      <c r="H209" s="44">
        <v>39.200000000000003</v>
      </c>
      <c r="I209" s="16" t="s">
        <v>1660</v>
      </c>
      <c r="J209" s="86" t="s">
        <v>1586</v>
      </c>
      <c r="K209" s="16"/>
      <c r="L209" s="82" t="s">
        <v>1340</v>
      </c>
      <c r="M209" s="18" t="s">
        <v>1340</v>
      </c>
      <c r="N209" s="18" t="s">
        <v>1340</v>
      </c>
      <c r="O209" s="18" t="s">
        <v>1340</v>
      </c>
      <c r="P209" s="18" t="s">
        <v>1340</v>
      </c>
      <c r="Q209" s="18" t="s">
        <v>1340</v>
      </c>
      <c r="R209" s="86" t="s">
        <v>1340</v>
      </c>
      <c r="S209" s="18" t="s">
        <v>1340</v>
      </c>
      <c r="T209" s="18" t="s">
        <v>1340</v>
      </c>
      <c r="U209" s="18" t="s">
        <v>1340</v>
      </c>
      <c r="V209" s="18" t="s">
        <v>1340</v>
      </c>
      <c r="W209" s="91" t="s">
        <v>1340</v>
      </c>
      <c r="X209" s="18" t="s">
        <v>1340</v>
      </c>
      <c r="Y209" s="18" t="s">
        <v>1340</v>
      </c>
      <c r="Z209" s="18" t="s">
        <v>1340</v>
      </c>
      <c r="AA209" s="18" t="s">
        <v>1340</v>
      </c>
      <c r="AB209" s="18" t="s">
        <v>1340</v>
      </c>
    </row>
    <row r="210" spans="1:29" ht="12.75" hidden="1" customHeight="1" x14ac:dyDescent="0.4">
      <c r="A210" s="16"/>
      <c r="B210" s="84">
        <v>206</v>
      </c>
      <c r="C210" s="85" t="s">
        <v>1998</v>
      </c>
      <c r="D210" s="16" t="s">
        <v>1593</v>
      </c>
      <c r="E210" s="16" t="s">
        <v>1600</v>
      </c>
      <c r="F210" s="16" t="s">
        <v>1999</v>
      </c>
      <c r="G210" s="16" t="s">
        <v>243</v>
      </c>
      <c r="H210" s="44">
        <v>29.4</v>
      </c>
      <c r="I210" s="16" t="s">
        <v>1703</v>
      </c>
      <c r="J210" s="86" t="s">
        <v>1586</v>
      </c>
      <c r="K210" s="16"/>
      <c r="L210" s="82" t="s">
        <v>1340</v>
      </c>
      <c r="M210" s="18" t="s">
        <v>1340</v>
      </c>
      <c r="N210" s="18" t="s">
        <v>1340</v>
      </c>
      <c r="O210" s="18" t="s">
        <v>1340</v>
      </c>
      <c r="P210" s="18" t="s">
        <v>1340</v>
      </c>
      <c r="Q210" s="18" t="s">
        <v>1340</v>
      </c>
      <c r="R210" s="86" t="s">
        <v>1340</v>
      </c>
      <c r="S210" s="18" t="s">
        <v>1340</v>
      </c>
      <c r="T210" s="18" t="s">
        <v>1340</v>
      </c>
      <c r="U210" s="18" t="s">
        <v>1340</v>
      </c>
      <c r="V210" s="18" t="s">
        <v>1340</v>
      </c>
      <c r="W210" s="91" t="s">
        <v>1340</v>
      </c>
      <c r="X210" s="18" t="s">
        <v>1340</v>
      </c>
      <c r="Y210" s="18" t="s">
        <v>1340</v>
      </c>
      <c r="Z210" s="18" t="s">
        <v>1340</v>
      </c>
      <c r="AA210" s="18" t="s">
        <v>1340</v>
      </c>
      <c r="AB210" s="18" t="s">
        <v>1340</v>
      </c>
    </row>
    <row r="211" spans="1:29" ht="12.75" hidden="1" customHeight="1" x14ac:dyDescent="0.4">
      <c r="A211" s="16"/>
      <c r="B211" s="84">
        <v>207</v>
      </c>
      <c r="C211" s="85" t="s">
        <v>1998</v>
      </c>
      <c r="D211" s="16" t="s">
        <v>1582</v>
      </c>
      <c r="E211" s="16" t="s">
        <v>1600</v>
      </c>
      <c r="F211" s="16" t="s">
        <v>1999</v>
      </c>
      <c r="G211" s="44"/>
      <c r="H211" s="44">
        <v>49</v>
      </c>
      <c r="I211" s="16" t="s">
        <v>1590</v>
      </c>
      <c r="J211" s="86" t="s">
        <v>1586</v>
      </c>
      <c r="K211" s="16"/>
      <c r="L211" s="82" t="s">
        <v>1340</v>
      </c>
      <c r="M211" s="18" t="s">
        <v>1340</v>
      </c>
      <c r="N211" s="18" t="s">
        <v>1340</v>
      </c>
      <c r="O211" s="18" t="s">
        <v>1340</v>
      </c>
      <c r="P211" s="18" t="s">
        <v>1340</v>
      </c>
      <c r="Q211" s="18" t="s">
        <v>1340</v>
      </c>
      <c r="R211" s="86" t="s">
        <v>1340</v>
      </c>
      <c r="S211" s="18" t="s">
        <v>1340</v>
      </c>
      <c r="T211" s="18" t="s">
        <v>1340</v>
      </c>
      <c r="U211" s="18" t="s">
        <v>1340</v>
      </c>
      <c r="V211" s="18" t="s">
        <v>1340</v>
      </c>
      <c r="W211" s="91" t="s">
        <v>1340</v>
      </c>
      <c r="X211" s="18" t="s">
        <v>1340</v>
      </c>
      <c r="Y211" s="18" t="s">
        <v>1340</v>
      </c>
      <c r="Z211" s="18" t="s">
        <v>1340</v>
      </c>
      <c r="AA211" s="18" t="s">
        <v>1340</v>
      </c>
      <c r="AB211" s="18" t="s">
        <v>1340</v>
      </c>
    </row>
    <row r="212" spans="1:29" ht="12.75" hidden="1" customHeight="1" x14ac:dyDescent="0.4">
      <c r="A212" s="16"/>
      <c r="B212" s="84">
        <v>208</v>
      </c>
      <c r="C212" s="16" t="s">
        <v>2000</v>
      </c>
      <c r="D212" s="90" t="s">
        <v>1593</v>
      </c>
      <c r="E212" s="16" t="s">
        <v>1583</v>
      </c>
      <c r="F212" s="90" t="s">
        <v>2001</v>
      </c>
      <c r="G212" s="102" t="s">
        <v>1289</v>
      </c>
      <c r="H212" s="92">
        <v>30</v>
      </c>
      <c r="I212" s="16" t="s">
        <v>1585</v>
      </c>
      <c r="J212" s="86" t="s">
        <v>1586</v>
      </c>
      <c r="K212" s="16"/>
      <c r="L212" s="82" t="s">
        <v>61</v>
      </c>
      <c r="M212" s="18" t="s">
        <v>61</v>
      </c>
      <c r="N212" s="18" t="s">
        <v>61</v>
      </c>
      <c r="O212" s="18" t="s">
        <v>61</v>
      </c>
      <c r="P212" s="18" t="s">
        <v>61</v>
      </c>
      <c r="Q212" s="18" t="s">
        <v>61</v>
      </c>
      <c r="R212" s="86" t="s">
        <v>61</v>
      </c>
      <c r="S212" s="18" t="s">
        <v>1340</v>
      </c>
      <c r="T212" s="18" t="s">
        <v>1340</v>
      </c>
      <c r="U212" s="18" t="s">
        <v>1340</v>
      </c>
      <c r="V212" s="18" t="s">
        <v>1340</v>
      </c>
      <c r="W212" s="91" t="s">
        <v>1340</v>
      </c>
      <c r="X212" s="18" t="s">
        <v>1340</v>
      </c>
      <c r="Y212" s="18" t="s">
        <v>1340</v>
      </c>
      <c r="Z212" s="18" t="s">
        <v>1340</v>
      </c>
      <c r="AA212" s="18" t="s">
        <v>1340</v>
      </c>
      <c r="AB212" s="18" t="s">
        <v>1340</v>
      </c>
    </row>
    <row r="213" spans="1:29" ht="12.75" hidden="1" customHeight="1" x14ac:dyDescent="0.4">
      <c r="A213" s="16"/>
      <c r="B213" s="84">
        <v>209</v>
      </c>
      <c r="C213" s="17" t="s">
        <v>2002</v>
      </c>
      <c r="D213" s="16" t="s">
        <v>1593</v>
      </c>
      <c r="E213" s="16" t="s">
        <v>1583</v>
      </c>
      <c r="F213" s="16" t="s">
        <v>2003</v>
      </c>
      <c r="G213" s="16" t="s">
        <v>189</v>
      </c>
      <c r="H213" s="44">
        <v>40</v>
      </c>
      <c r="I213" s="16" t="s">
        <v>138</v>
      </c>
      <c r="J213" s="86" t="s">
        <v>1586</v>
      </c>
      <c r="K213" s="16"/>
      <c r="L213" s="82" t="s">
        <v>61</v>
      </c>
      <c r="M213" s="18" t="s">
        <v>61</v>
      </c>
      <c r="N213" s="18" t="s">
        <v>61</v>
      </c>
      <c r="O213" s="18" t="s">
        <v>61</v>
      </c>
      <c r="P213" s="18" t="s">
        <v>61</v>
      </c>
      <c r="Q213" s="18" t="s">
        <v>61</v>
      </c>
      <c r="R213" s="86" t="s">
        <v>61</v>
      </c>
      <c r="S213" s="18" t="s">
        <v>61</v>
      </c>
      <c r="T213" s="18" t="s">
        <v>61</v>
      </c>
      <c r="U213" s="18" t="s">
        <v>1340</v>
      </c>
      <c r="V213" s="18" t="s">
        <v>1340</v>
      </c>
      <c r="W213" s="91" t="s">
        <v>1340</v>
      </c>
      <c r="X213" s="18" t="s">
        <v>1340</v>
      </c>
      <c r="Y213" s="87" t="s">
        <v>1587</v>
      </c>
      <c r="Z213" s="87" t="s">
        <v>1587</v>
      </c>
      <c r="AA213" s="87" t="s">
        <v>1587</v>
      </c>
      <c r="AB213" s="18" t="s">
        <v>1340</v>
      </c>
    </row>
    <row r="214" spans="1:29" ht="12.75" hidden="1" customHeight="1" x14ac:dyDescent="0.4">
      <c r="A214" s="16"/>
      <c r="B214" s="84">
        <v>210</v>
      </c>
      <c r="C214" s="16" t="s">
        <v>2004</v>
      </c>
      <c r="D214" s="16" t="s">
        <v>1593</v>
      </c>
      <c r="E214" s="89" t="s">
        <v>1589</v>
      </c>
      <c r="F214" s="16" t="s">
        <v>2005</v>
      </c>
      <c r="G214" s="16" t="s">
        <v>169</v>
      </c>
      <c r="H214" s="44">
        <v>196</v>
      </c>
      <c r="I214" s="16" t="s">
        <v>1598</v>
      </c>
      <c r="J214" s="86" t="s">
        <v>1586</v>
      </c>
      <c r="K214" s="16"/>
      <c r="L214" s="82" t="s">
        <v>1340</v>
      </c>
      <c r="M214" s="18" t="s">
        <v>1340</v>
      </c>
      <c r="N214" s="18" t="s">
        <v>1340</v>
      </c>
      <c r="O214" s="18" t="s">
        <v>1340</v>
      </c>
      <c r="P214" s="18" t="s">
        <v>1340</v>
      </c>
      <c r="Q214" s="18" t="s">
        <v>1340</v>
      </c>
      <c r="R214" s="86" t="s">
        <v>1340</v>
      </c>
      <c r="S214" s="18" t="s">
        <v>1340</v>
      </c>
      <c r="T214" s="18" t="s">
        <v>1340</v>
      </c>
      <c r="U214" s="18" t="s">
        <v>1340</v>
      </c>
      <c r="V214" s="18" t="s">
        <v>1340</v>
      </c>
      <c r="W214" s="91" t="s">
        <v>1340</v>
      </c>
      <c r="X214" s="18" t="s">
        <v>1340</v>
      </c>
      <c r="Y214" s="18" t="s">
        <v>1340</v>
      </c>
      <c r="Z214" s="18" t="s">
        <v>1340</v>
      </c>
      <c r="AA214" s="18" t="s">
        <v>1340</v>
      </c>
      <c r="AB214" s="18" t="s">
        <v>1340</v>
      </c>
    </row>
    <row r="215" spans="1:29" ht="12.75" hidden="1" customHeight="1" x14ac:dyDescent="0.4">
      <c r="A215" s="16"/>
      <c r="B215" s="84">
        <v>211</v>
      </c>
      <c r="C215" s="16" t="s">
        <v>2006</v>
      </c>
      <c r="D215" s="90" t="s">
        <v>1593</v>
      </c>
      <c r="E215" s="16" t="s">
        <v>1583</v>
      </c>
      <c r="F215" s="90" t="s">
        <v>2007</v>
      </c>
      <c r="G215" s="104" t="s">
        <v>104</v>
      </c>
      <c r="H215" s="92">
        <v>50</v>
      </c>
      <c r="I215" s="17" t="s">
        <v>2008</v>
      </c>
      <c r="J215" s="86" t="s">
        <v>1586</v>
      </c>
      <c r="K215" s="16"/>
      <c r="L215" s="82" t="s">
        <v>61</v>
      </c>
      <c r="M215" s="18" t="s">
        <v>61</v>
      </c>
      <c r="N215" s="18" t="s">
        <v>1340</v>
      </c>
      <c r="O215" s="18" t="s">
        <v>1340</v>
      </c>
      <c r="P215" s="18" t="s">
        <v>1340</v>
      </c>
      <c r="Q215" s="18" t="s">
        <v>1340</v>
      </c>
      <c r="R215" s="86" t="s">
        <v>1340</v>
      </c>
      <c r="S215" s="18" t="s">
        <v>1340</v>
      </c>
      <c r="T215" s="18" t="s">
        <v>1340</v>
      </c>
      <c r="U215" s="87" t="s">
        <v>1587</v>
      </c>
      <c r="V215" s="18" t="s">
        <v>1340</v>
      </c>
      <c r="W215" s="91" t="s">
        <v>1340</v>
      </c>
      <c r="X215" s="18" t="s">
        <v>1340</v>
      </c>
      <c r="Y215" s="18" t="s">
        <v>1340</v>
      </c>
      <c r="Z215" s="18" t="s">
        <v>1340</v>
      </c>
      <c r="AA215" s="18" t="s">
        <v>1340</v>
      </c>
      <c r="AB215" s="18" t="s">
        <v>1340</v>
      </c>
      <c r="AC215" s="18" t="s">
        <v>1340</v>
      </c>
    </row>
    <row r="216" spans="1:29" ht="12.75" hidden="1" customHeight="1" x14ac:dyDescent="0.4">
      <c r="A216" s="16"/>
      <c r="B216" s="84">
        <v>212</v>
      </c>
      <c r="C216" s="90" t="s">
        <v>2009</v>
      </c>
      <c r="D216" s="90" t="s">
        <v>1582</v>
      </c>
      <c r="E216" s="16" t="s">
        <v>1583</v>
      </c>
      <c r="F216" s="90" t="s">
        <v>2010</v>
      </c>
      <c r="G216" s="90"/>
      <c r="H216" s="92">
        <v>50</v>
      </c>
      <c r="I216" s="90" t="s">
        <v>1598</v>
      </c>
      <c r="J216" s="86" t="s">
        <v>1586</v>
      </c>
      <c r="K216" s="16"/>
      <c r="L216" s="82" t="s">
        <v>1340</v>
      </c>
      <c r="M216" s="18" t="s">
        <v>1340</v>
      </c>
      <c r="N216" s="18" t="s">
        <v>1340</v>
      </c>
      <c r="O216" s="18" t="s">
        <v>1340</v>
      </c>
      <c r="P216" s="18" t="s">
        <v>1340</v>
      </c>
      <c r="Q216" s="87" t="s">
        <v>1587</v>
      </c>
      <c r="R216" s="86" t="s">
        <v>1340</v>
      </c>
      <c r="S216" s="18" t="s">
        <v>1340</v>
      </c>
      <c r="T216" s="18" t="s">
        <v>1340</v>
      </c>
      <c r="U216" s="18" t="s">
        <v>1340</v>
      </c>
      <c r="V216" s="18" t="s">
        <v>1340</v>
      </c>
      <c r="W216" s="91" t="s">
        <v>1340</v>
      </c>
      <c r="X216" s="18" t="s">
        <v>1340</v>
      </c>
      <c r="Y216" s="18" t="s">
        <v>1340</v>
      </c>
      <c r="Z216" s="87" t="s">
        <v>1587</v>
      </c>
      <c r="AA216" s="87" t="s">
        <v>1587</v>
      </c>
      <c r="AB216" s="18"/>
    </row>
    <row r="217" spans="1:29" ht="12.75" hidden="1" customHeight="1" x14ac:dyDescent="0.4">
      <c r="A217" s="16"/>
      <c r="B217" s="84">
        <v>213</v>
      </c>
      <c r="C217" s="16" t="s">
        <v>2011</v>
      </c>
      <c r="D217" s="16" t="s">
        <v>1582</v>
      </c>
      <c r="E217" s="16" t="s">
        <v>1600</v>
      </c>
      <c r="F217" s="16" t="s">
        <v>2012</v>
      </c>
      <c r="G217" s="17"/>
      <c r="H217" s="44">
        <v>4.9000000000000004</v>
      </c>
      <c r="I217" s="16" t="s">
        <v>124</v>
      </c>
      <c r="J217" s="86" t="s">
        <v>1609</v>
      </c>
      <c r="K217" s="16"/>
      <c r="L217" s="82" t="s">
        <v>61</v>
      </c>
      <c r="M217" s="18" t="s">
        <v>61</v>
      </c>
      <c r="N217" s="18" t="s">
        <v>61</v>
      </c>
      <c r="O217" s="18" t="s">
        <v>61</v>
      </c>
      <c r="P217" s="18" t="s">
        <v>61</v>
      </c>
      <c r="Q217" s="18" t="s">
        <v>61</v>
      </c>
      <c r="R217" s="86" t="s">
        <v>1340</v>
      </c>
      <c r="S217" s="18" t="s">
        <v>1340</v>
      </c>
      <c r="T217" s="18" t="s">
        <v>1340</v>
      </c>
      <c r="U217" s="18" t="s">
        <v>1340</v>
      </c>
      <c r="V217" s="18" t="s">
        <v>1340</v>
      </c>
      <c r="W217" s="91" t="s">
        <v>1340</v>
      </c>
      <c r="X217" s="18" t="s">
        <v>1340</v>
      </c>
      <c r="Y217" s="18" t="s">
        <v>1340</v>
      </c>
      <c r="Z217" s="18" t="s">
        <v>1340</v>
      </c>
      <c r="AA217" s="18" t="s">
        <v>1340</v>
      </c>
      <c r="AB217" s="18" t="s">
        <v>1340</v>
      </c>
    </row>
    <row r="218" spans="1:29" ht="12.75" hidden="1" customHeight="1" x14ac:dyDescent="0.4">
      <c r="A218" s="16"/>
      <c r="B218" s="84">
        <v>214</v>
      </c>
      <c r="C218" s="16" t="s">
        <v>2013</v>
      </c>
      <c r="D218" s="90" t="s">
        <v>1582</v>
      </c>
      <c r="E218" s="16" t="s">
        <v>1583</v>
      </c>
      <c r="F218" s="90" t="s">
        <v>2014</v>
      </c>
      <c r="G218" s="17"/>
      <c r="H218" s="92">
        <v>100</v>
      </c>
      <c r="I218" s="17" t="s">
        <v>214</v>
      </c>
      <c r="J218" s="86" t="s">
        <v>1586</v>
      </c>
      <c r="K218" s="16"/>
      <c r="L218" s="82" t="s">
        <v>61</v>
      </c>
      <c r="M218" s="18" t="s">
        <v>61</v>
      </c>
      <c r="N218" s="18" t="s">
        <v>61</v>
      </c>
      <c r="O218" s="18" t="s">
        <v>61</v>
      </c>
      <c r="P218" s="18" t="s">
        <v>61</v>
      </c>
      <c r="Q218" s="18" t="s">
        <v>61</v>
      </c>
      <c r="R218" s="86" t="s">
        <v>61</v>
      </c>
      <c r="S218" s="18" t="s">
        <v>61</v>
      </c>
      <c r="T218" s="18" t="s">
        <v>1340</v>
      </c>
      <c r="U218" s="18" t="s">
        <v>1340</v>
      </c>
      <c r="V218" s="18" t="s">
        <v>1340</v>
      </c>
      <c r="W218" s="91" t="s">
        <v>1340</v>
      </c>
      <c r="X218" s="18" t="s">
        <v>1340</v>
      </c>
      <c r="Y218" s="18" t="s">
        <v>1340</v>
      </c>
      <c r="Z218" s="18" t="s">
        <v>1340</v>
      </c>
      <c r="AA218" s="18" t="s">
        <v>1340</v>
      </c>
      <c r="AB218" s="18" t="s">
        <v>1340</v>
      </c>
    </row>
    <row r="219" spans="1:29" ht="12.75" hidden="1" customHeight="1" x14ac:dyDescent="0.4">
      <c r="A219" s="16"/>
      <c r="B219" s="84">
        <v>215</v>
      </c>
      <c r="C219" s="90" t="s">
        <v>2015</v>
      </c>
      <c r="D219" s="16" t="s">
        <v>1593</v>
      </c>
      <c r="E219" s="16" t="s">
        <v>1583</v>
      </c>
      <c r="F219" s="16" t="s">
        <v>2016</v>
      </c>
      <c r="G219" s="90" t="s">
        <v>119</v>
      </c>
      <c r="H219" s="44">
        <v>400</v>
      </c>
      <c r="I219" s="16" t="s">
        <v>1585</v>
      </c>
      <c r="J219" s="86" t="s">
        <v>1586</v>
      </c>
      <c r="K219" s="16"/>
      <c r="L219" s="82" t="s">
        <v>61</v>
      </c>
      <c r="M219" s="18" t="s">
        <v>61</v>
      </c>
      <c r="N219" s="18" t="s">
        <v>1340</v>
      </c>
      <c r="O219" s="18" t="s">
        <v>1340</v>
      </c>
      <c r="P219" s="18" t="s">
        <v>1340</v>
      </c>
      <c r="Q219" s="18" t="s">
        <v>1340</v>
      </c>
      <c r="R219" s="86" t="s">
        <v>1340</v>
      </c>
      <c r="S219" s="18" t="s">
        <v>1340</v>
      </c>
      <c r="T219" s="18" t="s">
        <v>1340</v>
      </c>
      <c r="U219" s="18" t="s">
        <v>1340</v>
      </c>
      <c r="V219" s="18" t="s">
        <v>1340</v>
      </c>
      <c r="W219" s="91" t="s">
        <v>1340</v>
      </c>
      <c r="X219" s="18" t="s">
        <v>1340</v>
      </c>
      <c r="Y219" s="18" t="s">
        <v>1340</v>
      </c>
      <c r="Z219" s="18" t="s">
        <v>1340</v>
      </c>
      <c r="AA219" s="18" t="s">
        <v>1340</v>
      </c>
      <c r="AB219" s="18" t="s">
        <v>1340</v>
      </c>
    </row>
    <row r="220" spans="1:29" ht="12.75" hidden="1" customHeight="1" x14ac:dyDescent="0.4">
      <c r="A220" s="16"/>
      <c r="B220" s="84">
        <v>216</v>
      </c>
      <c r="C220" s="16" t="s">
        <v>2017</v>
      </c>
      <c r="D220" s="16" t="s">
        <v>1582</v>
      </c>
      <c r="E220" s="16" t="s">
        <v>1600</v>
      </c>
      <c r="F220" s="16" t="s">
        <v>2018</v>
      </c>
      <c r="G220" s="44"/>
      <c r="H220" s="44">
        <v>19.600000000000001</v>
      </c>
      <c r="I220" s="16" t="s">
        <v>1715</v>
      </c>
      <c r="J220" s="86" t="s">
        <v>1586</v>
      </c>
      <c r="K220" s="16"/>
      <c r="L220" s="82" t="s">
        <v>1340</v>
      </c>
      <c r="M220" s="18" t="s">
        <v>1340</v>
      </c>
      <c r="N220" s="18" t="s">
        <v>1340</v>
      </c>
      <c r="O220" s="18" t="s">
        <v>1340</v>
      </c>
      <c r="P220" s="18" t="s">
        <v>1340</v>
      </c>
      <c r="Q220" s="18" t="s">
        <v>1340</v>
      </c>
      <c r="R220" s="86" t="s">
        <v>1340</v>
      </c>
      <c r="S220" s="18" t="s">
        <v>1340</v>
      </c>
      <c r="T220" s="18" t="s">
        <v>1340</v>
      </c>
      <c r="U220" s="18" t="s">
        <v>1340</v>
      </c>
      <c r="V220" s="18" t="s">
        <v>1340</v>
      </c>
      <c r="W220" s="91" t="s">
        <v>1340</v>
      </c>
      <c r="X220" s="18" t="s">
        <v>1340</v>
      </c>
      <c r="Y220" s="18" t="s">
        <v>1340</v>
      </c>
      <c r="Z220" s="18" t="s">
        <v>1340</v>
      </c>
      <c r="AA220" s="18" t="s">
        <v>1340</v>
      </c>
      <c r="AB220" s="18" t="s">
        <v>1340</v>
      </c>
    </row>
    <row r="221" spans="1:29" ht="12.75" hidden="1" customHeight="1" x14ac:dyDescent="0.4">
      <c r="A221" s="16"/>
      <c r="B221" s="84">
        <v>217</v>
      </c>
      <c r="C221" s="16" t="s">
        <v>2019</v>
      </c>
      <c r="D221" s="16" t="s">
        <v>1582</v>
      </c>
      <c r="E221" s="89" t="s">
        <v>1589</v>
      </c>
      <c r="F221" s="16"/>
      <c r="G221" s="16"/>
      <c r="H221" s="44">
        <v>9.8000000000000007</v>
      </c>
      <c r="I221" s="16" t="s">
        <v>1724</v>
      </c>
      <c r="J221" s="86" t="s">
        <v>1591</v>
      </c>
      <c r="K221" s="16"/>
      <c r="L221" s="82"/>
      <c r="M221" s="18"/>
      <c r="N221" s="18"/>
      <c r="O221" s="18"/>
      <c r="P221" s="18"/>
      <c r="Q221" s="18"/>
      <c r="R221" s="86"/>
      <c r="S221" s="18"/>
      <c r="T221" s="18"/>
      <c r="U221" s="18"/>
      <c r="V221" s="18"/>
      <c r="W221" s="91"/>
      <c r="X221" s="18" t="s">
        <v>61</v>
      </c>
      <c r="Y221" s="18" t="s">
        <v>61</v>
      </c>
      <c r="Z221" s="18" t="s">
        <v>61</v>
      </c>
      <c r="AA221" s="18" t="s">
        <v>61</v>
      </c>
      <c r="AB221" s="18" t="s">
        <v>1340</v>
      </c>
    </row>
    <row r="222" spans="1:29" ht="12.75" hidden="1" customHeight="1" x14ac:dyDescent="0.4">
      <c r="A222" s="16"/>
      <c r="B222" s="84">
        <v>218</v>
      </c>
      <c r="C222" s="16" t="s">
        <v>2020</v>
      </c>
      <c r="D222" s="16" t="s">
        <v>1582</v>
      </c>
      <c r="E222" s="89" t="s">
        <v>1589</v>
      </c>
      <c r="F222" s="16"/>
      <c r="G222" s="16"/>
      <c r="H222" s="44">
        <v>39.200000000000003</v>
      </c>
      <c r="I222" s="16" t="s">
        <v>1724</v>
      </c>
      <c r="J222" s="86" t="s">
        <v>1591</v>
      </c>
      <c r="K222" s="16"/>
      <c r="L222" s="82"/>
      <c r="M222" s="18"/>
      <c r="N222" s="18"/>
      <c r="O222" s="18"/>
      <c r="P222" s="18"/>
      <c r="Q222" s="18"/>
      <c r="R222" s="86"/>
      <c r="S222" s="18"/>
      <c r="T222" s="18"/>
      <c r="U222" s="18"/>
      <c r="V222" s="18"/>
      <c r="W222" s="91"/>
      <c r="X222" s="18" t="s">
        <v>61</v>
      </c>
      <c r="Y222" s="18" t="s">
        <v>61</v>
      </c>
      <c r="Z222" s="18" t="s">
        <v>61</v>
      </c>
      <c r="AA222" s="18" t="s">
        <v>61</v>
      </c>
      <c r="AB222" s="18" t="s">
        <v>1340</v>
      </c>
    </row>
    <row r="223" spans="1:29" ht="12.75" hidden="1" customHeight="1" x14ac:dyDescent="0.4">
      <c r="A223" s="16"/>
      <c r="B223" s="84">
        <v>220</v>
      </c>
      <c r="C223" s="16" t="s">
        <v>2021</v>
      </c>
      <c r="D223" s="90" t="s">
        <v>1593</v>
      </c>
      <c r="E223" s="90" t="s">
        <v>1583</v>
      </c>
      <c r="F223" s="90" t="s">
        <v>2022</v>
      </c>
      <c r="G223" s="92" t="s">
        <v>198</v>
      </c>
      <c r="H223" s="44">
        <v>30</v>
      </c>
      <c r="I223" s="16" t="s">
        <v>109</v>
      </c>
      <c r="J223" s="86" t="s">
        <v>1586</v>
      </c>
      <c r="X223" s="18" t="s">
        <v>61</v>
      </c>
      <c r="Y223" s="18" t="s">
        <v>61</v>
      </c>
      <c r="Z223" s="18" t="s">
        <v>61</v>
      </c>
      <c r="AA223" s="18" t="s">
        <v>61</v>
      </c>
      <c r="AB223" s="18" t="s">
        <v>1340</v>
      </c>
    </row>
    <row r="224" spans="1:29" ht="12.75" hidden="1" customHeight="1" x14ac:dyDescent="0.4">
      <c r="A224" s="16"/>
      <c r="B224" s="84">
        <v>221</v>
      </c>
    </row>
    <row r="225" spans="1:35" ht="12.75" hidden="1" customHeight="1" x14ac:dyDescent="0.4">
      <c r="A225" s="16"/>
      <c r="B225" s="84">
        <v>222</v>
      </c>
    </row>
    <row r="226" spans="1:35" ht="12.75" hidden="1" customHeight="1" x14ac:dyDescent="0.4">
      <c r="A226" s="16"/>
      <c r="B226" s="84">
        <v>223</v>
      </c>
    </row>
    <row r="227" spans="1:35" ht="12.75" hidden="1" customHeight="1" x14ac:dyDescent="0.4">
      <c r="A227" s="16"/>
      <c r="B227" s="84">
        <v>224</v>
      </c>
    </row>
    <row r="228" spans="1:35" ht="12.75" hidden="1" customHeight="1" x14ac:dyDescent="0.4">
      <c r="A228" s="16"/>
      <c r="B228" s="84">
        <v>225</v>
      </c>
    </row>
    <row r="229" spans="1:35" ht="12.75" hidden="1" customHeight="1" x14ac:dyDescent="0.4">
      <c r="A229" s="16"/>
      <c r="B229" s="84">
        <v>226</v>
      </c>
    </row>
    <row r="230" spans="1:35" ht="12.75" hidden="1" customHeight="1" x14ac:dyDescent="0.4">
      <c r="A230" s="16"/>
      <c r="B230" s="84">
        <v>227</v>
      </c>
    </row>
    <row r="231" spans="1:35" ht="12.75" hidden="1" customHeight="1" x14ac:dyDescent="0.4">
      <c r="A231" s="16"/>
      <c r="B231" s="84">
        <v>228</v>
      </c>
    </row>
    <row r="232" spans="1:35" ht="12.75" hidden="1" customHeight="1" x14ac:dyDescent="0.4">
      <c r="A232" s="16"/>
      <c r="B232" s="84">
        <v>229</v>
      </c>
    </row>
    <row r="233" spans="1:35" ht="12.75" hidden="1" customHeight="1" x14ac:dyDescent="0.4">
      <c r="A233" s="16"/>
      <c r="B233" s="84">
        <v>230</v>
      </c>
    </row>
    <row r="234" spans="1:35" ht="12.75" hidden="1" customHeight="1" x14ac:dyDescent="0.4">
      <c r="A234" s="16"/>
      <c r="B234" s="84">
        <v>231</v>
      </c>
    </row>
    <row r="235" spans="1:35" ht="12.75" hidden="1" customHeight="1" x14ac:dyDescent="0.4">
      <c r="A235" s="16"/>
      <c r="B235" s="84">
        <v>232</v>
      </c>
      <c r="AB235" s="18"/>
      <c r="AC235" s="18"/>
      <c r="AD235" s="18"/>
      <c r="AE235" s="18"/>
      <c r="AF235" s="18"/>
      <c r="AG235" s="18"/>
      <c r="AH235" s="18"/>
      <c r="AI235" s="83"/>
    </row>
    <row r="236" spans="1:35" ht="12.75" hidden="1" customHeight="1" x14ac:dyDescent="0.4">
      <c r="A236" s="16"/>
      <c r="B236" s="84">
        <v>233</v>
      </c>
      <c r="AB236" s="18"/>
      <c r="AC236" s="18"/>
      <c r="AD236" s="18"/>
      <c r="AE236" s="18"/>
      <c r="AF236" s="18"/>
      <c r="AG236" s="18"/>
      <c r="AH236" s="18"/>
      <c r="AI236" s="83"/>
    </row>
    <row r="237" spans="1:35" ht="12.75" hidden="1" customHeight="1" x14ac:dyDescent="0.4">
      <c r="A237" s="16"/>
      <c r="B237" s="84">
        <v>234</v>
      </c>
      <c r="AB237" s="18"/>
      <c r="AC237" s="18"/>
      <c r="AD237" s="18"/>
      <c r="AE237" s="18"/>
      <c r="AF237" s="18"/>
      <c r="AG237" s="18"/>
      <c r="AH237" s="18"/>
      <c r="AI237" s="83"/>
    </row>
    <row r="238" spans="1:35" ht="12.75" hidden="1" customHeight="1" x14ac:dyDescent="0.4">
      <c r="A238" s="16"/>
      <c r="B238" s="84">
        <v>235</v>
      </c>
      <c r="AB238" s="18"/>
      <c r="AC238" s="18"/>
      <c r="AD238" s="18"/>
      <c r="AE238" s="18"/>
      <c r="AF238" s="18"/>
      <c r="AG238" s="18"/>
      <c r="AH238" s="18"/>
      <c r="AI238" s="83"/>
    </row>
    <row r="239" spans="1:35" ht="12.75" hidden="1" customHeight="1" x14ac:dyDescent="0.4">
      <c r="A239" s="16"/>
      <c r="B239" s="84">
        <v>236</v>
      </c>
      <c r="AB239" s="18"/>
      <c r="AC239" s="18"/>
      <c r="AD239" s="18"/>
      <c r="AE239" s="18"/>
      <c r="AF239" s="18"/>
      <c r="AG239" s="18"/>
      <c r="AH239" s="18"/>
      <c r="AI239" s="83"/>
    </row>
    <row r="240" spans="1:35" ht="12.75" hidden="1" customHeight="1" x14ac:dyDescent="0.4">
      <c r="A240" s="16"/>
      <c r="B240" s="84">
        <v>237</v>
      </c>
      <c r="AB240" s="18"/>
      <c r="AC240" s="18"/>
      <c r="AD240" s="18"/>
      <c r="AE240" s="18"/>
      <c r="AF240" s="18"/>
      <c r="AG240" s="18"/>
      <c r="AH240" s="18"/>
      <c r="AI240" s="83"/>
    </row>
    <row r="241" spans="1:35" ht="12.75" hidden="1" customHeight="1" x14ac:dyDescent="0.4">
      <c r="A241" s="16"/>
      <c r="B241" s="84">
        <v>238</v>
      </c>
      <c r="AB241" s="18"/>
      <c r="AC241" s="18"/>
      <c r="AD241" s="18"/>
      <c r="AE241" s="18"/>
      <c r="AF241" s="18"/>
      <c r="AG241" s="18"/>
      <c r="AH241" s="18"/>
      <c r="AI241" s="83"/>
    </row>
    <row r="242" spans="1:35" ht="12.75" hidden="1" customHeight="1" x14ac:dyDescent="0.4">
      <c r="A242" s="16"/>
      <c r="B242" s="84">
        <v>239</v>
      </c>
      <c r="AB242" s="18"/>
      <c r="AC242" s="18"/>
      <c r="AD242" s="18"/>
      <c r="AE242" s="18"/>
      <c r="AF242" s="18"/>
      <c r="AG242" s="18"/>
      <c r="AH242" s="18"/>
      <c r="AI242" s="83"/>
    </row>
    <row r="243" spans="1:35" ht="12.75" hidden="1" customHeight="1" x14ac:dyDescent="0.4">
      <c r="A243" s="16"/>
      <c r="B243" s="84">
        <v>240</v>
      </c>
      <c r="AB243" s="18"/>
      <c r="AC243" s="18"/>
      <c r="AD243" s="18"/>
      <c r="AE243" s="18"/>
      <c r="AF243" s="18"/>
      <c r="AG243" s="18"/>
      <c r="AH243" s="18"/>
      <c r="AI243" s="83"/>
    </row>
    <row r="244" spans="1:35" ht="12.75" hidden="1" customHeight="1" x14ac:dyDescent="0.4">
      <c r="A244" s="16"/>
      <c r="B244" s="84">
        <v>241</v>
      </c>
      <c r="AB244" s="18"/>
      <c r="AC244" s="18"/>
      <c r="AD244" s="18"/>
      <c r="AE244" s="18"/>
      <c r="AF244" s="18"/>
      <c r="AG244" s="18"/>
      <c r="AH244" s="18"/>
      <c r="AI244" s="83"/>
    </row>
    <row r="245" spans="1:35" ht="12.75" hidden="1" customHeight="1" x14ac:dyDescent="0.4">
      <c r="A245" s="16"/>
      <c r="B245" s="84">
        <v>242</v>
      </c>
      <c r="AB245" s="18"/>
      <c r="AC245" s="18"/>
      <c r="AD245" s="18"/>
      <c r="AE245" s="18"/>
      <c r="AF245" s="18"/>
      <c r="AG245" s="18"/>
      <c r="AH245" s="18"/>
      <c r="AI245" s="83"/>
    </row>
    <row r="246" spans="1:35" ht="12.75" hidden="1" customHeight="1" x14ac:dyDescent="0.4">
      <c r="A246" s="16"/>
      <c r="B246" s="84">
        <v>243</v>
      </c>
      <c r="AB246" s="18"/>
      <c r="AC246" s="18"/>
      <c r="AD246" s="18"/>
      <c r="AE246" s="18"/>
      <c r="AF246" s="18"/>
      <c r="AG246" s="18"/>
      <c r="AH246" s="18"/>
      <c r="AI246" s="83"/>
    </row>
    <row r="247" spans="1:35" ht="12.75" hidden="1" customHeight="1" x14ac:dyDescent="0.4">
      <c r="A247" s="16"/>
      <c r="B247" s="84">
        <v>244</v>
      </c>
      <c r="C247" s="105"/>
      <c r="D247" s="105"/>
      <c r="E247" s="105"/>
      <c r="F247" s="105"/>
      <c r="G247" s="105"/>
      <c r="H247" s="106"/>
      <c r="I247" s="44"/>
      <c r="J247" s="44"/>
      <c r="K247" s="16"/>
      <c r="L247" s="82"/>
      <c r="M247" s="18"/>
      <c r="N247" s="18"/>
      <c r="O247" s="18"/>
      <c r="P247" s="18"/>
      <c r="Q247" s="18"/>
      <c r="R247" s="18"/>
      <c r="S247" s="18"/>
      <c r="T247" s="18"/>
      <c r="U247" s="18"/>
      <c r="V247" s="18"/>
      <c r="W247" s="83"/>
      <c r="X247" s="18"/>
      <c r="Y247" s="18"/>
      <c r="Z247" s="18"/>
      <c r="AA247" s="18"/>
      <c r="AB247" s="18"/>
      <c r="AC247" s="18"/>
      <c r="AD247" s="18"/>
      <c r="AE247" s="18"/>
      <c r="AF247" s="18"/>
      <c r="AG247" s="18"/>
      <c r="AH247" s="18"/>
      <c r="AI247" s="83"/>
    </row>
    <row r="248" spans="1:35" ht="12.75" hidden="1" customHeight="1" x14ac:dyDescent="0.4">
      <c r="A248" s="16"/>
      <c r="B248" s="84">
        <v>245</v>
      </c>
      <c r="C248" s="105"/>
      <c r="D248" s="105"/>
      <c r="E248" s="105"/>
      <c r="F248" s="105"/>
      <c r="G248" s="105"/>
      <c r="H248" s="106"/>
      <c r="I248" s="44"/>
      <c r="J248" s="44"/>
      <c r="K248" s="16"/>
      <c r="L248" s="82"/>
      <c r="M248" s="18"/>
      <c r="N248" s="18"/>
      <c r="O248" s="18"/>
      <c r="P248" s="18"/>
      <c r="Q248" s="18"/>
      <c r="R248" s="18"/>
      <c r="S248" s="18"/>
      <c r="T248" s="18"/>
      <c r="U248" s="18"/>
      <c r="V248" s="18"/>
      <c r="W248" s="83"/>
      <c r="X248" s="18"/>
      <c r="Y248" s="18"/>
      <c r="Z248" s="18"/>
      <c r="AA248" s="18"/>
      <c r="AB248" s="18"/>
      <c r="AC248" s="18"/>
      <c r="AD248" s="18"/>
      <c r="AE248" s="18"/>
      <c r="AF248" s="18"/>
      <c r="AG248" s="18"/>
      <c r="AH248" s="18"/>
      <c r="AI248" s="83"/>
    </row>
    <row r="249" spans="1:35" ht="12.75" hidden="1" customHeight="1" x14ac:dyDescent="0.4">
      <c r="A249" s="16"/>
      <c r="B249" s="84">
        <v>246</v>
      </c>
      <c r="C249" s="105"/>
      <c r="D249" s="105"/>
      <c r="E249" s="105"/>
      <c r="F249" s="105"/>
      <c r="G249" s="105"/>
      <c r="H249" s="106"/>
      <c r="I249" s="44"/>
      <c r="J249" s="44"/>
      <c r="K249" s="16"/>
      <c r="L249" s="82"/>
      <c r="M249" s="18"/>
      <c r="N249" s="18"/>
      <c r="O249" s="18"/>
      <c r="P249" s="18"/>
      <c r="Q249" s="18"/>
      <c r="R249" s="18"/>
      <c r="S249" s="18"/>
      <c r="T249" s="18"/>
      <c r="U249" s="18"/>
      <c r="V249" s="18"/>
      <c r="W249" s="83"/>
      <c r="X249" s="18"/>
      <c r="Y249" s="18"/>
      <c r="Z249" s="18"/>
      <c r="AA249" s="18"/>
      <c r="AB249" s="18"/>
      <c r="AC249" s="18"/>
      <c r="AD249" s="18"/>
      <c r="AE249" s="18"/>
      <c r="AF249" s="18"/>
      <c r="AG249" s="18"/>
      <c r="AH249" s="18"/>
      <c r="AI249" s="83"/>
    </row>
    <row r="250" spans="1:35" ht="12.75" hidden="1" customHeight="1" x14ac:dyDescent="0.4">
      <c r="A250" s="16"/>
      <c r="B250" s="84">
        <v>247</v>
      </c>
      <c r="C250" s="105"/>
      <c r="D250" s="105"/>
      <c r="E250" s="105"/>
      <c r="F250" s="105"/>
      <c r="G250" s="105"/>
      <c r="H250" s="106"/>
      <c r="I250" s="44"/>
      <c r="J250" s="44"/>
      <c r="K250" s="16"/>
      <c r="L250" s="82"/>
      <c r="M250" s="18"/>
      <c r="N250" s="18"/>
      <c r="O250" s="18"/>
      <c r="P250" s="18"/>
      <c r="Q250" s="18"/>
      <c r="R250" s="18"/>
      <c r="S250" s="18"/>
      <c r="T250" s="18"/>
      <c r="U250" s="18"/>
      <c r="V250" s="18"/>
      <c r="W250" s="83"/>
      <c r="X250" s="18"/>
      <c r="Y250" s="18"/>
      <c r="Z250" s="18"/>
      <c r="AA250" s="18"/>
      <c r="AB250" s="18"/>
      <c r="AC250" s="18"/>
      <c r="AD250" s="18"/>
      <c r="AE250" s="18"/>
      <c r="AF250" s="18"/>
      <c r="AG250" s="18"/>
      <c r="AH250" s="18"/>
      <c r="AI250" s="83"/>
    </row>
    <row r="251" spans="1:35" ht="12.75" hidden="1" customHeight="1" x14ac:dyDescent="0.4">
      <c r="A251" s="16"/>
      <c r="B251" s="84">
        <v>248</v>
      </c>
      <c r="C251" s="105"/>
      <c r="D251" s="105"/>
      <c r="E251" s="105"/>
      <c r="F251" s="105"/>
      <c r="G251" s="105"/>
      <c r="H251" s="106"/>
      <c r="I251" s="44"/>
      <c r="J251" s="44"/>
      <c r="K251" s="16"/>
      <c r="L251" s="82"/>
      <c r="M251" s="18"/>
      <c r="N251" s="18"/>
      <c r="O251" s="18"/>
      <c r="P251" s="18"/>
      <c r="Q251" s="18"/>
      <c r="R251" s="18"/>
      <c r="S251" s="18"/>
      <c r="T251" s="18"/>
      <c r="U251" s="18"/>
      <c r="V251" s="18"/>
      <c r="W251" s="83"/>
      <c r="X251" s="18"/>
      <c r="Y251" s="18"/>
      <c r="Z251" s="18"/>
      <c r="AA251" s="18"/>
      <c r="AB251" s="18"/>
      <c r="AC251" s="18"/>
      <c r="AD251" s="18"/>
      <c r="AE251" s="18"/>
      <c r="AF251" s="18"/>
      <c r="AG251" s="18"/>
      <c r="AH251" s="18"/>
      <c r="AI251" s="83"/>
    </row>
    <row r="252" spans="1:35" ht="12.75" hidden="1" customHeight="1" x14ac:dyDescent="0.4">
      <c r="A252" s="16"/>
      <c r="B252" s="84">
        <v>249</v>
      </c>
      <c r="C252" s="105"/>
      <c r="D252" s="105"/>
      <c r="E252" s="105"/>
      <c r="F252" s="105"/>
      <c r="G252" s="105"/>
      <c r="H252" s="106"/>
      <c r="I252" s="44"/>
      <c r="J252" s="44"/>
      <c r="K252" s="16"/>
      <c r="L252" s="82"/>
      <c r="M252" s="18"/>
      <c r="N252" s="18"/>
      <c r="O252" s="18"/>
      <c r="P252" s="18"/>
      <c r="Q252" s="18"/>
      <c r="R252" s="18"/>
      <c r="S252" s="18"/>
      <c r="T252" s="18"/>
      <c r="U252" s="18"/>
      <c r="V252" s="18"/>
      <c r="W252" s="83"/>
      <c r="X252" s="18"/>
      <c r="Y252" s="18"/>
      <c r="Z252" s="18"/>
      <c r="AA252" s="18"/>
      <c r="AB252" s="18"/>
      <c r="AC252" s="18"/>
      <c r="AD252" s="18"/>
      <c r="AE252" s="18"/>
      <c r="AF252" s="18"/>
      <c r="AG252" s="18"/>
      <c r="AH252" s="18"/>
      <c r="AI252" s="83"/>
    </row>
    <row r="253" spans="1:35" ht="12.75" hidden="1" customHeight="1" x14ac:dyDescent="0.4">
      <c r="A253" s="16"/>
      <c r="B253" s="84">
        <v>250</v>
      </c>
      <c r="C253" s="105"/>
      <c r="D253" s="105"/>
      <c r="E253" s="105"/>
      <c r="F253" s="105"/>
      <c r="G253" s="105"/>
      <c r="H253" s="106"/>
      <c r="I253" s="44"/>
      <c r="J253" s="44"/>
      <c r="K253" s="16"/>
      <c r="L253" s="82"/>
      <c r="M253" s="18"/>
      <c r="N253" s="18"/>
      <c r="O253" s="18"/>
      <c r="P253" s="18"/>
      <c r="Q253" s="18"/>
      <c r="R253" s="18"/>
      <c r="S253" s="18"/>
      <c r="T253" s="18"/>
      <c r="U253" s="18"/>
      <c r="V253" s="18"/>
      <c r="W253" s="83"/>
      <c r="X253" s="18"/>
      <c r="Y253" s="18"/>
      <c r="Z253" s="18"/>
      <c r="AA253" s="18"/>
      <c r="AB253" s="18"/>
      <c r="AC253" s="18"/>
      <c r="AD253" s="18"/>
      <c r="AE253" s="18"/>
      <c r="AF253" s="18"/>
      <c r="AG253" s="18"/>
      <c r="AH253" s="18"/>
      <c r="AI253" s="83"/>
    </row>
    <row r="254" spans="1:35" ht="12.75" hidden="1" customHeight="1" x14ac:dyDescent="0.4">
      <c r="A254" s="16"/>
      <c r="B254" s="107"/>
      <c r="C254" s="108" t="s">
        <v>2023</v>
      </c>
      <c r="D254" s="108"/>
      <c r="E254" s="108"/>
      <c r="F254" s="108"/>
      <c r="G254" s="108"/>
      <c r="H254" s="109">
        <f>SUM(H5:H253)</f>
        <v>17219.07</v>
      </c>
      <c r="I254" s="110"/>
      <c r="J254" s="110"/>
      <c r="K254" s="111"/>
      <c r="L254" s="112"/>
      <c r="M254" s="113"/>
      <c r="N254" s="113"/>
      <c r="O254" s="113"/>
      <c r="P254" s="113"/>
      <c r="Q254" s="113"/>
      <c r="R254" s="113"/>
      <c r="S254" s="113"/>
      <c r="T254" s="113"/>
      <c r="U254" s="113"/>
      <c r="V254" s="113"/>
      <c r="W254" s="114"/>
      <c r="X254" s="113"/>
      <c r="Y254" s="113"/>
      <c r="Z254" s="113"/>
      <c r="AA254" s="113"/>
      <c r="AB254" s="113"/>
      <c r="AC254" s="113"/>
      <c r="AD254" s="113"/>
      <c r="AE254" s="113"/>
      <c r="AF254" s="113"/>
      <c r="AG254" s="113"/>
      <c r="AH254" s="113"/>
      <c r="AI254" s="114"/>
    </row>
    <row r="255" spans="1:35" ht="12.75" customHeight="1" x14ac:dyDescent="0.4">
      <c r="A255" s="16"/>
      <c r="B255" s="16"/>
      <c r="C255" s="16"/>
      <c r="D255" s="16"/>
      <c r="E255" s="16"/>
      <c r="F255" s="16"/>
      <c r="G255" s="16"/>
      <c r="H255" s="16"/>
      <c r="I255" s="16"/>
      <c r="J255" s="16"/>
      <c r="K255" s="16"/>
      <c r="L255" s="18"/>
      <c r="M255" s="18"/>
      <c r="N255" s="18"/>
      <c r="O255" s="18"/>
      <c r="P255" s="18"/>
      <c r="Q255" s="18"/>
      <c r="R255" s="18"/>
      <c r="S255" s="18"/>
      <c r="T255" s="18"/>
      <c r="U255" s="18"/>
      <c r="V255" s="18"/>
      <c r="W255" s="18"/>
      <c r="X255" s="16"/>
      <c r="Y255" s="16"/>
      <c r="Z255" s="16"/>
      <c r="AA255" s="16"/>
      <c r="AB255" s="16"/>
      <c r="AC255" s="16"/>
      <c r="AD255" s="16"/>
      <c r="AE255" s="16"/>
      <c r="AF255" s="16"/>
      <c r="AG255" s="16"/>
      <c r="AH255" s="16"/>
      <c r="AI255" s="16"/>
    </row>
    <row r="256" spans="1:35" ht="12.75" customHeight="1" x14ac:dyDescent="0.4">
      <c r="A256" s="16"/>
      <c r="B256" s="16"/>
      <c r="C256" s="16"/>
      <c r="D256" s="16"/>
      <c r="E256" s="16"/>
      <c r="F256" s="16"/>
      <c r="G256" s="16"/>
      <c r="H256" s="16"/>
      <c r="I256" s="16"/>
      <c r="J256" s="16"/>
      <c r="K256" s="16"/>
      <c r="L256" s="18"/>
      <c r="M256" s="18"/>
      <c r="N256" s="18"/>
      <c r="O256" s="18"/>
      <c r="P256" s="18"/>
      <c r="Q256" s="18"/>
      <c r="R256" s="18"/>
      <c r="S256" s="18"/>
      <c r="T256" s="18"/>
      <c r="U256" s="18"/>
      <c r="V256" s="18"/>
      <c r="W256" s="18"/>
      <c r="X256" s="16"/>
      <c r="Y256" s="16"/>
      <c r="Z256" s="16"/>
      <c r="AA256" s="16"/>
      <c r="AB256" s="16"/>
      <c r="AC256" s="16"/>
      <c r="AD256" s="16"/>
      <c r="AE256" s="16"/>
      <c r="AF256" s="16"/>
      <c r="AG256" s="16"/>
      <c r="AH256" s="16"/>
      <c r="AI256" s="16"/>
    </row>
    <row r="257" spans="1:35" ht="12.75" customHeight="1" x14ac:dyDescent="0.4">
      <c r="A257" s="16"/>
      <c r="B257" s="16"/>
      <c r="C257" s="179" t="s">
        <v>2024</v>
      </c>
      <c r="D257" s="179">
        <v>159</v>
      </c>
      <c r="E257" s="16"/>
      <c r="F257" s="16"/>
      <c r="G257" s="16"/>
      <c r="H257" s="115"/>
      <c r="I257" s="16"/>
      <c r="J257" s="16"/>
      <c r="K257" s="16"/>
      <c r="L257" s="18"/>
      <c r="M257" s="18"/>
      <c r="N257" s="18"/>
      <c r="O257" s="18"/>
      <c r="P257" s="18"/>
      <c r="Q257" s="18"/>
      <c r="R257" s="18"/>
      <c r="S257" s="18"/>
      <c r="T257" s="18"/>
      <c r="U257" s="18"/>
      <c r="V257" s="18"/>
      <c r="W257" s="18"/>
      <c r="X257" s="16"/>
      <c r="Y257" s="16"/>
      <c r="Z257" s="16"/>
      <c r="AA257" s="16"/>
      <c r="AB257" s="16"/>
      <c r="AC257" s="16"/>
      <c r="AD257" s="16"/>
      <c r="AE257" s="16"/>
      <c r="AF257" s="16"/>
      <c r="AG257" s="16"/>
      <c r="AH257" s="16"/>
      <c r="AI257" s="16"/>
    </row>
    <row r="258" spans="1:35" ht="12.75" customHeight="1" x14ac:dyDescent="0.4">
      <c r="A258" s="16"/>
      <c r="B258" s="16"/>
      <c r="C258" s="180" t="s">
        <v>2025</v>
      </c>
      <c r="D258" s="181">
        <v>7</v>
      </c>
      <c r="E258" s="16"/>
      <c r="F258" s="16"/>
      <c r="G258" s="16"/>
      <c r="H258" s="16"/>
      <c r="I258" s="16"/>
      <c r="J258" s="16"/>
      <c r="K258" s="16"/>
      <c r="L258" s="18"/>
      <c r="M258" s="18"/>
      <c r="N258" s="18"/>
      <c r="O258" s="18"/>
      <c r="P258" s="18"/>
      <c r="Q258" s="18"/>
      <c r="R258" s="18"/>
      <c r="S258" s="18"/>
      <c r="T258" s="18"/>
      <c r="U258" s="18"/>
      <c r="V258" s="18"/>
      <c r="W258" s="18"/>
      <c r="X258" s="16"/>
      <c r="Y258" s="16"/>
      <c r="Z258" s="16"/>
      <c r="AA258" s="16"/>
      <c r="AB258" s="16"/>
      <c r="AC258" s="16"/>
      <c r="AD258" s="16"/>
      <c r="AE258" s="16"/>
      <c r="AF258" s="16"/>
      <c r="AG258" s="16"/>
      <c r="AH258" s="16"/>
      <c r="AI258" s="16"/>
    </row>
    <row r="259" spans="1:35" ht="12.75" customHeight="1" x14ac:dyDescent="0.4">
      <c r="A259" s="16"/>
      <c r="B259" s="16"/>
      <c r="C259" s="179" t="s">
        <v>2026</v>
      </c>
      <c r="D259" s="181">
        <v>153</v>
      </c>
      <c r="E259" s="16"/>
      <c r="F259" s="16"/>
      <c r="G259" s="16"/>
      <c r="H259" s="16"/>
      <c r="I259" s="16"/>
      <c r="J259" s="16"/>
      <c r="K259" s="16"/>
      <c r="L259" s="18"/>
      <c r="M259" s="18"/>
      <c r="N259" s="18"/>
      <c r="O259" s="18"/>
      <c r="P259" s="18"/>
      <c r="Q259" s="18"/>
      <c r="R259" s="18"/>
      <c r="S259" s="18"/>
      <c r="T259" s="18"/>
      <c r="U259" s="18"/>
      <c r="V259" s="18"/>
      <c r="W259" s="18"/>
      <c r="X259" s="16"/>
      <c r="Y259" s="16"/>
      <c r="Z259" s="16"/>
      <c r="AA259" s="16"/>
      <c r="AB259" s="16"/>
      <c r="AC259" s="16"/>
      <c r="AD259" s="16"/>
      <c r="AE259" s="16"/>
      <c r="AF259" s="16"/>
      <c r="AG259" s="16"/>
      <c r="AH259" s="16"/>
      <c r="AI259" s="16"/>
    </row>
    <row r="260" spans="1:35" ht="12.75" customHeight="1" x14ac:dyDescent="0.4">
      <c r="A260" s="16"/>
      <c r="B260" s="16"/>
      <c r="C260" s="179" t="s">
        <v>2027</v>
      </c>
      <c r="D260" s="179">
        <v>2</v>
      </c>
      <c r="E260" s="16"/>
      <c r="F260" s="16"/>
      <c r="G260" s="16"/>
      <c r="H260" s="16"/>
      <c r="I260" s="16"/>
      <c r="J260" s="16"/>
      <c r="K260" s="16"/>
      <c r="L260" s="18"/>
      <c r="M260" s="18"/>
      <c r="N260" s="18"/>
      <c r="O260" s="18"/>
      <c r="P260" s="18"/>
      <c r="Q260" s="18"/>
      <c r="R260" s="18"/>
      <c r="S260" s="18"/>
      <c r="T260" s="18"/>
      <c r="U260" s="18"/>
      <c r="V260" s="18"/>
      <c r="W260" s="18"/>
      <c r="X260" s="16"/>
      <c r="Y260" s="16"/>
      <c r="Z260" s="16"/>
      <c r="AA260" s="16"/>
      <c r="AB260" s="16"/>
      <c r="AC260" s="16"/>
      <c r="AD260" s="16"/>
      <c r="AE260" s="16"/>
      <c r="AF260" s="16"/>
      <c r="AG260" s="16"/>
      <c r="AH260" s="16"/>
      <c r="AI260" s="16"/>
    </row>
    <row r="261" spans="1:35" ht="12.75" customHeight="1" x14ac:dyDescent="0.4">
      <c r="A261" s="16"/>
      <c r="B261" s="16"/>
      <c r="C261" s="179" t="s">
        <v>1609</v>
      </c>
      <c r="D261" s="179">
        <v>7</v>
      </c>
      <c r="E261" s="16"/>
      <c r="F261" s="16"/>
      <c r="G261" s="16"/>
      <c r="H261" s="16"/>
      <c r="I261" s="16"/>
      <c r="J261" s="16"/>
      <c r="K261" s="16"/>
      <c r="L261" s="18"/>
      <c r="M261" s="18"/>
      <c r="N261" s="18"/>
      <c r="O261" s="18"/>
      <c r="P261" s="18"/>
      <c r="Q261" s="18"/>
      <c r="R261" s="18"/>
      <c r="S261" s="18"/>
      <c r="T261" s="18"/>
      <c r="U261" s="18"/>
      <c r="V261" s="18"/>
      <c r="W261" s="18"/>
      <c r="X261" s="16"/>
      <c r="Y261" s="16"/>
      <c r="Z261" s="16"/>
      <c r="AA261" s="16"/>
      <c r="AB261" s="16"/>
      <c r="AC261" s="16"/>
      <c r="AD261" s="16"/>
      <c r="AE261" s="16"/>
      <c r="AF261" s="16"/>
      <c r="AG261" s="16"/>
      <c r="AH261" s="16"/>
      <c r="AI261" s="16"/>
    </row>
    <row r="262" spans="1:35" ht="12.75" customHeight="1" x14ac:dyDescent="0.4">
      <c r="A262" s="16"/>
      <c r="B262" s="16"/>
      <c r="C262" s="179" t="s">
        <v>2028</v>
      </c>
      <c r="D262" s="179">
        <v>3</v>
      </c>
      <c r="E262" s="16"/>
      <c r="F262" s="16"/>
      <c r="G262" s="16"/>
      <c r="H262" s="16"/>
      <c r="I262" s="16"/>
      <c r="J262" s="16"/>
      <c r="K262" s="16"/>
      <c r="L262" s="18"/>
      <c r="M262" s="18"/>
      <c r="N262" s="18"/>
      <c r="O262" s="18"/>
      <c r="P262" s="18"/>
      <c r="Q262" s="18"/>
      <c r="R262" s="18"/>
      <c r="S262" s="18"/>
      <c r="T262" s="18"/>
      <c r="U262" s="18"/>
      <c r="V262" s="18"/>
      <c r="W262" s="18"/>
      <c r="X262" s="16"/>
      <c r="Y262" s="16"/>
      <c r="Z262" s="16"/>
      <c r="AA262" s="16"/>
      <c r="AB262" s="16"/>
      <c r="AC262" s="16"/>
      <c r="AD262" s="16"/>
      <c r="AE262" s="16"/>
      <c r="AF262" s="16"/>
      <c r="AG262" s="16"/>
      <c r="AH262" s="16"/>
      <c r="AI262" s="16"/>
    </row>
    <row r="263" spans="1:35" ht="12.75" customHeight="1" x14ac:dyDescent="0.4">
      <c r="A263" s="16"/>
      <c r="B263" s="16"/>
      <c r="C263" s="179" t="s">
        <v>2029</v>
      </c>
      <c r="D263" s="179">
        <v>0</v>
      </c>
      <c r="E263" s="16"/>
      <c r="F263" s="16"/>
      <c r="G263" s="16"/>
      <c r="H263" s="16"/>
      <c r="I263" s="16"/>
      <c r="J263" s="16"/>
      <c r="K263" s="16"/>
      <c r="L263" s="18"/>
      <c r="M263" s="18"/>
      <c r="N263" s="18"/>
      <c r="O263" s="18"/>
      <c r="P263" s="18"/>
      <c r="Q263" s="18"/>
      <c r="R263" s="18"/>
      <c r="S263" s="18"/>
      <c r="T263" s="18"/>
      <c r="U263" s="18"/>
      <c r="V263" s="18"/>
      <c r="W263" s="18"/>
      <c r="X263" s="16"/>
      <c r="Y263" s="16"/>
      <c r="Z263" s="16"/>
      <c r="AA263" s="16"/>
      <c r="AB263" s="16"/>
      <c r="AC263" s="16"/>
      <c r="AD263" s="16"/>
      <c r="AE263" s="16"/>
      <c r="AF263" s="16"/>
      <c r="AG263" s="16"/>
      <c r="AH263" s="16"/>
      <c r="AI263" s="16"/>
    </row>
    <row r="264" spans="1:35" ht="12.75" customHeight="1" x14ac:dyDescent="0.4">
      <c r="A264" s="16"/>
      <c r="B264" s="16"/>
      <c r="C264" s="16"/>
      <c r="D264" s="16"/>
      <c r="E264" s="16"/>
      <c r="F264" s="16"/>
      <c r="G264" s="16"/>
      <c r="H264" s="16"/>
      <c r="I264" s="16"/>
      <c r="J264" s="16"/>
      <c r="K264" s="16"/>
      <c r="L264" s="18"/>
      <c r="M264" s="18"/>
      <c r="N264" s="18"/>
      <c r="O264" s="18"/>
      <c r="P264" s="18"/>
      <c r="Q264" s="18"/>
      <c r="R264" s="18"/>
      <c r="S264" s="18"/>
      <c r="T264" s="18"/>
      <c r="U264" s="18"/>
      <c r="V264" s="18"/>
      <c r="W264" s="18"/>
      <c r="X264" s="16"/>
      <c r="Y264" s="16"/>
      <c r="Z264" s="16"/>
      <c r="AA264" s="16"/>
      <c r="AB264" s="16"/>
      <c r="AC264" s="16"/>
      <c r="AD264" s="16"/>
      <c r="AE264" s="16"/>
      <c r="AF264" s="16"/>
      <c r="AG264" s="16"/>
      <c r="AH264" s="16"/>
      <c r="AI264" s="16"/>
    </row>
    <row r="265" spans="1:35" ht="12.75" customHeight="1" x14ac:dyDescent="0.4">
      <c r="A265" s="16"/>
      <c r="B265" s="16"/>
      <c r="C265" s="16" t="s">
        <v>2023</v>
      </c>
      <c r="D265" s="16">
        <f>SUM(D258:D263)</f>
        <v>172</v>
      </c>
      <c r="E265" s="16"/>
      <c r="F265" s="16"/>
      <c r="G265" s="16"/>
      <c r="H265" s="16"/>
      <c r="I265" s="16"/>
      <c r="J265" s="16"/>
      <c r="K265" s="16"/>
      <c r="L265" s="18"/>
      <c r="M265" s="18"/>
      <c r="N265" s="18"/>
      <c r="O265" s="18"/>
      <c r="P265" s="18"/>
      <c r="Q265" s="18"/>
      <c r="R265" s="18"/>
      <c r="S265" s="18"/>
      <c r="T265" s="18"/>
      <c r="U265" s="18"/>
      <c r="V265" s="18"/>
      <c r="W265" s="18"/>
      <c r="X265" s="16"/>
      <c r="Y265" s="16"/>
      <c r="Z265" s="16"/>
      <c r="AA265" s="16"/>
      <c r="AB265" s="16"/>
      <c r="AC265" s="16"/>
      <c r="AD265" s="16"/>
      <c r="AE265" s="16"/>
      <c r="AF265" s="16"/>
      <c r="AG265" s="16"/>
      <c r="AH265" s="16"/>
      <c r="AI265" s="16"/>
    </row>
    <row r="266" spans="1:35" ht="12.75" customHeight="1" x14ac:dyDescent="0.4">
      <c r="A266" s="16"/>
      <c r="B266" s="16"/>
      <c r="C266" s="16"/>
      <c r="D266" s="16"/>
      <c r="E266" s="16"/>
      <c r="F266" s="16"/>
      <c r="G266" s="16"/>
      <c r="H266" s="16"/>
      <c r="I266" s="16"/>
      <c r="J266" s="16"/>
      <c r="K266" s="16"/>
      <c r="L266" s="18"/>
      <c r="M266" s="18"/>
      <c r="N266" s="18"/>
      <c r="O266" s="18"/>
      <c r="P266" s="18"/>
      <c r="Q266" s="18"/>
      <c r="R266" s="18"/>
      <c r="S266" s="18"/>
      <c r="T266" s="18"/>
      <c r="U266" s="18"/>
      <c r="V266" s="18"/>
      <c r="W266" s="18"/>
      <c r="X266" s="16"/>
      <c r="Y266" s="16"/>
      <c r="Z266" s="16"/>
      <c r="AA266" s="16"/>
      <c r="AB266" s="16"/>
      <c r="AC266" s="16"/>
      <c r="AD266" s="16"/>
      <c r="AE266" s="16"/>
      <c r="AF266" s="16"/>
      <c r="AG266" s="16"/>
      <c r="AH266" s="16"/>
      <c r="AI266" s="16"/>
    </row>
    <row r="267" spans="1:35" ht="12.75" customHeight="1" x14ac:dyDescent="0.4">
      <c r="A267" s="16"/>
      <c r="B267" s="16"/>
      <c r="C267" s="16"/>
      <c r="D267" s="16"/>
      <c r="E267" s="16"/>
      <c r="F267" s="16"/>
      <c r="G267" s="16"/>
      <c r="H267" s="16"/>
      <c r="I267" s="16"/>
      <c r="J267" s="16"/>
      <c r="K267" s="16"/>
      <c r="L267" s="18"/>
      <c r="M267" s="18"/>
      <c r="N267" s="18"/>
      <c r="O267" s="18"/>
      <c r="P267" s="18"/>
      <c r="Q267" s="18"/>
      <c r="R267" s="18"/>
      <c r="S267" s="18"/>
      <c r="T267" s="18"/>
      <c r="U267" s="18"/>
      <c r="V267" s="18"/>
      <c r="W267" s="18"/>
      <c r="X267" s="16"/>
      <c r="Y267" s="16"/>
      <c r="Z267" s="16"/>
      <c r="AA267" s="16"/>
      <c r="AB267" s="16"/>
      <c r="AC267" s="16"/>
      <c r="AD267" s="16"/>
      <c r="AE267" s="16"/>
      <c r="AF267" s="16"/>
      <c r="AG267" s="16"/>
      <c r="AH267" s="16"/>
      <c r="AI267" s="16"/>
    </row>
    <row r="268" spans="1:35" ht="12.75" customHeight="1" x14ac:dyDescent="0.4">
      <c r="A268" s="16"/>
      <c r="B268" s="16"/>
      <c r="C268" s="16"/>
      <c r="D268" s="16"/>
      <c r="E268" s="16"/>
      <c r="F268" s="16"/>
      <c r="G268" s="16"/>
      <c r="H268" s="16"/>
      <c r="I268" s="16"/>
      <c r="J268" s="16"/>
      <c r="K268" s="16"/>
      <c r="L268" s="18"/>
      <c r="M268" s="18"/>
      <c r="N268" s="18"/>
      <c r="O268" s="18"/>
      <c r="P268" s="18"/>
      <c r="Q268" s="18"/>
      <c r="R268" s="18"/>
      <c r="S268" s="18"/>
      <c r="T268" s="18"/>
      <c r="U268" s="18"/>
      <c r="V268" s="18"/>
      <c r="W268" s="18"/>
      <c r="X268" s="16"/>
      <c r="Y268" s="16"/>
      <c r="Z268" s="16"/>
      <c r="AA268" s="16"/>
      <c r="AB268" s="16"/>
      <c r="AC268" s="16"/>
      <c r="AD268" s="16"/>
      <c r="AE268" s="16"/>
      <c r="AF268" s="16"/>
      <c r="AG268" s="16"/>
      <c r="AH268" s="16"/>
      <c r="AI268" s="16"/>
    </row>
    <row r="269" spans="1:35" ht="12.75" customHeight="1" x14ac:dyDescent="0.4">
      <c r="A269" s="16"/>
      <c r="B269" s="16"/>
      <c r="C269" s="16"/>
      <c r="D269" s="16"/>
      <c r="E269" s="16"/>
      <c r="F269" s="16"/>
      <c r="G269" s="16"/>
      <c r="H269" s="16"/>
      <c r="I269" s="16"/>
      <c r="J269" s="16"/>
      <c r="K269" s="16"/>
      <c r="L269" s="18"/>
      <c r="M269" s="18"/>
      <c r="N269" s="18"/>
      <c r="O269" s="18"/>
      <c r="P269" s="18"/>
      <c r="Q269" s="18"/>
      <c r="R269" s="18"/>
      <c r="S269" s="18"/>
      <c r="T269" s="18"/>
      <c r="U269" s="18"/>
      <c r="V269" s="18"/>
      <c r="W269" s="18"/>
      <c r="X269" s="16"/>
      <c r="Y269" s="16"/>
      <c r="Z269" s="16"/>
      <c r="AA269" s="16"/>
      <c r="AB269" s="16"/>
      <c r="AC269" s="16"/>
      <c r="AD269" s="16"/>
      <c r="AE269" s="16"/>
      <c r="AF269" s="16"/>
      <c r="AG269" s="16"/>
      <c r="AH269" s="16"/>
      <c r="AI269" s="16"/>
    </row>
    <row r="270" spans="1:35" ht="12.75" customHeight="1" x14ac:dyDescent="0.4">
      <c r="A270" s="16"/>
      <c r="B270" s="183" t="s">
        <v>2030</v>
      </c>
      <c r="C270" s="184"/>
      <c r="D270" s="184"/>
      <c r="E270" s="184"/>
      <c r="F270" s="184"/>
      <c r="G270" s="184"/>
      <c r="H270" s="184"/>
      <c r="I270" s="184"/>
      <c r="J270" s="184"/>
      <c r="K270" s="185"/>
      <c r="L270" s="18"/>
      <c r="M270" s="18"/>
      <c r="N270" s="18"/>
      <c r="O270" s="18"/>
      <c r="P270" s="18"/>
      <c r="Q270" s="18"/>
      <c r="R270" s="18"/>
      <c r="S270" s="18"/>
      <c r="T270" s="18"/>
      <c r="U270" s="18"/>
      <c r="V270" s="18"/>
      <c r="W270" s="18"/>
      <c r="X270" s="16"/>
      <c r="Y270" s="16"/>
      <c r="Z270" s="16"/>
      <c r="AA270" s="16"/>
      <c r="AB270" s="16"/>
      <c r="AC270" s="16"/>
      <c r="AD270" s="16"/>
      <c r="AE270" s="16"/>
      <c r="AF270" s="16"/>
      <c r="AG270" s="16"/>
      <c r="AH270" s="16"/>
      <c r="AI270" s="16"/>
    </row>
    <row r="271" spans="1:35" ht="12.75" customHeight="1" x14ac:dyDescent="0.4">
      <c r="A271" s="16"/>
      <c r="B271" s="79"/>
      <c r="C271" s="16"/>
      <c r="D271" s="16"/>
      <c r="E271" s="16"/>
      <c r="F271" s="16"/>
      <c r="G271" s="16"/>
      <c r="H271" s="16"/>
      <c r="I271" s="16"/>
      <c r="J271" s="16"/>
      <c r="K271" s="116"/>
      <c r="L271" s="18"/>
      <c r="M271" s="18"/>
      <c r="N271" s="18"/>
      <c r="O271" s="18"/>
      <c r="P271" s="18"/>
      <c r="Q271" s="18"/>
      <c r="R271" s="18"/>
      <c r="S271" s="18"/>
      <c r="T271" s="18"/>
      <c r="U271" s="18"/>
      <c r="V271" s="18"/>
      <c r="W271" s="18"/>
      <c r="X271" s="16"/>
      <c r="Y271" s="16"/>
      <c r="Z271" s="16"/>
      <c r="AA271" s="16"/>
      <c r="AB271" s="16"/>
      <c r="AC271" s="16"/>
      <c r="AD271" s="16"/>
      <c r="AE271" s="16"/>
      <c r="AF271" s="16"/>
      <c r="AG271" s="16"/>
      <c r="AH271" s="16"/>
      <c r="AI271" s="16"/>
    </row>
    <row r="272" spans="1:35" ht="12.75" customHeight="1" x14ac:dyDescent="0.4">
      <c r="A272" s="16"/>
      <c r="B272" s="80" t="s">
        <v>321</v>
      </c>
      <c r="C272" s="43" t="s">
        <v>1563</v>
      </c>
      <c r="D272" s="43"/>
      <c r="E272" s="43"/>
      <c r="F272" s="43" t="s">
        <v>1565</v>
      </c>
      <c r="G272" s="43" t="s">
        <v>1474</v>
      </c>
      <c r="H272" s="43" t="s">
        <v>1609</v>
      </c>
      <c r="I272" s="43" t="s">
        <v>2031</v>
      </c>
      <c r="J272" s="43" t="s">
        <v>1567</v>
      </c>
      <c r="K272" s="117" t="s">
        <v>2032</v>
      </c>
      <c r="L272" s="18"/>
      <c r="M272" s="18"/>
      <c r="N272" s="18"/>
      <c r="O272" s="18"/>
      <c r="P272" s="18"/>
      <c r="Q272" s="18"/>
      <c r="R272" s="18"/>
      <c r="S272" s="18"/>
      <c r="T272" s="18"/>
      <c r="U272" s="18"/>
      <c r="V272" s="18"/>
      <c r="W272" s="18"/>
      <c r="X272" s="16"/>
      <c r="Y272" s="16"/>
      <c r="Z272" s="16"/>
      <c r="AA272" s="16"/>
      <c r="AB272" s="16"/>
      <c r="AC272" s="16"/>
      <c r="AD272" s="16"/>
      <c r="AE272" s="16"/>
      <c r="AF272" s="16"/>
      <c r="AG272" s="16"/>
      <c r="AH272" s="16"/>
      <c r="AI272" s="16"/>
    </row>
    <row r="273" spans="1:35" ht="12.75" customHeight="1" x14ac:dyDescent="0.4">
      <c r="A273" s="16"/>
      <c r="B273" s="84">
        <v>1</v>
      </c>
      <c r="C273" s="16" t="s">
        <v>2033</v>
      </c>
      <c r="D273" s="16"/>
      <c r="E273" s="16"/>
      <c r="F273" s="16" t="s">
        <v>2034</v>
      </c>
      <c r="G273" s="44">
        <v>50</v>
      </c>
      <c r="H273" s="118"/>
      <c r="I273" s="16"/>
      <c r="J273" s="16" t="s">
        <v>1731</v>
      </c>
      <c r="K273" s="116"/>
      <c r="L273" s="18"/>
      <c r="M273" s="18"/>
      <c r="N273" s="18"/>
      <c r="O273" s="18"/>
      <c r="P273" s="18"/>
      <c r="Q273" s="18"/>
      <c r="R273" s="18"/>
      <c r="S273" s="18"/>
      <c r="T273" s="18"/>
      <c r="U273" s="18"/>
      <c r="V273" s="18"/>
      <c r="W273" s="18"/>
      <c r="X273" s="16"/>
      <c r="Y273" s="16"/>
      <c r="Z273" s="16"/>
      <c r="AA273" s="16"/>
      <c r="AB273" s="16"/>
      <c r="AC273" s="16"/>
      <c r="AD273" s="16"/>
      <c r="AE273" s="16"/>
      <c r="AF273" s="16"/>
      <c r="AG273" s="16"/>
      <c r="AH273" s="16"/>
      <c r="AI273" s="16"/>
    </row>
    <row r="274" spans="1:35" ht="12.75" customHeight="1" x14ac:dyDescent="0.4">
      <c r="A274" s="16"/>
      <c r="B274" s="84">
        <v>2</v>
      </c>
      <c r="C274" s="16" t="s">
        <v>2035</v>
      </c>
      <c r="D274" s="16"/>
      <c r="E274" s="16"/>
      <c r="F274" s="16" t="s">
        <v>2036</v>
      </c>
      <c r="G274" s="44">
        <v>100</v>
      </c>
      <c r="H274" s="118"/>
      <c r="I274" s="16"/>
      <c r="J274" s="16" t="s">
        <v>1731</v>
      </c>
      <c r="K274" s="116"/>
      <c r="L274" s="18"/>
      <c r="M274" s="18"/>
      <c r="N274" s="18"/>
      <c r="O274" s="18"/>
      <c r="P274" s="18"/>
      <c r="Q274" s="18"/>
      <c r="R274" s="18"/>
      <c r="S274" s="18"/>
      <c r="T274" s="18"/>
      <c r="U274" s="18"/>
      <c r="V274" s="18"/>
      <c r="W274" s="18"/>
      <c r="X274" s="16"/>
      <c r="Y274" s="16"/>
      <c r="Z274" s="16"/>
      <c r="AA274" s="16"/>
      <c r="AB274" s="16"/>
      <c r="AC274" s="16"/>
      <c r="AD274" s="16"/>
      <c r="AE274" s="16"/>
      <c r="AF274" s="16"/>
      <c r="AG274" s="16"/>
      <c r="AH274" s="16"/>
      <c r="AI274" s="16"/>
    </row>
    <row r="275" spans="1:35" ht="12.75" customHeight="1" x14ac:dyDescent="0.4">
      <c r="A275" s="16"/>
      <c r="B275" s="84">
        <v>3</v>
      </c>
      <c r="C275" s="16" t="s">
        <v>2037</v>
      </c>
      <c r="D275" s="16"/>
      <c r="E275" s="16"/>
      <c r="F275" s="16" t="s">
        <v>2038</v>
      </c>
      <c r="G275" s="44">
        <v>30</v>
      </c>
      <c r="H275" s="118"/>
      <c r="I275" s="16"/>
      <c r="J275" s="16" t="s">
        <v>1731</v>
      </c>
      <c r="K275" s="116"/>
      <c r="L275" s="18"/>
      <c r="M275" s="18"/>
      <c r="N275" s="18"/>
      <c r="O275" s="18"/>
      <c r="P275" s="18"/>
      <c r="Q275" s="18"/>
      <c r="R275" s="18"/>
      <c r="S275" s="18"/>
      <c r="T275" s="18"/>
      <c r="U275" s="18"/>
      <c r="V275" s="18"/>
      <c r="W275" s="18"/>
      <c r="X275" s="16"/>
      <c r="Y275" s="16"/>
      <c r="Z275" s="16"/>
      <c r="AA275" s="16"/>
      <c r="AB275" s="16"/>
      <c r="AC275" s="16"/>
      <c r="AD275" s="16"/>
      <c r="AE275" s="16"/>
      <c r="AF275" s="16"/>
      <c r="AG275" s="16"/>
      <c r="AH275" s="16"/>
      <c r="AI275" s="16"/>
    </row>
    <row r="276" spans="1:35" ht="12.75" customHeight="1" x14ac:dyDescent="0.4">
      <c r="A276" s="16"/>
      <c r="B276" s="84">
        <v>4</v>
      </c>
      <c r="C276" s="16" t="s">
        <v>2033</v>
      </c>
      <c r="D276" s="16"/>
      <c r="E276" s="16"/>
      <c r="F276" s="16" t="s">
        <v>2034</v>
      </c>
      <c r="G276" s="44">
        <v>100</v>
      </c>
      <c r="H276" s="77"/>
      <c r="I276" s="16"/>
      <c r="J276" s="16" t="s">
        <v>1731</v>
      </c>
      <c r="K276" s="116"/>
      <c r="L276" s="18"/>
      <c r="M276" s="18"/>
      <c r="N276" s="18"/>
      <c r="O276" s="18"/>
      <c r="P276" s="18"/>
      <c r="Q276" s="18"/>
      <c r="R276" s="18"/>
      <c r="S276" s="18"/>
      <c r="T276" s="18"/>
      <c r="U276" s="18"/>
      <c r="V276" s="18"/>
      <c r="W276" s="18"/>
      <c r="X276" s="16"/>
      <c r="Y276" s="16"/>
      <c r="Z276" s="16"/>
      <c r="AA276" s="16"/>
      <c r="AB276" s="16"/>
      <c r="AC276" s="16"/>
      <c r="AD276" s="16"/>
      <c r="AE276" s="16"/>
      <c r="AF276" s="16"/>
      <c r="AG276" s="16"/>
      <c r="AH276" s="16"/>
      <c r="AI276" s="16"/>
    </row>
    <row r="277" spans="1:35" ht="12.75" customHeight="1" x14ac:dyDescent="0.4">
      <c r="A277" s="16"/>
      <c r="B277" s="84">
        <v>5</v>
      </c>
      <c r="C277" s="16" t="s">
        <v>2039</v>
      </c>
      <c r="D277" s="16"/>
      <c r="E277" s="16"/>
      <c r="F277" s="16" t="s">
        <v>2040</v>
      </c>
      <c r="G277" s="44">
        <v>150</v>
      </c>
      <c r="H277" s="77">
        <v>44062</v>
      </c>
      <c r="I277" s="16"/>
      <c r="J277" s="16" t="s">
        <v>1731</v>
      </c>
      <c r="K277" s="119"/>
      <c r="L277" s="18"/>
      <c r="M277" s="18"/>
      <c r="N277" s="18"/>
      <c r="O277" s="18"/>
      <c r="P277" s="18"/>
      <c r="Q277" s="18"/>
      <c r="R277" s="18"/>
      <c r="S277" s="18"/>
      <c r="T277" s="18"/>
      <c r="U277" s="18"/>
      <c r="V277" s="18"/>
      <c r="W277" s="18"/>
      <c r="X277" s="16"/>
      <c r="Y277" s="16"/>
      <c r="Z277" s="16"/>
      <c r="AA277" s="16"/>
      <c r="AB277" s="16"/>
      <c r="AC277" s="16"/>
      <c r="AD277" s="16"/>
      <c r="AE277" s="16"/>
      <c r="AF277" s="16"/>
      <c r="AG277" s="16"/>
      <c r="AH277" s="16"/>
      <c r="AI277" s="16"/>
    </row>
    <row r="278" spans="1:35" ht="12.75" customHeight="1" x14ac:dyDescent="0.4">
      <c r="A278" s="16"/>
      <c r="B278" s="84">
        <v>6</v>
      </c>
      <c r="C278" s="16" t="s">
        <v>2041</v>
      </c>
      <c r="D278" s="16"/>
      <c r="E278" s="16"/>
      <c r="F278" s="16" t="s">
        <v>2042</v>
      </c>
      <c r="G278" s="44">
        <v>9.8000000000000007</v>
      </c>
      <c r="H278" s="77">
        <v>44082</v>
      </c>
      <c r="I278" s="16"/>
      <c r="J278" s="16" t="s">
        <v>1731</v>
      </c>
      <c r="K278" s="119"/>
      <c r="L278" s="18"/>
      <c r="M278" s="18"/>
      <c r="N278" s="18"/>
      <c r="O278" s="18"/>
      <c r="P278" s="18"/>
      <c r="Q278" s="18"/>
      <c r="R278" s="18"/>
      <c r="S278" s="18"/>
      <c r="T278" s="18"/>
      <c r="U278" s="18"/>
      <c r="V278" s="18"/>
      <c r="W278" s="18"/>
      <c r="X278" s="16"/>
      <c r="Y278" s="16"/>
      <c r="Z278" s="16"/>
      <c r="AA278" s="16"/>
      <c r="AB278" s="16"/>
      <c r="AC278" s="16"/>
      <c r="AD278" s="16"/>
      <c r="AE278" s="16"/>
      <c r="AF278" s="16"/>
      <c r="AG278" s="16"/>
      <c r="AH278" s="16"/>
      <c r="AI278" s="16"/>
    </row>
    <row r="279" spans="1:35" ht="12.75" customHeight="1" x14ac:dyDescent="0.4">
      <c r="A279" s="16"/>
      <c r="B279" s="84">
        <v>7</v>
      </c>
      <c r="C279" s="16" t="s">
        <v>2043</v>
      </c>
      <c r="D279" s="16"/>
      <c r="E279" s="16"/>
      <c r="F279" s="16" t="s">
        <v>2044</v>
      </c>
      <c r="G279" s="44">
        <v>100</v>
      </c>
      <c r="H279" s="77">
        <v>44092</v>
      </c>
      <c r="I279" s="16"/>
      <c r="J279" s="16" t="s">
        <v>1731</v>
      </c>
      <c r="K279" s="120"/>
      <c r="L279" s="18"/>
      <c r="M279" s="18"/>
      <c r="N279" s="18"/>
      <c r="O279" s="18"/>
      <c r="P279" s="18"/>
      <c r="Q279" s="18"/>
      <c r="R279" s="18"/>
      <c r="S279" s="18"/>
      <c r="T279" s="18"/>
      <c r="U279" s="18"/>
      <c r="V279" s="18"/>
      <c r="W279" s="18"/>
      <c r="X279" s="16"/>
      <c r="Y279" s="16"/>
      <c r="Z279" s="16"/>
      <c r="AA279" s="16"/>
      <c r="AB279" s="16"/>
      <c r="AC279" s="16"/>
      <c r="AD279" s="16"/>
      <c r="AE279" s="16"/>
      <c r="AF279" s="16"/>
      <c r="AG279" s="16"/>
      <c r="AH279" s="16"/>
      <c r="AI279" s="16"/>
    </row>
    <row r="280" spans="1:35" ht="12.75" customHeight="1" x14ac:dyDescent="0.4">
      <c r="A280" s="16"/>
      <c r="B280" s="84">
        <v>8</v>
      </c>
      <c r="C280" s="16" t="s">
        <v>2045</v>
      </c>
      <c r="D280" s="16"/>
      <c r="E280" s="16"/>
      <c r="F280" s="16" t="s">
        <v>2046</v>
      </c>
      <c r="G280" s="44">
        <v>200</v>
      </c>
      <c r="H280" s="77">
        <v>44103</v>
      </c>
      <c r="I280" s="16"/>
      <c r="J280" s="16" t="s">
        <v>1731</v>
      </c>
      <c r="K280" s="119"/>
      <c r="L280" s="18"/>
      <c r="M280" s="18"/>
      <c r="N280" s="18"/>
      <c r="O280" s="18"/>
      <c r="P280" s="18"/>
      <c r="Q280" s="18"/>
      <c r="R280" s="18"/>
      <c r="S280" s="18"/>
      <c r="T280" s="18"/>
      <c r="U280" s="18"/>
      <c r="V280" s="18"/>
      <c r="W280" s="18"/>
      <c r="X280" s="16"/>
      <c r="Y280" s="16"/>
      <c r="Z280" s="16"/>
      <c r="AA280" s="16"/>
      <c r="AB280" s="16"/>
      <c r="AC280" s="16"/>
      <c r="AD280" s="16"/>
      <c r="AE280" s="16"/>
      <c r="AF280" s="16"/>
      <c r="AG280" s="16"/>
      <c r="AH280" s="16"/>
      <c r="AI280" s="16"/>
    </row>
    <row r="281" spans="1:35" ht="12.75" customHeight="1" x14ac:dyDescent="0.4">
      <c r="A281" s="16"/>
      <c r="B281" s="84">
        <v>9</v>
      </c>
      <c r="C281" s="16" t="s">
        <v>2047</v>
      </c>
      <c r="D281" s="16"/>
      <c r="E281" s="16"/>
      <c r="F281" s="16" t="s">
        <v>2048</v>
      </c>
      <c r="G281" s="44">
        <v>19.600000000000001</v>
      </c>
      <c r="H281" s="77">
        <v>44104</v>
      </c>
      <c r="I281" s="16"/>
      <c r="J281" s="16" t="s">
        <v>1731</v>
      </c>
      <c r="K281" s="16"/>
      <c r="L281" s="18"/>
      <c r="M281" s="18"/>
      <c r="N281" s="18"/>
      <c r="O281" s="18"/>
      <c r="P281" s="18"/>
      <c r="Q281" s="18"/>
      <c r="R281" s="18"/>
      <c r="S281" s="18"/>
      <c r="T281" s="18"/>
      <c r="U281" s="18"/>
      <c r="V281" s="18"/>
      <c r="W281" s="18"/>
      <c r="X281" s="16"/>
      <c r="Y281" s="16"/>
      <c r="Z281" s="16"/>
      <c r="AA281" s="16"/>
      <c r="AB281" s="16"/>
      <c r="AC281" s="16"/>
      <c r="AD281" s="16"/>
      <c r="AE281" s="16"/>
      <c r="AF281" s="16"/>
      <c r="AG281" s="16"/>
      <c r="AH281" s="16"/>
      <c r="AI281" s="16"/>
    </row>
    <row r="282" spans="1:35" ht="12.75" customHeight="1" x14ac:dyDescent="0.4">
      <c r="A282" s="16"/>
      <c r="B282" s="84">
        <v>10</v>
      </c>
      <c r="C282" s="16" t="s">
        <v>2049</v>
      </c>
      <c r="D282" s="16"/>
      <c r="E282" s="16"/>
      <c r="F282" s="16" t="s">
        <v>2050</v>
      </c>
      <c r="G282" s="44">
        <v>150</v>
      </c>
      <c r="H282" s="77">
        <v>44104</v>
      </c>
      <c r="I282" s="16"/>
      <c r="J282" s="16" t="s">
        <v>1731</v>
      </c>
      <c r="K282" s="16"/>
      <c r="L282" s="18"/>
      <c r="M282" s="18"/>
      <c r="N282" s="18"/>
      <c r="O282" s="18"/>
      <c r="P282" s="18"/>
      <c r="Q282" s="18"/>
      <c r="R282" s="18"/>
      <c r="S282" s="18"/>
      <c r="T282" s="18"/>
      <c r="U282" s="18"/>
      <c r="V282" s="18"/>
      <c r="W282" s="18"/>
      <c r="X282" s="16"/>
      <c r="Y282" s="16"/>
      <c r="Z282" s="16"/>
      <c r="AA282" s="16"/>
      <c r="AB282" s="16"/>
      <c r="AC282" s="16"/>
      <c r="AD282" s="16"/>
      <c r="AE282" s="16"/>
      <c r="AF282" s="16"/>
      <c r="AG282" s="16"/>
      <c r="AH282" s="16"/>
      <c r="AI282" s="16"/>
    </row>
    <row r="283" spans="1:35" ht="12.75" customHeight="1" x14ac:dyDescent="0.4">
      <c r="A283" s="16"/>
      <c r="B283" s="84">
        <v>11</v>
      </c>
      <c r="C283" s="16" t="s">
        <v>2051</v>
      </c>
      <c r="D283" s="16"/>
      <c r="E283" s="16"/>
      <c r="F283" s="16" t="s">
        <v>2052</v>
      </c>
      <c r="G283" s="44">
        <v>80</v>
      </c>
      <c r="H283" s="118">
        <v>44104</v>
      </c>
      <c r="I283" s="16"/>
      <c r="J283" s="16" t="s">
        <v>1731</v>
      </c>
      <c r="K283" s="16"/>
      <c r="L283" s="18"/>
      <c r="M283" s="18"/>
      <c r="N283" s="18"/>
      <c r="O283" s="18"/>
      <c r="P283" s="18"/>
      <c r="Q283" s="18"/>
      <c r="R283" s="18"/>
      <c r="S283" s="18"/>
      <c r="T283" s="18"/>
      <c r="U283" s="18"/>
      <c r="V283" s="18"/>
      <c r="W283" s="18"/>
      <c r="X283" s="16"/>
      <c r="Y283" s="16"/>
      <c r="Z283" s="16"/>
      <c r="AA283" s="16"/>
      <c r="AB283" s="16"/>
      <c r="AC283" s="16"/>
      <c r="AD283" s="16"/>
      <c r="AE283" s="16"/>
      <c r="AF283" s="16"/>
      <c r="AG283" s="16"/>
      <c r="AH283" s="16"/>
      <c r="AI283" s="16"/>
    </row>
    <row r="284" spans="1:35" ht="12.75" customHeight="1" x14ac:dyDescent="0.4">
      <c r="A284" s="16"/>
      <c r="B284" s="84">
        <v>12</v>
      </c>
      <c r="C284" s="16" t="s">
        <v>2053</v>
      </c>
      <c r="D284" s="16"/>
      <c r="E284" s="16"/>
      <c r="F284" s="16" t="s">
        <v>2054</v>
      </c>
      <c r="G284" s="44">
        <v>30</v>
      </c>
      <c r="H284" s="118">
        <v>44105</v>
      </c>
      <c r="I284" s="16"/>
      <c r="J284" s="16" t="s">
        <v>1731</v>
      </c>
      <c r="K284" s="16"/>
      <c r="L284" s="18"/>
      <c r="M284" s="18"/>
      <c r="N284" s="18"/>
      <c r="O284" s="18"/>
      <c r="P284" s="18"/>
      <c r="Q284" s="18"/>
      <c r="R284" s="18"/>
      <c r="S284" s="18"/>
      <c r="T284" s="18"/>
      <c r="U284" s="18"/>
      <c r="V284" s="18"/>
      <c r="W284" s="18"/>
      <c r="X284" s="16"/>
      <c r="Y284" s="16"/>
      <c r="Z284" s="16"/>
      <c r="AA284" s="16"/>
      <c r="AB284" s="16"/>
      <c r="AC284" s="16"/>
      <c r="AD284" s="16"/>
      <c r="AE284" s="16"/>
      <c r="AF284" s="16"/>
      <c r="AG284" s="16"/>
      <c r="AH284" s="16"/>
      <c r="AI284" s="16"/>
    </row>
    <row r="285" spans="1:35" ht="12.75" customHeight="1" x14ac:dyDescent="0.4">
      <c r="A285" s="16"/>
      <c r="B285" s="84">
        <v>13</v>
      </c>
      <c r="C285" s="16" t="s">
        <v>2055</v>
      </c>
      <c r="D285" s="16"/>
      <c r="E285" s="16"/>
      <c r="F285" s="16" t="s">
        <v>2056</v>
      </c>
      <c r="G285" s="44">
        <v>20</v>
      </c>
      <c r="H285" s="118">
        <v>44105</v>
      </c>
      <c r="I285" s="16"/>
      <c r="J285" s="16" t="s">
        <v>1731</v>
      </c>
      <c r="K285" s="16"/>
      <c r="L285" s="18"/>
      <c r="M285" s="18"/>
      <c r="N285" s="18"/>
      <c r="O285" s="18"/>
      <c r="P285" s="18"/>
      <c r="Q285" s="18"/>
      <c r="R285" s="18"/>
      <c r="S285" s="18"/>
      <c r="T285" s="18"/>
      <c r="U285" s="18"/>
      <c r="V285" s="18"/>
      <c r="W285" s="18"/>
      <c r="X285" s="16"/>
      <c r="Y285" s="16"/>
      <c r="Z285" s="16"/>
      <c r="AA285" s="16"/>
      <c r="AB285" s="16"/>
      <c r="AC285" s="16"/>
      <c r="AD285" s="16"/>
      <c r="AE285" s="16"/>
      <c r="AF285" s="16"/>
      <c r="AG285" s="16"/>
      <c r="AH285" s="16"/>
      <c r="AI285" s="16"/>
    </row>
    <row r="286" spans="1:35" ht="12.75" customHeight="1" x14ac:dyDescent="0.4">
      <c r="A286" s="16"/>
      <c r="B286" s="84">
        <v>14</v>
      </c>
      <c r="C286" s="16" t="s">
        <v>2057</v>
      </c>
      <c r="D286" s="16"/>
      <c r="E286" s="16"/>
      <c r="F286" s="16" t="s">
        <v>2058</v>
      </c>
      <c r="G286" s="44">
        <v>50</v>
      </c>
      <c r="H286" s="118">
        <v>44105</v>
      </c>
      <c r="I286" s="16"/>
      <c r="J286" s="16" t="s">
        <v>1731</v>
      </c>
      <c r="K286" s="16"/>
      <c r="L286" s="18"/>
      <c r="M286" s="18"/>
      <c r="N286" s="18"/>
      <c r="O286" s="18"/>
      <c r="P286" s="18"/>
      <c r="Q286" s="18"/>
      <c r="R286" s="18"/>
      <c r="S286" s="18"/>
      <c r="T286" s="18"/>
      <c r="U286" s="18"/>
      <c r="V286" s="18"/>
      <c r="W286" s="18"/>
      <c r="X286" s="16"/>
      <c r="Y286" s="16"/>
      <c r="Z286" s="16"/>
      <c r="AA286" s="16"/>
      <c r="AB286" s="16"/>
      <c r="AC286" s="16"/>
      <c r="AD286" s="16"/>
      <c r="AE286" s="16"/>
      <c r="AF286" s="16"/>
      <c r="AG286" s="16"/>
      <c r="AH286" s="16"/>
      <c r="AI286" s="16"/>
    </row>
    <row r="287" spans="1:35" ht="12.75" customHeight="1" x14ac:dyDescent="0.4">
      <c r="A287" s="16"/>
      <c r="B287" s="84">
        <v>15</v>
      </c>
      <c r="C287" s="16" t="s">
        <v>2059</v>
      </c>
      <c r="D287" s="16"/>
      <c r="E287" s="16"/>
      <c r="F287" s="16" t="s">
        <v>2060</v>
      </c>
      <c r="G287" s="44">
        <v>25</v>
      </c>
      <c r="H287" s="118">
        <v>44139</v>
      </c>
      <c r="I287" s="16"/>
      <c r="J287" s="16" t="s">
        <v>1731</v>
      </c>
      <c r="K287" s="16"/>
      <c r="L287" s="18"/>
      <c r="M287" s="18"/>
      <c r="N287" s="18"/>
      <c r="O287" s="18"/>
      <c r="P287" s="18"/>
      <c r="Q287" s="18"/>
      <c r="R287" s="18"/>
      <c r="S287" s="18"/>
      <c r="T287" s="18"/>
      <c r="U287" s="18"/>
      <c r="V287" s="18"/>
      <c r="W287" s="18"/>
      <c r="X287" s="16"/>
      <c r="Y287" s="16"/>
      <c r="Z287" s="16"/>
      <c r="AA287" s="16"/>
      <c r="AB287" s="16"/>
      <c r="AC287" s="16"/>
      <c r="AD287" s="16"/>
      <c r="AE287" s="16"/>
      <c r="AF287" s="16"/>
      <c r="AG287" s="16"/>
      <c r="AH287" s="16"/>
      <c r="AI287" s="16"/>
    </row>
    <row r="288" spans="1:35" ht="12.75" customHeight="1" x14ac:dyDescent="0.4">
      <c r="A288" s="16"/>
      <c r="B288" s="84">
        <v>16</v>
      </c>
      <c r="C288" s="16" t="s">
        <v>2061</v>
      </c>
      <c r="D288" s="16"/>
      <c r="E288" s="16"/>
      <c r="F288" s="16" t="s">
        <v>2062</v>
      </c>
      <c r="G288" s="44">
        <v>50</v>
      </c>
      <c r="H288" s="118">
        <v>44187</v>
      </c>
      <c r="I288" s="16"/>
      <c r="J288" s="16" t="s">
        <v>1731</v>
      </c>
      <c r="K288" s="16"/>
      <c r="L288" s="18"/>
      <c r="M288" s="18"/>
      <c r="N288" s="18"/>
      <c r="O288" s="18"/>
      <c r="P288" s="18"/>
      <c r="Q288" s="18"/>
      <c r="R288" s="18"/>
      <c r="S288" s="18"/>
      <c r="T288" s="18"/>
      <c r="U288" s="18"/>
      <c r="V288" s="18"/>
      <c r="W288" s="18"/>
      <c r="X288" s="16"/>
      <c r="Y288" s="16"/>
      <c r="Z288" s="16"/>
      <c r="AA288" s="16"/>
      <c r="AB288" s="16"/>
      <c r="AC288" s="16"/>
      <c r="AD288" s="16"/>
      <c r="AE288" s="16"/>
      <c r="AF288" s="16"/>
      <c r="AG288" s="16"/>
      <c r="AH288" s="16"/>
      <c r="AI288" s="16"/>
    </row>
    <row r="289" spans="1:35" ht="12.75" customHeight="1" x14ac:dyDescent="0.4">
      <c r="A289" s="16"/>
      <c r="B289" s="84">
        <v>17</v>
      </c>
      <c r="C289" s="16" t="s">
        <v>2063</v>
      </c>
      <c r="D289" s="16" t="s">
        <v>1593</v>
      </c>
      <c r="E289" s="16"/>
      <c r="F289" s="16" t="s">
        <v>2064</v>
      </c>
      <c r="G289" s="44">
        <v>50</v>
      </c>
      <c r="H289" s="118">
        <v>44203</v>
      </c>
      <c r="I289" s="16"/>
      <c r="J289" s="16" t="s">
        <v>1731</v>
      </c>
      <c r="K289" s="16"/>
      <c r="L289" s="18"/>
      <c r="M289" s="18"/>
      <c r="N289" s="18"/>
      <c r="O289" s="18"/>
      <c r="P289" s="18"/>
      <c r="Q289" s="18"/>
      <c r="R289" s="18"/>
      <c r="S289" s="18"/>
      <c r="T289" s="18"/>
      <c r="U289" s="18"/>
      <c r="V289" s="18"/>
      <c r="W289" s="18"/>
      <c r="X289" s="16"/>
      <c r="Y289" s="16"/>
      <c r="Z289" s="16"/>
      <c r="AA289" s="16"/>
      <c r="AB289" s="16"/>
      <c r="AC289" s="16"/>
      <c r="AD289" s="16"/>
      <c r="AE289" s="16"/>
      <c r="AF289" s="16"/>
      <c r="AG289" s="16"/>
      <c r="AH289" s="16"/>
      <c r="AI289" s="16"/>
    </row>
    <row r="290" spans="1:35" ht="12.75" customHeight="1" x14ac:dyDescent="0.4">
      <c r="A290" s="16"/>
      <c r="B290" s="84">
        <v>18</v>
      </c>
      <c r="C290" s="16" t="s">
        <v>2065</v>
      </c>
      <c r="D290" s="16" t="s">
        <v>1593</v>
      </c>
      <c r="E290" s="16"/>
      <c r="F290" s="16" t="s">
        <v>2066</v>
      </c>
      <c r="G290" s="44">
        <v>20</v>
      </c>
      <c r="H290" s="118">
        <v>44203</v>
      </c>
      <c r="I290" s="16"/>
      <c r="J290" s="16" t="s">
        <v>1731</v>
      </c>
      <c r="K290" s="16"/>
      <c r="L290" s="18"/>
      <c r="M290" s="18"/>
      <c r="N290" s="18"/>
      <c r="O290" s="18"/>
      <c r="P290" s="18"/>
      <c r="Q290" s="18"/>
      <c r="R290" s="18"/>
      <c r="S290" s="18"/>
      <c r="T290" s="18"/>
      <c r="U290" s="18"/>
      <c r="V290" s="18"/>
      <c r="W290" s="18"/>
      <c r="X290" s="16"/>
      <c r="Y290" s="16"/>
      <c r="Z290" s="16"/>
      <c r="AA290" s="16"/>
      <c r="AB290" s="16"/>
      <c r="AC290" s="16"/>
      <c r="AD290" s="16"/>
      <c r="AE290" s="16"/>
      <c r="AF290" s="16"/>
      <c r="AG290" s="16"/>
      <c r="AH290" s="16"/>
      <c r="AI290" s="16"/>
    </row>
    <row r="291" spans="1:35" ht="12.75" customHeight="1" x14ac:dyDescent="0.4">
      <c r="A291" s="16"/>
      <c r="B291" s="84">
        <v>19</v>
      </c>
      <c r="C291" s="16" t="s">
        <v>2067</v>
      </c>
      <c r="D291" s="16" t="s">
        <v>1593</v>
      </c>
      <c r="E291" s="16"/>
      <c r="F291" s="16" t="s">
        <v>2068</v>
      </c>
      <c r="G291" s="44">
        <v>25</v>
      </c>
      <c r="H291" s="118">
        <v>44203</v>
      </c>
      <c r="I291" s="16"/>
      <c r="J291" s="16" t="s">
        <v>1731</v>
      </c>
      <c r="K291" s="16"/>
      <c r="L291" s="18"/>
      <c r="M291" s="18"/>
      <c r="N291" s="18"/>
      <c r="O291" s="18"/>
      <c r="P291" s="18"/>
      <c r="Q291" s="18"/>
      <c r="R291" s="18"/>
      <c r="S291" s="18"/>
      <c r="T291" s="18"/>
      <c r="U291" s="18"/>
      <c r="V291" s="18"/>
      <c r="W291" s="18"/>
      <c r="X291" s="16"/>
      <c r="Y291" s="16"/>
      <c r="Z291" s="16"/>
      <c r="AA291" s="16"/>
      <c r="AB291" s="16"/>
      <c r="AC291" s="16"/>
      <c r="AD291" s="16"/>
      <c r="AE291" s="16"/>
      <c r="AF291" s="16"/>
      <c r="AG291" s="16"/>
      <c r="AH291" s="16"/>
      <c r="AI291" s="16"/>
    </row>
    <row r="292" spans="1:35" ht="12.75" customHeight="1" x14ac:dyDescent="0.4">
      <c r="A292" s="16"/>
      <c r="B292" s="84">
        <v>20</v>
      </c>
      <c r="C292" s="16" t="s">
        <v>2069</v>
      </c>
      <c r="D292" s="16" t="s">
        <v>1593</v>
      </c>
      <c r="E292" s="16"/>
      <c r="F292" s="16" t="s">
        <v>2070</v>
      </c>
      <c r="G292" s="44">
        <v>40</v>
      </c>
      <c r="H292" s="118">
        <v>44203</v>
      </c>
      <c r="I292" s="16"/>
      <c r="J292" s="16" t="s">
        <v>1731</v>
      </c>
      <c r="K292" s="16"/>
      <c r="L292" s="18"/>
      <c r="M292" s="18"/>
      <c r="N292" s="18"/>
      <c r="O292" s="18"/>
      <c r="P292" s="18"/>
      <c r="Q292" s="18"/>
      <c r="R292" s="18"/>
      <c r="S292" s="18"/>
      <c r="T292" s="18"/>
      <c r="U292" s="18"/>
      <c r="V292" s="18"/>
      <c r="W292" s="18"/>
      <c r="X292" s="16"/>
      <c r="Y292" s="16"/>
      <c r="Z292" s="16"/>
      <c r="AA292" s="16"/>
      <c r="AB292" s="16"/>
      <c r="AC292" s="16"/>
      <c r="AD292" s="16"/>
      <c r="AE292" s="16"/>
      <c r="AF292" s="16"/>
      <c r="AG292" s="16"/>
      <c r="AH292" s="16"/>
      <c r="AI292" s="16"/>
    </row>
    <row r="293" spans="1:35" ht="12.75" customHeight="1" x14ac:dyDescent="0.4">
      <c r="A293" s="16"/>
      <c r="B293" s="84">
        <v>21</v>
      </c>
      <c r="C293" s="16" t="s">
        <v>2071</v>
      </c>
      <c r="D293" s="16" t="s">
        <v>1593</v>
      </c>
      <c r="E293" s="16"/>
      <c r="F293" s="16" t="s">
        <v>2072</v>
      </c>
      <c r="G293" s="44">
        <v>200</v>
      </c>
      <c r="H293" s="118">
        <v>44204</v>
      </c>
      <c r="I293" s="16"/>
      <c r="J293" s="16" t="s">
        <v>1731</v>
      </c>
      <c r="K293" s="16"/>
      <c r="L293" s="18"/>
      <c r="M293" s="18"/>
      <c r="N293" s="18"/>
      <c r="O293" s="18"/>
      <c r="P293" s="18"/>
      <c r="Q293" s="18"/>
      <c r="R293" s="18"/>
      <c r="S293" s="18"/>
      <c r="T293" s="18"/>
      <c r="U293" s="18"/>
      <c r="V293" s="18"/>
      <c r="W293" s="18"/>
      <c r="X293" s="16"/>
      <c r="Y293" s="16"/>
      <c r="Z293" s="16"/>
      <c r="AA293" s="16"/>
      <c r="AB293" s="16"/>
      <c r="AC293" s="16"/>
      <c r="AD293" s="16"/>
      <c r="AE293" s="16"/>
      <c r="AF293" s="16"/>
      <c r="AG293" s="16"/>
      <c r="AH293" s="16"/>
      <c r="AI293" s="16"/>
    </row>
    <row r="294" spans="1:35" ht="12.75" customHeight="1" x14ac:dyDescent="0.4">
      <c r="A294" s="16"/>
      <c r="B294" s="84">
        <v>22</v>
      </c>
      <c r="C294" s="16" t="s">
        <v>2073</v>
      </c>
      <c r="D294" s="16" t="s">
        <v>1593</v>
      </c>
      <c r="E294" s="16"/>
      <c r="F294" s="16" t="s">
        <v>2074</v>
      </c>
      <c r="G294" s="44">
        <v>50</v>
      </c>
      <c r="H294" s="118">
        <v>44229</v>
      </c>
      <c r="I294" s="16"/>
      <c r="J294" s="16" t="s">
        <v>1731</v>
      </c>
      <c r="K294" s="16"/>
      <c r="L294" s="18"/>
      <c r="M294" s="18"/>
      <c r="N294" s="18"/>
      <c r="O294" s="18"/>
      <c r="P294" s="18"/>
      <c r="Q294" s="18"/>
      <c r="R294" s="18"/>
      <c r="S294" s="18"/>
      <c r="T294" s="18"/>
      <c r="U294" s="18"/>
      <c r="V294" s="18"/>
      <c r="W294" s="18"/>
      <c r="X294" s="16"/>
      <c r="Y294" s="16"/>
      <c r="Z294" s="16"/>
      <c r="AA294" s="16"/>
      <c r="AB294" s="16"/>
      <c r="AC294" s="16"/>
      <c r="AD294" s="16"/>
      <c r="AE294" s="16"/>
      <c r="AF294" s="16"/>
      <c r="AG294" s="16"/>
      <c r="AH294" s="16"/>
      <c r="AI294" s="16"/>
    </row>
    <row r="295" spans="1:35" ht="12.75" customHeight="1" x14ac:dyDescent="0.4">
      <c r="A295" s="16"/>
      <c r="B295" s="84">
        <v>23</v>
      </c>
      <c r="C295" s="16" t="s">
        <v>2075</v>
      </c>
      <c r="D295" s="16" t="s">
        <v>2076</v>
      </c>
      <c r="E295" s="16"/>
      <c r="F295" s="16" t="s">
        <v>2077</v>
      </c>
      <c r="G295" s="44">
        <v>9.8000000000000007</v>
      </c>
      <c r="H295" s="118">
        <v>44238</v>
      </c>
      <c r="I295" s="16"/>
      <c r="J295" s="16" t="s">
        <v>1731</v>
      </c>
      <c r="K295" s="16"/>
      <c r="L295" s="18"/>
      <c r="M295" s="18"/>
      <c r="N295" s="18"/>
      <c r="O295" s="18"/>
      <c r="P295" s="18"/>
      <c r="Q295" s="18"/>
      <c r="R295" s="18"/>
      <c r="S295" s="18"/>
      <c r="T295" s="18"/>
      <c r="U295" s="18"/>
      <c r="V295" s="18"/>
      <c r="W295" s="18"/>
      <c r="X295" s="16"/>
      <c r="Y295" s="16"/>
      <c r="Z295" s="16"/>
      <c r="AA295" s="16"/>
      <c r="AB295" s="16"/>
      <c r="AC295" s="16"/>
      <c r="AD295" s="16"/>
      <c r="AE295" s="16"/>
      <c r="AF295" s="16"/>
      <c r="AG295" s="16"/>
      <c r="AH295" s="16"/>
      <c r="AI295" s="16"/>
    </row>
    <row r="296" spans="1:35" ht="12.75" customHeight="1" x14ac:dyDescent="0.4">
      <c r="A296" s="16"/>
      <c r="B296" s="84">
        <v>24</v>
      </c>
      <c r="C296" s="16" t="s">
        <v>2078</v>
      </c>
      <c r="D296" s="16" t="s">
        <v>1593</v>
      </c>
      <c r="E296" s="16"/>
      <c r="F296" s="16" t="s">
        <v>2079</v>
      </c>
      <c r="G296" s="44">
        <v>100</v>
      </c>
      <c r="H296" s="118">
        <v>44250</v>
      </c>
      <c r="I296" s="16"/>
      <c r="J296" s="16" t="s">
        <v>2080</v>
      </c>
      <c r="K296" s="16"/>
      <c r="L296" s="18"/>
      <c r="M296" s="18"/>
      <c r="N296" s="18"/>
      <c r="O296" s="18"/>
      <c r="P296" s="18"/>
      <c r="Q296" s="18"/>
      <c r="R296" s="18"/>
      <c r="S296" s="18"/>
      <c r="T296" s="18"/>
      <c r="U296" s="18"/>
      <c r="V296" s="18"/>
      <c r="W296" s="18"/>
      <c r="X296" s="16"/>
      <c r="Y296" s="16"/>
      <c r="Z296" s="16"/>
      <c r="AA296" s="16"/>
      <c r="AB296" s="16"/>
      <c r="AC296" s="16"/>
      <c r="AD296" s="16"/>
      <c r="AE296" s="16"/>
      <c r="AF296" s="16"/>
      <c r="AG296" s="16"/>
      <c r="AH296" s="16"/>
      <c r="AI296" s="16"/>
    </row>
    <row r="297" spans="1:35" ht="12.75" customHeight="1" x14ac:dyDescent="0.4">
      <c r="A297" s="16"/>
      <c r="B297" s="84">
        <v>25</v>
      </c>
      <c r="C297" s="16" t="s">
        <v>2081</v>
      </c>
      <c r="D297" s="16" t="s">
        <v>1582</v>
      </c>
      <c r="E297" s="16"/>
      <c r="F297" s="16" t="s">
        <v>2082</v>
      </c>
      <c r="G297" s="44">
        <v>100</v>
      </c>
      <c r="H297" s="118">
        <v>44250</v>
      </c>
      <c r="I297" s="16"/>
      <c r="J297" s="16" t="s">
        <v>1731</v>
      </c>
      <c r="K297" s="16"/>
      <c r="L297" s="18"/>
      <c r="M297" s="18"/>
      <c r="N297" s="18"/>
      <c r="O297" s="18"/>
      <c r="P297" s="18"/>
      <c r="Q297" s="18"/>
      <c r="R297" s="18"/>
      <c r="S297" s="18"/>
      <c r="T297" s="18"/>
      <c r="U297" s="18"/>
      <c r="V297" s="18"/>
      <c r="W297" s="18"/>
      <c r="X297" s="16"/>
      <c r="Y297" s="16"/>
      <c r="Z297" s="16"/>
      <c r="AA297" s="16"/>
      <c r="AB297" s="16"/>
      <c r="AC297" s="16"/>
      <c r="AD297" s="16"/>
      <c r="AE297" s="16"/>
      <c r="AF297" s="16"/>
      <c r="AG297" s="16"/>
      <c r="AH297" s="16"/>
      <c r="AI297" s="16"/>
    </row>
    <row r="298" spans="1:35" ht="12.75" customHeight="1" x14ac:dyDescent="0.4">
      <c r="A298" s="16"/>
      <c r="B298" s="84">
        <v>26</v>
      </c>
      <c r="C298" s="16" t="s">
        <v>1729</v>
      </c>
      <c r="D298" s="16" t="s">
        <v>1582</v>
      </c>
      <c r="E298" s="16"/>
      <c r="F298" s="16" t="s">
        <v>2083</v>
      </c>
      <c r="G298" s="44">
        <v>30</v>
      </c>
      <c r="H298" s="118">
        <v>44256</v>
      </c>
      <c r="I298" s="16" t="s">
        <v>2084</v>
      </c>
      <c r="J298" s="16" t="s">
        <v>1731</v>
      </c>
      <c r="K298" s="16"/>
      <c r="L298" s="18"/>
      <c r="M298" s="18"/>
      <c r="N298" s="18"/>
      <c r="O298" s="18"/>
      <c r="P298" s="18"/>
      <c r="Q298" s="18"/>
      <c r="R298" s="18"/>
      <c r="S298" s="18"/>
      <c r="T298" s="18"/>
      <c r="U298" s="18"/>
      <c r="V298" s="18"/>
      <c r="W298" s="18"/>
      <c r="X298" s="16"/>
      <c r="Y298" s="16"/>
      <c r="Z298" s="16"/>
      <c r="AA298" s="16"/>
      <c r="AB298" s="16"/>
      <c r="AC298" s="16"/>
      <c r="AD298" s="16"/>
      <c r="AE298" s="16"/>
      <c r="AF298" s="16"/>
      <c r="AG298" s="16"/>
      <c r="AH298" s="16"/>
      <c r="AI298" s="16"/>
    </row>
    <row r="299" spans="1:35" ht="12.75" customHeight="1" x14ac:dyDescent="0.4">
      <c r="A299" s="16"/>
      <c r="B299" s="84">
        <v>27</v>
      </c>
      <c r="C299" s="16" t="s">
        <v>2085</v>
      </c>
      <c r="D299" s="16" t="s">
        <v>1593</v>
      </c>
      <c r="E299" s="16"/>
      <c r="F299" s="16" t="s">
        <v>2086</v>
      </c>
      <c r="G299" s="44">
        <v>25</v>
      </c>
      <c r="H299" s="118">
        <v>44287</v>
      </c>
      <c r="I299" s="16" t="s">
        <v>2087</v>
      </c>
      <c r="J299" s="16" t="s">
        <v>1731</v>
      </c>
      <c r="K299" s="16"/>
      <c r="L299" s="18"/>
      <c r="M299" s="18"/>
      <c r="N299" s="18"/>
      <c r="O299" s="18"/>
      <c r="P299" s="18"/>
      <c r="Q299" s="18"/>
      <c r="R299" s="18"/>
      <c r="S299" s="18"/>
      <c r="T299" s="18"/>
      <c r="U299" s="18"/>
      <c r="V299" s="18"/>
      <c r="W299" s="18"/>
      <c r="X299" s="16"/>
      <c r="Y299" s="16"/>
      <c r="Z299" s="16"/>
      <c r="AA299" s="16"/>
      <c r="AB299" s="16"/>
      <c r="AC299" s="16"/>
      <c r="AD299" s="16"/>
      <c r="AE299" s="16"/>
      <c r="AF299" s="16"/>
      <c r="AG299" s="16"/>
      <c r="AH299" s="16"/>
      <c r="AI299" s="16"/>
    </row>
    <row r="300" spans="1:35" ht="12.75" customHeight="1" x14ac:dyDescent="0.4">
      <c r="A300" s="16"/>
      <c r="B300" s="84">
        <v>28</v>
      </c>
      <c r="C300" s="16" t="s">
        <v>2088</v>
      </c>
      <c r="D300" s="16" t="s">
        <v>1593</v>
      </c>
      <c r="E300" s="16"/>
      <c r="F300" s="16" t="s">
        <v>2089</v>
      </c>
      <c r="G300" s="44">
        <v>75</v>
      </c>
      <c r="H300" s="118">
        <v>44287</v>
      </c>
      <c r="I300" s="16" t="s">
        <v>2087</v>
      </c>
      <c r="J300" s="16" t="s">
        <v>1731</v>
      </c>
      <c r="K300" s="16"/>
      <c r="L300" s="18"/>
      <c r="M300" s="18"/>
      <c r="N300" s="18"/>
      <c r="O300" s="18"/>
      <c r="P300" s="18"/>
      <c r="Q300" s="18"/>
      <c r="R300" s="18"/>
      <c r="S300" s="18"/>
      <c r="T300" s="18"/>
      <c r="U300" s="18"/>
      <c r="V300" s="18"/>
      <c r="W300" s="18"/>
      <c r="X300" s="16"/>
      <c r="Y300" s="16"/>
      <c r="Z300" s="16"/>
      <c r="AA300" s="16"/>
      <c r="AB300" s="16"/>
      <c r="AC300" s="16"/>
      <c r="AD300" s="16"/>
      <c r="AE300" s="16"/>
      <c r="AF300" s="16"/>
      <c r="AG300" s="16"/>
      <c r="AH300" s="16"/>
      <c r="AI300" s="16"/>
    </row>
    <row r="301" spans="1:35" ht="12.75" customHeight="1" x14ac:dyDescent="0.4">
      <c r="A301" s="16"/>
      <c r="B301" s="84">
        <v>29</v>
      </c>
      <c r="C301" s="16" t="s">
        <v>2090</v>
      </c>
      <c r="D301" s="16" t="s">
        <v>1593</v>
      </c>
      <c r="E301" s="16"/>
      <c r="F301" s="16" t="s">
        <v>2091</v>
      </c>
      <c r="G301" s="44">
        <v>50</v>
      </c>
      <c r="H301" s="118">
        <v>44287</v>
      </c>
      <c r="I301" s="16" t="s">
        <v>2087</v>
      </c>
      <c r="J301" s="16" t="s">
        <v>1731</v>
      </c>
      <c r="K301" s="16"/>
      <c r="L301" s="18"/>
      <c r="M301" s="18"/>
      <c r="N301" s="18"/>
      <c r="O301" s="18"/>
      <c r="P301" s="18"/>
      <c r="Q301" s="18"/>
      <c r="R301" s="18"/>
      <c r="S301" s="18"/>
      <c r="T301" s="18"/>
      <c r="U301" s="18"/>
      <c r="V301" s="18"/>
      <c r="W301" s="18"/>
      <c r="X301" s="16"/>
      <c r="Y301" s="16"/>
      <c r="Z301" s="16"/>
      <c r="AA301" s="16"/>
      <c r="AB301" s="16"/>
      <c r="AC301" s="16"/>
      <c r="AD301" s="16"/>
      <c r="AE301" s="16"/>
      <c r="AF301" s="16"/>
      <c r="AG301" s="16"/>
      <c r="AH301" s="16"/>
      <c r="AI301" s="16"/>
    </row>
    <row r="302" spans="1:35" ht="12.75" customHeight="1" x14ac:dyDescent="0.4">
      <c r="A302" s="16"/>
      <c r="B302" s="84">
        <v>30</v>
      </c>
      <c r="C302" s="16" t="s">
        <v>2092</v>
      </c>
      <c r="D302" s="16" t="s">
        <v>1593</v>
      </c>
      <c r="E302" s="16"/>
      <c r="F302" s="16" t="s">
        <v>2093</v>
      </c>
      <c r="G302" s="44">
        <v>50</v>
      </c>
      <c r="H302" s="118">
        <v>44287</v>
      </c>
      <c r="I302" s="16" t="s">
        <v>2087</v>
      </c>
      <c r="J302" s="16" t="s">
        <v>1731</v>
      </c>
      <c r="K302" s="16"/>
      <c r="L302" s="18"/>
      <c r="M302" s="18"/>
      <c r="N302" s="18"/>
      <c r="O302" s="18"/>
      <c r="P302" s="18"/>
      <c r="Q302" s="18"/>
      <c r="R302" s="18"/>
      <c r="S302" s="18"/>
      <c r="T302" s="18"/>
      <c r="U302" s="18"/>
      <c r="V302" s="18"/>
      <c r="W302" s="18"/>
      <c r="X302" s="16"/>
      <c r="Y302" s="16"/>
      <c r="Z302" s="16"/>
      <c r="AA302" s="16"/>
      <c r="AB302" s="16"/>
      <c r="AC302" s="16"/>
      <c r="AD302" s="16"/>
      <c r="AE302" s="16"/>
      <c r="AF302" s="16"/>
      <c r="AG302" s="16"/>
      <c r="AH302" s="16"/>
      <c r="AI302" s="16"/>
    </row>
    <row r="303" spans="1:35" ht="12.75" customHeight="1" x14ac:dyDescent="0.4">
      <c r="A303" s="16"/>
      <c r="B303" s="84">
        <v>31</v>
      </c>
      <c r="C303" s="16" t="s">
        <v>2094</v>
      </c>
      <c r="D303" s="16" t="s">
        <v>1593</v>
      </c>
      <c r="E303" s="16"/>
      <c r="F303" s="16" t="s">
        <v>2095</v>
      </c>
      <c r="G303" s="44">
        <v>100</v>
      </c>
      <c r="H303" s="118">
        <v>44334</v>
      </c>
      <c r="I303" s="16" t="s">
        <v>2084</v>
      </c>
      <c r="J303" s="16" t="s">
        <v>2080</v>
      </c>
      <c r="K303" s="16"/>
      <c r="L303" s="18"/>
      <c r="M303" s="18"/>
      <c r="N303" s="18"/>
      <c r="O303" s="18"/>
      <c r="P303" s="18"/>
      <c r="Q303" s="18"/>
      <c r="R303" s="18"/>
      <c r="S303" s="18"/>
      <c r="T303" s="18"/>
      <c r="U303" s="18"/>
      <c r="V303" s="18"/>
      <c r="W303" s="18"/>
      <c r="X303" s="16"/>
      <c r="Y303" s="16"/>
      <c r="Z303" s="16"/>
      <c r="AA303" s="16"/>
      <c r="AB303" s="16"/>
      <c r="AC303" s="16"/>
      <c r="AD303" s="16"/>
      <c r="AE303" s="16"/>
      <c r="AF303" s="16"/>
      <c r="AG303" s="16"/>
      <c r="AH303" s="16"/>
      <c r="AI303" s="16"/>
    </row>
    <row r="304" spans="1:35" ht="12.75" customHeight="1" x14ac:dyDescent="0.4">
      <c r="A304" s="16"/>
      <c r="B304" s="84">
        <v>32</v>
      </c>
      <c r="C304" s="16" t="s">
        <v>2096</v>
      </c>
      <c r="D304" s="16" t="s">
        <v>2076</v>
      </c>
      <c r="E304" s="16"/>
      <c r="F304" s="16" t="s">
        <v>2097</v>
      </c>
      <c r="G304" s="44">
        <v>294.02999999999997</v>
      </c>
      <c r="H304" s="118">
        <v>44358</v>
      </c>
      <c r="I304" s="16" t="s">
        <v>2098</v>
      </c>
      <c r="J304" s="16" t="s">
        <v>2080</v>
      </c>
      <c r="K304" s="16"/>
      <c r="L304" s="18"/>
      <c r="M304" s="18"/>
      <c r="N304" s="18"/>
      <c r="O304" s="18"/>
      <c r="P304" s="18"/>
      <c r="Q304" s="18"/>
      <c r="R304" s="18"/>
      <c r="S304" s="18"/>
      <c r="T304" s="18"/>
      <c r="U304" s="18"/>
      <c r="V304" s="18"/>
      <c r="W304" s="18"/>
      <c r="X304" s="16"/>
      <c r="Y304" s="16"/>
      <c r="Z304" s="16"/>
      <c r="AA304" s="16"/>
      <c r="AB304" s="16"/>
      <c r="AC304" s="16"/>
      <c r="AD304" s="16"/>
      <c r="AE304" s="16"/>
      <c r="AF304" s="16"/>
      <c r="AG304" s="16"/>
      <c r="AH304" s="16"/>
      <c r="AI304" s="16"/>
    </row>
    <row r="305" spans="1:35" ht="12.75" customHeight="1" x14ac:dyDescent="0.4">
      <c r="A305" s="16"/>
      <c r="B305" s="84">
        <v>33</v>
      </c>
      <c r="C305" s="16" t="s">
        <v>2099</v>
      </c>
      <c r="D305" s="16" t="s">
        <v>1593</v>
      </c>
      <c r="E305" s="16"/>
      <c r="F305" s="16" t="s">
        <v>2100</v>
      </c>
      <c r="G305" s="44">
        <v>50</v>
      </c>
      <c r="H305" s="118">
        <v>44363</v>
      </c>
      <c r="I305" s="16" t="s">
        <v>2098</v>
      </c>
      <c r="J305" s="16" t="s">
        <v>2080</v>
      </c>
      <c r="K305" s="16"/>
      <c r="L305" s="18"/>
      <c r="M305" s="18"/>
      <c r="N305" s="18"/>
      <c r="O305" s="18"/>
      <c r="P305" s="18"/>
      <c r="Q305" s="18"/>
      <c r="R305" s="18"/>
      <c r="S305" s="18"/>
      <c r="T305" s="18"/>
      <c r="U305" s="18"/>
      <c r="V305" s="18"/>
      <c r="W305" s="18"/>
      <c r="X305" s="16"/>
      <c r="Y305" s="16"/>
      <c r="Z305" s="16"/>
      <c r="AA305" s="16"/>
      <c r="AB305" s="16"/>
      <c r="AC305" s="16"/>
      <c r="AD305" s="16"/>
      <c r="AE305" s="16"/>
      <c r="AF305" s="16"/>
      <c r="AG305" s="16"/>
      <c r="AH305" s="16"/>
      <c r="AI305" s="16"/>
    </row>
    <row r="306" spans="1:35" ht="12.75" customHeight="1" x14ac:dyDescent="0.4">
      <c r="A306" s="16"/>
      <c r="B306" s="84">
        <v>34</v>
      </c>
      <c r="C306" s="16" t="s">
        <v>2101</v>
      </c>
      <c r="D306" s="16" t="s">
        <v>1593</v>
      </c>
      <c r="E306" s="16"/>
      <c r="F306" s="16" t="s">
        <v>2102</v>
      </c>
      <c r="G306" s="44">
        <v>70</v>
      </c>
      <c r="H306" s="118">
        <v>44379</v>
      </c>
      <c r="I306" s="16" t="s">
        <v>2098</v>
      </c>
      <c r="J306" s="16" t="s">
        <v>1609</v>
      </c>
      <c r="K306" s="16"/>
      <c r="L306" s="18"/>
      <c r="M306" s="18"/>
      <c r="N306" s="18"/>
      <c r="O306" s="18"/>
      <c r="P306" s="18"/>
      <c r="Q306" s="18"/>
      <c r="R306" s="18"/>
      <c r="S306" s="18"/>
      <c r="T306" s="18"/>
      <c r="U306" s="18"/>
      <c r="V306" s="18"/>
      <c r="W306" s="18"/>
      <c r="X306" s="16"/>
      <c r="Y306" s="16"/>
      <c r="Z306" s="16"/>
      <c r="AA306" s="16"/>
      <c r="AB306" s="16"/>
      <c r="AC306" s="16"/>
      <c r="AD306" s="16"/>
      <c r="AE306" s="16"/>
      <c r="AF306" s="16"/>
      <c r="AG306" s="16"/>
      <c r="AH306" s="16"/>
      <c r="AI306" s="16"/>
    </row>
    <row r="307" spans="1:35" ht="12.75" customHeight="1" x14ac:dyDescent="0.4">
      <c r="A307" s="16"/>
      <c r="B307" s="84">
        <v>35</v>
      </c>
      <c r="C307" s="16" t="s">
        <v>2103</v>
      </c>
      <c r="D307" s="16" t="s">
        <v>1593</v>
      </c>
      <c r="E307" s="16"/>
      <c r="F307" s="16" t="s">
        <v>2104</v>
      </c>
      <c r="G307" s="44">
        <v>60</v>
      </c>
      <c r="H307" s="118">
        <v>44383</v>
      </c>
      <c r="I307" s="16" t="s">
        <v>2105</v>
      </c>
      <c r="J307" s="16" t="s">
        <v>2080</v>
      </c>
      <c r="K307" s="16"/>
      <c r="L307" s="18"/>
      <c r="M307" s="18"/>
      <c r="N307" s="18"/>
      <c r="O307" s="18"/>
      <c r="P307" s="18"/>
      <c r="Q307" s="18"/>
      <c r="R307" s="18"/>
      <c r="S307" s="18"/>
      <c r="T307" s="18"/>
      <c r="U307" s="18"/>
      <c r="V307" s="18"/>
      <c r="W307" s="18"/>
      <c r="X307" s="16"/>
      <c r="Y307" s="16"/>
      <c r="Z307" s="16"/>
      <c r="AA307" s="16"/>
      <c r="AB307" s="16"/>
      <c r="AC307" s="16"/>
      <c r="AD307" s="16"/>
      <c r="AE307" s="16"/>
      <c r="AF307" s="16"/>
      <c r="AG307" s="16"/>
      <c r="AH307" s="16"/>
      <c r="AI307" s="16"/>
    </row>
    <row r="308" spans="1:35" ht="12.75" customHeight="1" x14ac:dyDescent="0.4">
      <c r="A308" s="16"/>
      <c r="B308" s="84">
        <v>36</v>
      </c>
      <c r="C308" s="16" t="s">
        <v>2106</v>
      </c>
      <c r="D308" s="16" t="s">
        <v>1593</v>
      </c>
      <c r="E308" s="16"/>
      <c r="F308" s="16" t="s">
        <v>2107</v>
      </c>
      <c r="G308" s="44">
        <v>100</v>
      </c>
      <c r="H308" s="118">
        <v>44383</v>
      </c>
      <c r="I308" s="16" t="s">
        <v>2108</v>
      </c>
      <c r="J308" s="16" t="s">
        <v>2080</v>
      </c>
      <c r="K308" s="16"/>
      <c r="L308" s="18"/>
      <c r="M308" s="18"/>
      <c r="N308" s="18"/>
      <c r="O308" s="18"/>
      <c r="P308" s="18"/>
      <c r="Q308" s="18"/>
      <c r="R308" s="18"/>
      <c r="S308" s="18"/>
      <c r="T308" s="18"/>
      <c r="U308" s="18"/>
      <c r="V308" s="18"/>
      <c r="W308" s="18"/>
      <c r="X308" s="16"/>
      <c r="Y308" s="16"/>
      <c r="Z308" s="16"/>
      <c r="AA308" s="16"/>
      <c r="AB308" s="16"/>
      <c r="AC308" s="16"/>
      <c r="AD308" s="16"/>
      <c r="AE308" s="16"/>
      <c r="AF308" s="16"/>
      <c r="AG308" s="16"/>
      <c r="AH308" s="16"/>
      <c r="AI308" s="16"/>
    </row>
    <row r="309" spans="1:35" ht="12.75" customHeight="1" x14ac:dyDescent="0.4">
      <c r="A309" s="16"/>
      <c r="B309" s="84">
        <v>37</v>
      </c>
      <c r="C309" s="16" t="s">
        <v>2109</v>
      </c>
      <c r="D309" s="16" t="s">
        <v>1593</v>
      </c>
      <c r="E309" s="16"/>
      <c r="F309" s="16" t="s">
        <v>2110</v>
      </c>
      <c r="G309" s="44">
        <v>20</v>
      </c>
      <c r="H309" s="118">
        <v>44383</v>
      </c>
      <c r="I309" s="16" t="s">
        <v>2084</v>
      </c>
      <c r="J309" s="16" t="s">
        <v>1731</v>
      </c>
      <c r="K309" s="16"/>
      <c r="L309" s="18"/>
      <c r="M309" s="18"/>
      <c r="N309" s="18"/>
      <c r="O309" s="18"/>
      <c r="P309" s="18"/>
      <c r="Q309" s="18"/>
      <c r="R309" s="18"/>
      <c r="S309" s="18"/>
      <c r="T309" s="18"/>
      <c r="U309" s="18"/>
      <c r="V309" s="18"/>
      <c r="W309" s="18"/>
      <c r="X309" s="16"/>
      <c r="Y309" s="16"/>
      <c r="Z309" s="16"/>
      <c r="AA309" s="16"/>
      <c r="AB309" s="16"/>
      <c r="AC309" s="16"/>
      <c r="AD309" s="16"/>
      <c r="AE309" s="16"/>
      <c r="AF309" s="16"/>
      <c r="AG309" s="16"/>
      <c r="AH309" s="16"/>
      <c r="AI309" s="16"/>
    </row>
    <row r="310" spans="1:35" ht="12.75" customHeight="1" x14ac:dyDescent="0.4">
      <c r="A310" s="16"/>
      <c r="B310" s="84">
        <v>38</v>
      </c>
      <c r="C310" s="16" t="s">
        <v>2111</v>
      </c>
      <c r="D310" s="16" t="s">
        <v>1593</v>
      </c>
      <c r="E310" s="16"/>
      <c r="F310" s="16" t="s">
        <v>2112</v>
      </c>
      <c r="G310" s="44">
        <v>100</v>
      </c>
      <c r="H310" s="118">
        <v>44384</v>
      </c>
      <c r="I310" s="16" t="s">
        <v>2108</v>
      </c>
      <c r="J310" s="16" t="s">
        <v>2080</v>
      </c>
      <c r="K310" s="16"/>
      <c r="L310" s="18"/>
      <c r="M310" s="18"/>
      <c r="N310" s="18"/>
      <c r="O310" s="18"/>
      <c r="P310" s="18"/>
      <c r="Q310" s="18"/>
      <c r="R310" s="18"/>
      <c r="S310" s="18"/>
      <c r="T310" s="18"/>
      <c r="U310" s="18"/>
      <c r="V310" s="18"/>
      <c r="W310" s="18"/>
      <c r="X310" s="16"/>
      <c r="Y310" s="16"/>
      <c r="Z310" s="16"/>
      <c r="AA310" s="16"/>
      <c r="AB310" s="16"/>
      <c r="AC310" s="16"/>
      <c r="AD310" s="16"/>
      <c r="AE310" s="16"/>
      <c r="AF310" s="16"/>
      <c r="AG310" s="16"/>
      <c r="AH310" s="16"/>
      <c r="AI310" s="16"/>
    </row>
    <row r="311" spans="1:35" ht="12.75" customHeight="1" x14ac:dyDescent="0.4">
      <c r="A311" s="16"/>
      <c r="B311" s="84">
        <v>39</v>
      </c>
      <c r="C311" s="16" t="s">
        <v>2113</v>
      </c>
      <c r="D311" s="16" t="s">
        <v>1593</v>
      </c>
      <c r="E311" s="17"/>
      <c r="F311" s="17" t="s">
        <v>2114</v>
      </c>
      <c r="G311" s="44">
        <v>120</v>
      </c>
      <c r="H311" s="118">
        <v>44384</v>
      </c>
      <c r="I311" s="16" t="s">
        <v>2115</v>
      </c>
      <c r="J311" s="16" t="s">
        <v>2080</v>
      </c>
      <c r="K311" s="16"/>
      <c r="L311" s="18"/>
      <c r="M311" s="18"/>
      <c r="N311" s="18"/>
      <c r="O311" s="18"/>
      <c r="P311" s="18"/>
      <c r="Q311" s="18"/>
      <c r="R311" s="18"/>
      <c r="S311" s="18"/>
      <c r="T311" s="18"/>
      <c r="U311" s="18"/>
      <c r="V311" s="18"/>
      <c r="W311" s="18"/>
      <c r="X311" s="16"/>
      <c r="Y311" s="16"/>
      <c r="Z311" s="16"/>
      <c r="AA311" s="16"/>
      <c r="AB311" s="16"/>
      <c r="AC311" s="16"/>
      <c r="AD311" s="16"/>
      <c r="AE311" s="16"/>
      <c r="AF311" s="16"/>
      <c r="AG311" s="16"/>
      <c r="AH311" s="16"/>
      <c r="AI311" s="16"/>
    </row>
    <row r="312" spans="1:35" ht="12.75" customHeight="1" x14ac:dyDescent="0.4">
      <c r="A312" s="16"/>
      <c r="B312" s="84">
        <v>40</v>
      </c>
      <c r="C312" s="16" t="s">
        <v>2116</v>
      </c>
      <c r="D312" s="16" t="s">
        <v>1593</v>
      </c>
      <c r="E312" s="16"/>
      <c r="F312" s="16" t="s">
        <v>2117</v>
      </c>
      <c r="G312" s="44">
        <v>20</v>
      </c>
      <c r="H312" s="118">
        <v>44434</v>
      </c>
      <c r="I312" s="16" t="s">
        <v>2084</v>
      </c>
      <c r="J312" s="16" t="s">
        <v>2080</v>
      </c>
      <c r="K312" s="16"/>
      <c r="L312" s="18"/>
      <c r="M312" s="18"/>
      <c r="N312" s="18"/>
      <c r="O312" s="18"/>
      <c r="P312" s="18"/>
      <c r="Q312" s="18"/>
      <c r="R312" s="18"/>
      <c r="S312" s="18"/>
      <c r="T312" s="18"/>
      <c r="U312" s="18"/>
      <c r="V312" s="18"/>
      <c r="W312" s="18"/>
      <c r="X312" s="16"/>
      <c r="Y312" s="16"/>
      <c r="Z312" s="16"/>
      <c r="AA312" s="16"/>
      <c r="AB312" s="16"/>
      <c r="AC312" s="16"/>
      <c r="AD312" s="16"/>
      <c r="AE312" s="16"/>
      <c r="AF312" s="16"/>
      <c r="AG312" s="16"/>
      <c r="AH312" s="16"/>
      <c r="AI312" s="16"/>
    </row>
    <row r="313" spans="1:35" ht="12.75" customHeight="1" x14ac:dyDescent="0.4">
      <c r="A313" s="16"/>
      <c r="B313" s="84">
        <v>41</v>
      </c>
      <c r="C313" s="16" t="s">
        <v>2118</v>
      </c>
      <c r="D313" s="16" t="s">
        <v>1593</v>
      </c>
      <c r="E313" s="16"/>
      <c r="F313" s="16" t="s">
        <v>2119</v>
      </c>
      <c r="G313" s="44">
        <v>50</v>
      </c>
      <c r="H313" s="118">
        <v>44434</v>
      </c>
      <c r="I313" s="16" t="s">
        <v>2084</v>
      </c>
      <c r="J313" s="16" t="s">
        <v>2080</v>
      </c>
      <c r="K313" s="16"/>
      <c r="L313" s="18"/>
      <c r="M313" s="18"/>
      <c r="N313" s="18"/>
      <c r="O313" s="18"/>
      <c r="P313" s="18"/>
      <c r="Q313" s="18"/>
      <c r="R313" s="18"/>
      <c r="S313" s="18"/>
      <c r="T313" s="18"/>
      <c r="U313" s="18"/>
      <c r="V313" s="18"/>
      <c r="W313" s="18"/>
      <c r="X313" s="16"/>
      <c r="Y313" s="16"/>
      <c r="Z313" s="16"/>
      <c r="AA313" s="16"/>
      <c r="AB313" s="16"/>
      <c r="AC313" s="16"/>
      <c r="AD313" s="16"/>
      <c r="AE313" s="16"/>
      <c r="AF313" s="16"/>
      <c r="AG313" s="16"/>
      <c r="AH313" s="16"/>
      <c r="AI313" s="16"/>
    </row>
    <row r="314" spans="1:35" ht="12.75" customHeight="1" x14ac:dyDescent="0.4">
      <c r="A314" s="16"/>
      <c r="B314" s="84">
        <v>42</v>
      </c>
      <c r="C314" s="16" t="s">
        <v>2120</v>
      </c>
      <c r="D314" s="16" t="s">
        <v>2076</v>
      </c>
      <c r="E314" s="16"/>
      <c r="F314" s="16" t="s">
        <v>2121</v>
      </c>
      <c r="G314" s="44">
        <v>49</v>
      </c>
      <c r="H314" s="118">
        <v>44445</v>
      </c>
      <c r="I314" s="16" t="s">
        <v>2084</v>
      </c>
      <c r="J314" s="16" t="s">
        <v>2080</v>
      </c>
      <c r="K314" s="16"/>
      <c r="L314" s="18"/>
      <c r="M314" s="18"/>
      <c r="N314" s="18"/>
      <c r="O314" s="18"/>
      <c r="P314" s="18"/>
      <c r="Q314" s="18"/>
      <c r="R314" s="18"/>
      <c r="S314" s="18"/>
      <c r="T314" s="18"/>
      <c r="U314" s="18"/>
      <c r="V314" s="18"/>
      <c r="W314" s="18"/>
      <c r="X314" s="16"/>
      <c r="Y314" s="16"/>
      <c r="Z314" s="16"/>
      <c r="AA314" s="16"/>
      <c r="AB314" s="16"/>
      <c r="AC314" s="16"/>
      <c r="AD314" s="16"/>
      <c r="AE314" s="16"/>
      <c r="AF314" s="16"/>
      <c r="AG314" s="16"/>
      <c r="AH314" s="16"/>
      <c r="AI314" s="16"/>
    </row>
    <row r="315" spans="1:35" ht="12.75" customHeight="1" x14ac:dyDescent="0.4">
      <c r="A315" s="16"/>
      <c r="B315" s="84">
        <v>43</v>
      </c>
      <c r="C315" s="16" t="s">
        <v>2122</v>
      </c>
      <c r="D315" s="16" t="s">
        <v>2076</v>
      </c>
      <c r="E315" s="16"/>
      <c r="F315" s="16" t="s">
        <v>2123</v>
      </c>
      <c r="G315" s="44">
        <v>294.02999999999997</v>
      </c>
      <c r="H315" s="118">
        <v>44445</v>
      </c>
      <c r="I315" s="16" t="s">
        <v>2124</v>
      </c>
      <c r="J315" s="16" t="s">
        <v>2080</v>
      </c>
      <c r="K315" s="16"/>
      <c r="L315" s="18"/>
      <c r="M315" s="18"/>
      <c r="N315" s="18"/>
      <c r="O315" s="18"/>
      <c r="P315" s="18"/>
      <c r="Q315" s="18"/>
      <c r="R315" s="18"/>
      <c r="S315" s="18"/>
      <c r="T315" s="18"/>
      <c r="U315" s="18"/>
      <c r="V315" s="18"/>
      <c r="W315" s="18"/>
      <c r="X315" s="16"/>
      <c r="Y315" s="16"/>
      <c r="Z315" s="16"/>
      <c r="AA315" s="16"/>
      <c r="AB315" s="16"/>
      <c r="AC315" s="16"/>
      <c r="AD315" s="16"/>
      <c r="AE315" s="16"/>
      <c r="AF315" s="16"/>
      <c r="AG315" s="16"/>
      <c r="AH315" s="16"/>
      <c r="AI315" s="16"/>
    </row>
    <row r="316" spans="1:35" ht="12.75" customHeight="1" x14ac:dyDescent="0.4">
      <c r="A316" s="16"/>
      <c r="B316" s="84">
        <v>44</v>
      </c>
      <c r="C316" s="16" t="s">
        <v>2125</v>
      </c>
      <c r="D316" s="90" t="s">
        <v>1582</v>
      </c>
      <c r="E316" s="90"/>
      <c r="F316" s="90" t="s">
        <v>2126</v>
      </c>
      <c r="G316" s="92">
        <v>20</v>
      </c>
      <c r="H316" s="118">
        <v>44446</v>
      </c>
      <c r="I316" s="16" t="s">
        <v>2098</v>
      </c>
      <c r="J316" s="16" t="s">
        <v>2080</v>
      </c>
      <c r="K316" s="16"/>
      <c r="L316" s="18"/>
      <c r="M316" s="18"/>
      <c r="N316" s="18"/>
      <c r="O316" s="18"/>
      <c r="P316" s="18"/>
      <c r="Q316" s="18"/>
      <c r="R316" s="18"/>
      <c r="S316" s="18"/>
      <c r="T316" s="18"/>
      <c r="U316" s="18"/>
      <c r="V316" s="18"/>
      <c r="W316" s="18"/>
      <c r="X316" s="16"/>
      <c r="Y316" s="16"/>
      <c r="Z316" s="16"/>
      <c r="AA316" s="16"/>
      <c r="AB316" s="16"/>
      <c r="AC316" s="16"/>
      <c r="AD316" s="16"/>
      <c r="AE316" s="16"/>
      <c r="AF316" s="16"/>
      <c r="AG316" s="16"/>
      <c r="AH316" s="16"/>
      <c r="AI316" s="16"/>
    </row>
    <row r="317" spans="1:35" ht="12.75" customHeight="1" x14ac:dyDescent="0.4">
      <c r="A317" s="16"/>
      <c r="B317" s="84">
        <v>45</v>
      </c>
      <c r="C317" s="16" t="s">
        <v>2078</v>
      </c>
      <c r="D317" s="16" t="s">
        <v>1593</v>
      </c>
      <c r="E317" s="16"/>
      <c r="F317" s="16" t="s">
        <v>2079</v>
      </c>
      <c r="G317" s="44">
        <v>100</v>
      </c>
      <c r="H317" s="118">
        <v>44446</v>
      </c>
      <c r="I317" s="16" t="s">
        <v>2098</v>
      </c>
      <c r="J317" s="16" t="s">
        <v>1731</v>
      </c>
      <c r="K317" s="16"/>
      <c r="L317" s="18"/>
      <c r="M317" s="18"/>
      <c r="N317" s="18"/>
      <c r="O317" s="18"/>
      <c r="P317" s="18"/>
      <c r="Q317" s="18"/>
      <c r="R317" s="18"/>
      <c r="S317" s="18"/>
      <c r="T317" s="18"/>
      <c r="U317" s="18"/>
      <c r="V317" s="18"/>
      <c r="W317" s="18"/>
      <c r="X317" s="16"/>
      <c r="Y317" s="16"/>
      <c r="Z317" s="16"/>
      <c r="AA317" s="16"/>
      <c r="AB317" s="16"/>
      <c r="AC317" s="16"/>
      <c r="AD317" s="16"/>
      <c r="AE317" s="16"/>
      <c r="AF317" s="16"/>
      <c r="AG317" s="16"/>
      <c r="AH317" s="16"/>
      <c r="AI317" s="16"/>
    </row>
    <row r="318" spans="1:35" ht="12.75" customHeight="1" x14ac:dyDescent="0.4">
      <c r="A318" s="16"/>
      <c r="B318" s="84">
        <v>46</v>
      </c>
      <c r="C318" s="16" t="s">
        <v>2127</v>
      </c>
      <c r="D318" s="16" t="s">
        <v>1593</v>
      </c>
      <c r="E318" s="16"/>
      <c r="F318" s="16" t="s">
        <v>2128</v>
      </c>
      <c r="G318" s="44">
        <v>50</v>
      </c>
      <c r="H318" s="118">
        <v>44473</v>
      </c>
      <c r="I318" s="16" t="s">
        <v>2084</v>
      </c>
      <c r="J318" s="16" t="s">
        <v>1609</v>
      </c>
      <c r="K318" s="16"/>
      <c r="L318" s="18"/>
      <c r="M318" s="18"/>
      <c r="N318" s="18"/>
      <c r="O318" s="18"/>
      <c r="P318" s="18"/>
      <c r="Q318" s="18"/>
      <c r="R318" s="18"/>
      <c r="S318" s="18"/>
      <c r="T318" s="18"/>
      <c r="U318" s="18"/>
      <c r="V318" s="18"/>
      <c r="W318" s="18"/>
      <c r="X318" s="16"/>
      <c r="Y318" s="16"/>
      <c r="Z318" s="16"/>
      <c r="AA318" s="16"/>
      <c r="AB318" s="16"/>
      <c r="AC318" s="16"/>
      <c r="AD318" s="16"/>
      <c r="AE318" s="16"/>
      <c r="AF318" s="16"/>
      <c r="AG318" s="16"/>
      <c r="AH318" s="16"/>
      <c r="AI318" s="16"/>
    </row>
    <row r="319" spans="1:35" ht="12.75" customHeight="1" x14ac:dyDescent="0.4">
      <c r="A319" s="16"/>
      <c r="B319" s="84">
        <v>47</v>
      </c>
      <c r="C319" s="16" t="s">
        <v>2129</v>
      </c>
      <c r="D319" s="16" t="s">
        <v>2076</v>
      </c>
      <c r="E319" s="16"/>
      <c r="F319" s="16" t="s">
        <v>2130</v>
      </c>
      <c r="G319" s="44">
        <v>29.4</v>
      </c>
      <c r="H319" s="118">
        <v>44477</v>
      </c>
      <c r="I319" s="16" t="s">
        <v>2098</v>
      </c>
      <c r="J319" s="16" t="s">
        <v>1609</v>
      </c>
      <c r="K319" s="16" t="s">
        <v>1731</v>
      </c>
      <c r="L319" s="18"/>
      <c r="M319" s="18"/>
      <c r="N319" s="18"/>
      <c r="O319" s="18"/>
      <c r="P319" s="18"/>
      <c r="Q319" s="18"/>
      <c r="R319" s="18"/>
      <c r="S319" s="18"/>
      <c r="T319" s="18"/>
      <c r="U319" s="18"/>
      <c r="V319" s="18"/>
      <c r="W319" s="18"/>
      <c r="X319" s="16"/>
      <c r="Y319" s="16"/>
      <c r="Z319" s="16"/>
      <c r="AA319" s="16"/>
      <c r="AB319" s="16"/>
      <c r="AC319" s="16"/>
      <c r="AD319" s="16"/>
      <c r="AE319" s="16"/>
      <c r="AF319" s="16"/>
      <c r="AG319" s="16"/>
      <c r="AH319" s="16"/>
      <c r="AI319" s="16"/>
    </row>
    <row r="320" spans="1:35" ht="12.75" customHeight="1" x14ac:dyDescent="0.4">
      <c r="A320" s="16"/>
      <c r="B320" s="84">
        <v>48</v>
      </c>
      <c r="C320" s="16" t="s">
        <v>2131</v>
      </c>
      <c r="D320" s="16" t="s">
        <v>1593</v>
      </c>
      <c r="E320" s="16"/>
      <c r="F320" s="16" t="s">
        <v>2132</v>
      </c>
      <c r="G320" s="44">
        <v>100</v>
      </c>
      <c r="H320" s="118">
        <v>44564</v>
      </c>
      <c r="I320" s="16" t="s">
        <v>2098</v>
      </c>
      <c r="J320" s="16" t="s">
        <v>1609</v>
      </c>
      <c r="K320" s="16"/>
      <c r="L320" s="18"/>
      <c r="M320" s="18"/>
      <c r="N320" s="18"/>
      <c r="O320" s="18"/>
      <c r="P320" s="18"/>
      <c r="Q320" s="18"/>
      <c r="R320" s="18"/>
      <c r="S320" s="18"/>
      <c r="T320" s="18"/>
      <c r="U320" s="18"/>
      <c r="V320" s="18"/>
      <c r="W320" s="18"/>
      <c r="X320" s="16"/>
      <c r="Y320" s="16"/>
      <c r="Z320" s="16"/>
      <c r="AA320" s="16"/>
      <c r="AB320" s="16"/>
      <c r="AC320" s="16"/>
      <c r="AD320" s="16"/>
      <c r="AE320" s="16"/>
      <c r="AF320" s="16"/>
      <c r="AG320" s="16"/>
      <c r="AH320" s="16"/>
      <c r="AI320" s="16"/>
    </row>
    <row r="321" spans="1:35" ht="12.75" customHeight="1" x14ac:dyDescent="0.4">
      <c r="A321" s="16"/>
      <c r="B321" s="84">
        <v>49</v>
      </c>
      <c r="C321" s="16" t="s">
        <v>2133</v>
      </c>
      <c r="D321" s="16" t="s">
        <v>1593</v>
      </c>
      <c r="E321" s="16"/>
      <c r="F321" s="16" t="s">
        <v>2134</v>
      </c>
      <c r="G321" s="44">
        <v>50</v>
      </c>
      <c r="H321" s="118">
        <v>44643</v>
      </c>
      <c r="I321" s="16" t="s">
        <v>2098</v>
      </c>
      <c r="J321" s="16" t="s">
        <v>1609</v>
      </c>
      <c r="K321" s="16" t="s">
        <v>1586</v>
      </c>
      <c r="L321" s="18"/>
      <c r="M321" s="18"/>
      <c r="N321" s="18"/>
      <c r="O321" s="18"/>
      <c r="P321" s="18"/>
      <c r="Q321" s="18"/>
      <c r="R321" s="18"/>
      <c r="S321" s="18"/>
      <c r="T321" s="18"/>
      <c r="U321" s="18"/>
      <c r="V321" s="18"/>
      <c r="W321" s="18"/>
      <c r="X321" s="16"/>
      <c r="Y321" s="16"/>
      <c r="Z321" s="16"/>
      <c r="AA321" s="16"/>
      <c r="AB321" s="16"/>
      <c r="AC321" s="16"/>
      <c r="AD321" s="16"/>
      <c r="AE321" s="16"/>
      <c r="AF321" s="16"/>
      <c r="AG321" s="16"/>
      <c r="AH321" s="16"/>
      <c r="AI321" s="16"/>
    </row>
    <row r="322" spans="1:35" ht="12.75" customHeight="1" x14ac:dyDescent="0.4">
      <c r="A322" s="16"/>
      <c r="B322" s="84">
        <v>50</v>
      </c>
      <c r="C322" s="16" t="s">
        <v>2135</v>
      </c>
      <c r="D322" s="16" t="s">
        <v>1582</v>
      </c>
      <c r="E322" s="16"/>
      <c r="F322" s="16" t="s">
        <v>2136</v>
      </c>
      <c r="G322" s="44">
        <v>100</v>
      </c>
      <c r="H322" s="118">
        <v>44663</v>
      </c>
      <c r="I322" s="16" t="s">
        <v>2098</v>
      </c>
      <c r="J322" s="16" t="s">
        <v>1731</v>
      </c>
      <c r="K322" s="16" t="s">
        <v>1586</v>
      </c>
      <c r="L322" s="18"/>
      <c r="M322" s="18"/>
      <c r="N322" s="18"/>
      <c r="O322" s="18"/>
      <c r="P322" s="18"/>
      <c r="Q322" s="18"/>
      <c r="R322" s="18"/>
      <c r="S322" s="18"/>
      <c r="T322" s="18"/>
      <c r="U322" s="18"/>
      <c r="V322" s="18"/>
      <c r="W322" s="18"/>
      <c r="X322" s="16"/>
      <c r="Y322" s="16"/>
      <c r="Z322" s="16"/>
      <c r="AA322" s="16"/>
      <c r="AB322" s="16"/>
      <c r="AC322" s="16"/>
      <c r="AD322" s="16"/>
      <c r="AE322" s="16"/>
      <c r="AF322" s="16"/>
      <c r="AG322" s="16"/>
      <c r="AH322" s="16"/>
      <c r="AI322" s="16"/>
    </row>
    <row r="323" spans="1:35" ht="12.75" customHeight="1" x14ac:dyDescent="0.4">
      <c r="A323" s="16"/>
      <c r="B323" s="84">
        <v>51</v>
      </c>
      <c r="C323" s="16" t="s">
        <v>2137</v>
      </c>
      <c r="D323" s="90" t="s">
        <v>1593</v>
      </c>
      <c r="E323" s="16"/>
      <c r="F323" s="16" t="s">
        <v>2138</v>
      </c>
      <c r="G323" s="92">
        <v>50</v>
      </c>
      <c r="H323" s="118">
        <v>44663</v>
      </c>
      <c r="I323" s="16" t="s">
        <v>2139</v>
      </c>
      <c r="J323" s="16" t="s">
        <v>1609</v>
      </c>
      <c r="K323" s="16" t="s">
        <v>1586</v>
      </c>
      <c r="L323" s="18"/>
      <c r="M323" s="18"/>
      <c r="N323" s="18"/>
      <c r="O323" s="18"/>
      <c r="P323" s="18"/>
      <c r="Q323" s="18"/>
      <c r="R323" s="18"/>
      <c r="S323" s="18"/>
      <c r="T323" s="18"/>
      <c r="U323" s="18"/>
      <c r="V323" s="18"/>
      <c r="W323" s="18"/>
      <c r="X323" s="16"/>
      <c r="Y323" s="16"/>
      <c r="Z323" s="16"/>
      <c r="AA323" s="16"/>
      <c r="AB323" s="16"/>
      <c r="AC323" s="16"/>
      <c r="AD323" s="16"/>
      <c r="AE323" s="16"/>
      <c r="AF323" s="16"/>
      <c r="AG323" s="16"/>
      <c r="AH323" s="16"/>
      <c r="AI323" s="16"/>
    </row>
    <row r="324" spans="1:35" ht="12.75" customHeight="1" x14ac:dyDescent="0.4">
      <c r="A324" s="16"/>
      <c r="B324" s="84">
        <v>52</v>
      </c>
      <c r="C324" s="16" t="s">
        <v>2140</v>
      </c>
      <c r="D324" s="16" t="s">
        <v>1593</v>
      </c>
      <c r="E324" s="16"/>
      <c r="F324" s="16" t="s">
        <v>2141</v>
      </c>
      <c r="G324" s="44">
        <v>10</v>
      </c>
      <c r="H324" s="118">
        <v>44663</v>
      </c>
      <c r="I324" s="16" t="s">
        <v>2142</v>
      </c>
      <c r="J324" s="16" t="s">
        <v>1609</v>
      </c>
      <c r="K324" s="16" t="s">
        <v>1731</v>
      </c>
      <c r="L324" s="18"/>
      <c r="M324" s="18"/>
      <c r="N324" s="18"/>
      <c r="O324" s="18"/>
      <c r="P324" s="18"/>
      <c r="Q324" s="18"/>
      <c r="R324" s="18"/>
      <c r="S324" s="18"/>
      <c r="T324" s="18"/>
      <c r="U324" s="18"/>
      <c r="V324" s="18"/>
      <c r="W324" s="18"/>
      <c r="X324" s="16"/>
      <c r="Y324" s="16"/>
      <c r="Z324" s="16"/>
      <c r="AA324" s="16"/>
      <c r="AB324" s="16"/>
      <c r="AC324" s="16"/>
      <c r="AD324" s="16"/>
      <c r="AE324" s="16"/>
      <c r="AF324" s="16"/>
      <c r="AG324" s="16"/>
      <c r="AH324" s="16"/>
      <c r="AI324" s="16"/>
    </row>
    <row r="325" spans="1:35" ht="12.75" customHeight="1" x14ac:dyDescent="0.4">
      <c r="A325" s="16"/>
      <c r="B325" s="84">
        <v>53</v>
      </c>
      <c r="C325" s="16" t="s">
        <v>2143</v>
      </c>
      <c r="D325" s="16" t="s">
        <v>1582</v>
      </c>
      <c r="E325" s="16"/>
      <c r="F325" s="16" t="s">
        <v>2144</v>
      </c>
      <c r="G325" s="44">
        <v>50</v>
      </c>
      <c r="H325" s="118">
        <v>44663</v>
      </c>
      <c r="I325" s="77" t="s">
        <v>2145</v>
      </c>
      <c r="J325" s="77" t="s">
        <v>1609</v>
      </c>
      <c r="K325" s="77" t="s">
        <v>1731</v>
      </c>
      <c r="L325" s="18"/>
      <c r="M325" s="18"/>
      <c r="N325" s="18"/>
      <c r="O325" s="18"/>
      <c r="P325" s="18"/>
      <c r="Q325" s="18"/>
      <c r="R325" s="18"/>
      <c r="S325" s="18"/>
      <c r="T325" s="18"/>
      <c r="U325" s="18"/>
      <c r="V325" s="18"/>
      <c r="W325" s="18"/>
      <c r="X325" s="16"/>
      <c r="Y325" s="16"/>
      <c r="Z325" s="16"/>
      <c r="AA325" s="16"/>
      <c r="AB325" s="16"/>
      <c r="AC325" s="16"/>
      <c r="AD325" s="16"/>
      <c r="AE325" s="16"/>
      <c r="AF325" s="16"/>
      <c r="AG325" s="16"/>
      <c r="AH325" s="16"/>
      <c r="AI325" s="16"/>
    </row>
    <row r="326" spans="1:35" ht="12.75" customHeight="1" x14ac:dyDescent="0.4">
      <c r="A326" s="16"/>
      <c r="B326" s="84">
        <v>54</v>
      </c>
      <c r="C326" s="16" t="s">
        <v>2146</v>
      </c>
      <c r="D326" s="16" t="s">
        <v>1593</v>
      </c>
      <c r="E326" s="16"/>
      <c r="F326" s="16" t="s">
        <v>2147</v>
      </c>
      <c r="G326" s="44">
        <v>100</v>
      </c>
      <c r="H326" s="118">
        <v>44663</v>
      </c>
      <c r="I326" s="16" t="s">
        <v>2142</v>
      </c>
      <c r="J326" s="16" t="s">
        <v>1586</v>
      </c>
      <c r="K326" s="16" t="s">
        <v>1731</v>
      </c>
      <c r="L326" s="18"/>
      <c r="M326" s="18"/>
      <c r="N326" s="18"/>
      <c r="O326" s="18"/>
      <c r="P326" s="18"/>
      <c r="Q326" s="18"/>
      <c r="R326" s="18"/>
      <c r="S326" s="18"/>
      <c r="T326" s="18"/>
      <c r="U326" s="18"/>
      <c r="V326" s="18"/>
      <c r="W326" s="18"/>
      <c r="X326" s="16"/>
      <c r="Y326" s="16"/>
      <c r="Z326" s="16"/>
      <c r="AA326" s="16"/>
      <c r="AB326" s="16"/>
      <c r="AC326" s="16"/>
      <c r="AD326" s="16"/>
      <c r="AE326" s="16"/>
      <c r="AF326" s="16"/>
      <c r="AG326" s="16"/>
      <c r="AH326" s="16"/>
      <c r="AI326" s="16"/>
    </row>
    <row r="327" spans="1:35" ht="12.75" customHeight="1" x14ac:dyDescent="0.4">
      <c r="A327" s="16"/>
      <c r="B327" s="84">
        <v>55</v>
      </c>
      <c r="C327" s="16" t="s">
        <v>2148</v>
      </c>
      <c r="D327" s="90" t="s">
        <v>2076</v>
      </c>
      <c r="E327" s="90"/>
      <c r="F327" s="90" t="s">
        <v>2149</v>
      </c>
      <c r="G327" s="92">
        <v>49</v>
      </c>
      <c r="H327" s="118">
        <v>44663</v>
      </c>
      <c r="I327" s="16" t="s">
        <v>2142</v>
      </c>
      <c r="J327" s="16" t="s">
        <v>2080</v>
      </c>
      <c r="K327" s="16" t="s">
        <v>1731</v>
      </c>
      <c r="L327" s="18"/>
      <c r="M327" s="18"/>
      <c r="N327" s="18"/>
      <c r="O327" s="18"/>
      <c r="P327" s="18"/>
      <c r="Q327" s="18"/>
      <c r="R327" s="18"/>
      <c r="S327" s="18"/>
      <c r="T327" s="18"/>
      <c r="U327" s="18"/>
      <c r="V327" s="18"/>
      <c r="W327" s="18"/>
      <c r="X327" s="16"/>
      <c r="Y327" s="16"/>
      <c r="Z327" s="16"/>
      <c r="AA327" s="16"/>
      <c r="AB327" s="16"/>
      <c r="AC327" s="16"/>
      <c r="AD327" s="16"/>
      <c r="AE327" s="16"/>
      <c r="AF327" s="16"/>
      <c r="AG327" s="16"/>
      <c r="AH327" s="16"/>
      <c r="AI327" s="16"/>
    </row>
    <row r="328" spans="1:35" ht="12.75" customHeight="1" x14ac:dyDescent="0.4">
      <c r="A328" s="16"/>
      <c r="B328" s="84">
        <v>56</v>
      </c>
      <c r="C328" s="16" t="s">
        <v>2150</v>
      </c>
      <c r="D328" s="16" t="s">
        <v>1593</v>
      </c>
      <c r="E328" s="16"/>
      <c r="F328" s="16" t="s">
        <v>2151</v>
      </c>
      <c r="G328" s="44">
        <v>40</v>
      </c>
      <c r="H328" s="118">
        <v>44664</v>
      </c>
      <c r="I328" s="16" t="s">
        <v>2098</v>
      </c>
      <c r="J328" s="16" t="s">
        <v>1586</v>
      </c>
      <c r="K328" s="16" t="s">
        <v>1586</v>
      </c>
      <c r="L328" s="18"/>
      <c r="M328" s="18"/>
      <c r="N328" s="18"/>
      <c r="O328" s="18"/>
      <c r="P328" s="18"/>
      <c r="Q328" s="18"/>
      <c r="R328" s="18"/>
      <c r="S328" s="18"/>
      <c r="T328" s="18"/>
      <c r="U328" s="18"/>
      <c r="V328" s="18"/>
      <c r="W328" s="18"/>
      <c r="X328" s="16"/>
      <c r="Y328" s="16"/>
      <c r="Z328" s="16"/>
      <c r="AA328" s="16"/>
      <c r="AB328" s="16"/>
      <c r="AC328" s="16"/>
      <c r="AD328" s="16"/>
      <c r="AE328" s="16"/>
      <c r="AF328" s="16"/>
      <c r="AG328" s="16"/>
      <c r="AH328" s="16"/>
      <c r="AI328" s="16"/>
    </row>
    <row r="329" spans="1:35" ht="12.75" customHeight="1" x14ac:dyDescent="0.4">
      <c r="A329" s="16"/>
      <c r="B329" s="84">
        <v>57</v>
      </c>
      <c r="C329" s="16" t="s">
        <v>2152</v>
      </c>
      <c r="D329" s="16" t="s">
        <v>2076</v>
      </c>
      <c r="E329" s="16"/>
      <c r="F329" s="16" t="s">
        <v>2153</v>
      </c>
      <c r="G329" s="44">
        <v>39.200000000000003</v>
      </c>
      <c r="H329" s="118">
        <v>44664</v>
      </c>
      <c r="I329" s="16" t="s">
        <v>2154</v>
      </c>
      <c r="J329" s="16" t="s">
        <v>1586</v>
      </c>
      <c r="K329" s="16" t="s">
        <v>1731</v>
      </c>
      <c r="L329" s="18"/>
      <c r="M329" s="18"/>
      <c r="N329" s="18"/>
      <c r="O329" s="18"/>
      <c r="P329" s="18"/>
      <c r="Q329" s="18"/>
      <c r="R329" s="18"/>
      <c r="S329" s="18"/>
      <c r="T329" s="18"/>
      <c r="U329" s="18"/>
      <c r="V329" s="18"/>
      <c r="W329" s="18"/>
      <c r="X329" s="16"/>
      <c r="Y329" s="16"/>
      <c r="Z329" s="16"/>
      <c r="AA329" s="16"/>
      <c r="AB329" s="16"/>
      <c r="AC329" s="16"/>
      <c r="AD329" s="16"/>
      <c r="AE329" s="16"/>
      <c r="AF329" s="16"/>
      <c r="AG329" s="16"/>
      <c r="AH329" s="16"/>
      <c r="AI329" s="16"/>
    </row>
    <row r="330" spans="1:35" ht="12.75" customHeight="1" x14ac:dyDescent="0.4">
      <c r="A330" s="16"/>
      <c r="B330" s="84">
        <v>58</v>
      </c>
      <c r="C330" s="16" t="s">
        <v>2155</v>
      </c>
      <c r="D330" s="90" t="s">
        <v>1582</v>
      </c>
      <c r="E330" s="90"/>
      <c r="F330" s="90" t="s">
        <v>2156</v>
      </c>
      <c r="G330" s="92">
        <v>150</v>
      </c>
      <c r="H330" s="118">
        <v>44664</v>
      </c>
      <c r="I330" s="16" t="s">
        <v>2142</v>
      </c>
      <c r="J330" s="16" t="s">
        <v>2080</v>
      </c>
      <c r="K330" s="16" t="s">
        <v>1731</v>
      </c>
      <c r="L330" s="18"/>
      <c r="M330" s="18"/>
      <c r="N330" s="18"/>
      <c r="O330" s="18"/>
      <c r="P330" s="18"/>
      <c r="Q330" s="18"/>
      <c r="R330" s="18"/>
      <c r="S330" s="18"/>
      <c r="T330" s="18"/>
      <c r="U330" s="18"/>
      <c r="V330" s="18"/>
      <c r="W330" s="18"/>
      <c r="X330" s="16"/>
      <c r="Y330" s="16"/>
      <c r="Z330" s="16"/>
      <c r="AA330" s="16"/>
      <c r="AB330" s="16"/>
      <c r="AC330" s="16"/>
      <c r="AD330" s="16"/>
      <c r="AE330" s="16"/>
      <c r="AF330" s="16"/>
      <c r="AG330" s="16"/>
      <c r="AH330" s="16"/>
      <c r="AI330" s="16"/>
    </row>
    <row r="331" spans="1:35" ht="12.75" customHeight="1" x14ac:dyDescent="0.4">
      <c r="A331" s="16"/>
      <c r="B331" s="84">
        <v>59</v>
      </c>
      <c r="C331" s="16" t="s">
        <v>2157</v>
      </c>
      <c r="D331" s="90" t="s">
        <v>1582</v>
      </c>
      <c r="E331" s="90"/>
      <c r="F331" s="90" t="s">
        <v>2158</v>
      </c>
      <c r="G331" s="92">
        <v>150</v>
      </c>
      <c r="H331" s="118">
        <v>44664</v>
      </c>
      <c r="I331" s="16" t="s">
        <v>2108</v>
      </c>
      <c r="J331" s="16" t="s">
        <v>1586</v>
      </c>
      <c r="K331" s="16" t="s">
        <v>1586</v>
      </c>
      <c r="L331" s="18"/>
      <c r="M331" s="18"/>
      <c r="N331" s="18"/>
      <c r="O331" s="18"/>
      <c r="P331" s="18"/>
      <c r="Q331" s="18"/>
      <c r="R331" s="18"/>
      <c r="S331" s="18"/>
      <c r="T331" s="18"/>
      <c r="U331" s="18"/>
      <c r="V331" s="18"/>
      <c r="W331" s="18"/>
      <c r="X331" s="16"/>
      <c r="Y331" s="16"/>
      <c r="Z331" s="16"/>
      <c r="AA331" s="16"/>
      <c r="AB331" s="16"/>
      <c r="AC331" s="16"/>
      <c r="AD331" s="16"/>
      <c r="AE331" s="16"/>
      <c r="AF331" s="16"/>
      <c r="AG331" s="16"/>
      <c r="AH331" s="16"/>
      <c r="AI331" s="16"/>
    </row>
    <row r="332" spans="1:35" ht="12.75" customHeight="1" x14ac:dyDescent="0.4">
      <c r="A332" s="16"/>
      <c r="B332" s="84">
        <v>60</v>
      </c>
      <c r="C332" s="16" t="s">
        <v>2159</v>
      </c>
      <c r="D332" s="90" t="s">
        <v>1582</v>
      </c>
      <c r="E332" s="90"/>
      <c r="F332" s="90" t="s">
        <v>2160</v>
      </c>
      <c r="G332" s="92">
        <v>200</v>
      </c>
      <c r="H332" s="118">
        <v>44670</v>
      </c>
      <c r="I332" s="16" t="s">
        <v>2142</v>
      </c>
      <c r="J332" s="16" t="s">
        <v>1609</v>
      </c>
      <c r="K332" s="16" t="s">
        <v>1586</v>
      </c>
      <c r="L332" s="18"/>
      <c r="M332" s="18"/>
      <c r="N332" s="18"/>
      <c r="O332" s="18"/>
      <c r="P332" s="18"/>
      <c r="Q332" s="18"/>
      <c r="R332" s="18"/>
      <c r="S332" s="18"/>
      <c r="T332" s="18"/>
      <c r="U332" s="18"/>
      <c r="V332" s="18"/>
      <c r="W332" s="18"/>
      <c r="X332" s="16"/>
      <c r="Y332" s="16"/>
      <c r="Z332" s="16"/>
      <c r="AA332" s="16"/>
      <c r="AB332" s="16"/>
      <c r="AC332" s="16"/>
      <c r="AD332" s="16"/>
      <c r="AE332" s="16"/>
      <c r="AF332" s="16"/>
      <c r="AG332" s="16"/>
      <c r="AH332" s="16"/>
      <c r="AI332" s="16"/>
    </row>
    <row r="333" spans="1:35" ht="12.75" customHeight="1" x14ac:dyDescent="0.4">
      <c r="A333" s="16"/>
      <c r="B333" s="84">
        <v>61</v>
      </c>
      <c r="C333" s="16" t="s">
        <v>2161</v>
      </c>
      <c r="D333" s="90" t="s">
        <v>1593</v>
      </c>
      <c r="E333" s="90"/>
      <c r="F333" s="90" t="s">
        <v>2162</v>
      </c>
      <c r="G333" s="92">
        <v>400</v>
      </c>
      <c r="H333" s="118">
        <v>44593</v>
      </c>
      <c r="I333" s="16" t="s">
        <v>2108</v>
      </c>
      <c r="J333" s="16" t="s">
        <v>1586</v>
      </c>
      <c r="K333" s="16" t="s">
        <v>1586</v>
      </c>
      <c r="L333" s="18"/>
      <c r="M333" s="18"/>
      <c r="N333" s="18"/>
      <c r="O333" s="18"/>
      <c r="P333" s="18"/>
      <c r="Q333" s="18"/>
      <c r="R333" s="18"/>
      <c r="S333" s="18"/>
      <c r="T333" s="18"/>
      <c r="U333" s="18"/>
      <c r="V333" s="18"/>
      <c r="W333" s="18"/>
      <c r="X333" s="16"/>
      <c r="Y333" s="16"/>
      <c r="Z333" s="16"/>
      <c r="AA333" s="16"/>
      <c r="AB333" s="16"/>
      <c r="AC333" s="16"/>
      <c r="AD333" s="16"/>
      <c r="AE333" s="16"/>
      <c r="AF333" s="16"/>
      <c r="AG333" s="16"/>
      <c r="AH333" s="16"/>
      <c r="AI333" s="16"/>
    </row>
    <row r="334" spans="1:35" ht="12.75" customHeight="1" x14ac:dyDescent="0.4">
      <c r="A334" s="16"/>
      <c r="B334" s="84">
        <v>62</v>
      </c>
      <c r="C334" s="16" t="s">
        <v>2163</v>
      </c>
      <c r="D334" s="90" t="s">
        <v>1582</v>
      </c>
      <c r="E334" s="90"/>
      <c r="F334" s="90" t="s">
        <v>2164</v>
      </c>
      <c r="G334" s="92">
        <v>50</v>
      </c>
      <c r="H334" s="118">
        <v>44678</v>
      </c>
      <c r="I334" s="16" t="s">
        <v>2142</v>
      </c>
      <c r="J334" s="16" t="s">
        <v>1609</v>
      </c>
      <c r="K334" s="16" t="s">
        <v>1586</v>
      </c>
      <c r="L334" s="6" t="s">
        <v>2165</v>
      </c>
      <c r="M334" s="18"/>
      <c r="N334" s="18"/>
      <c r="O334" s="18"/>
      <c r="P334" s="18"/>
      <c r="Q334" s="18"/>
      <c r="R334" s="18"/>
      <c r="S334" s="18"/>
      <c r="T334" s="18"/>
      <c r="U334" s="18"/>
      <c r="V334" s="18"/>
      <c r="W334" s="18"/>
      <c r="X334" s="16"/>
      <c r="Y334" s="16"/>
      <c r="Z334" s="16"/>
      <c r="AA334" s="16"/>
      <c r="AB334" s="16"/>
      <c r="AC334" s="16"/>
      <c r="AD334" s="16"/>
      <c r="AE334" s="16"/>
      <c r="AF334" s="16"/>
      <c r="AG334" s="16"/>
      <c r="AH334" s="16"/>
      <c r="AI334" s="16"/>
    </row>
    <row r="335" spans="1:35" ht="12.75" customHeight="1" x14ac:dyDescent="0.4">
      <c r="A335" s="16"/>
      <c r="B335" s="84">
        <v>63</v>
      </c>
      <c r="C335" s="16" t="s">
        <v>2166</v>
      </c>
      <c r="D335" s="90" t="s">
        <v>1582</v>
      </c>
      <c r="E335" s="90"/>
      <c r="F335" s="90" t="s">
        <v>2167</v>
      </c>
      <c r="G335" s="92">
        <v>50</v>
      </c>
      <c r="H335" s="118">
        <v>44678</v>
      </c>
      <c r="I335" s="16" t="s">
        <v>2084</v>
      </c>
      <c r="J335" s="16" t="s">
        <v>1586</v>
      </c>
      <c r="K335" s="16" t="s">
        <v>1731</v>
      </c>
      <c r="L335" s="18"/>
      <c r="M335" s="18"/>
      <c r="N335" s="18"/>
      <c r="O335" s="18"/>
      <c r="P335" s="18"/>
      <c r="Q335" s="18"/>
      <c r="R335" s="18"/>
      <c r="S335" s="18"/>
      <c r="T335" s="18"/>
      <c r="U335" s="18"/>
      <c r="V335" s="18"/>
      <c r="W335" s="18"/>
      <c r="X335" s="16"/>
      <c r="Y335" s="16"/>
      <c r="Z335" s="16"/>
      <c r="AA335" s="16"/>
      <c r="AB335" s="16"/>
      <c r="AC335" s="16"/>
      <c r="AD335" s="16"/>
      <c r="AE335" s="16"/>
      <c r="AF335" s="16"/>
      <c r="AG335" s="16"/>
      <c r="AH335" s="16"/>
      <c r="AI335" s="16"/>
    </row>
    <row r="336" spans="1:35" ht="12.75" customHeight="1" x14ac:dyDescent="0.4">
      <c r="A336" s="16"/>
      <c r="B336" s="84">
        <v>64</v>
      </c>
      <c r="C336" s="16" t="s">
        <v>2168</v>
      </c>
      <c r="D336" s="90" t="s">
        <v>1582</v>
      </c>
      <c r="E336" s="90"/>
      <c r="F336" s="90" t="s">
        <v>2169</v>
      </c>
      <c r="G336" s="92">
        <v>20</v>
      </c>
      <c r="H336" s="118">
        <v>44678</v>
      </c>
      <c r="I336" s="16" t="s">
        <v>2084</v>
      </c>
      <c r="J336" s="16" t="s">
        <v>1731</v>
      </c>
      <c r="K336" s="16" t="s">
        <v>1731</v>
      </c>
      <c r="L336" s="18"/>
      <c r="M336" s="18"/>
      <c r="N336" s="18"/>
      <c r="O336" s="18"/>
      <c r="P336" s="18"/>
      <c r="Q336" s="18"/>
      <c r="R336" s="18"/>
      <c r="S336" s="18"/>
      <c r="T336" s="18"/>
      <c r="U336" s="18"/>
      <c r="V336" s="18"/>
      <c r="W336" s="18"/>
      <c r="X336" s="16"/>
      <c r="Y336" s="16"/>
      <c r="Z336" s="16"/>
      <c r="AA336" s="16"/>
      <c r="AB336" s="16"/>
      <c r="AC336" s="16"/>
      <c r="AD336" s="16"/>
      <c r="AE336" s="16"/>
      <c r="AF336" s="16"/>
      <c r="AG336" s="16"/>
      <c r="AH336" s="16"/>
      <c r="AI336" s="16"/>
    </row>
    <row r="337" spans="1:35" ht="12.75" customHeight="1" x14ac:dyDescent="0.4">
      <c r="A337" s="16"/>
      <c r="B337" s="84">
        <v>65</v>
      </c>
      <c r="C337" s="16" t="s">
        <v>2170</v>
      </c>
      <c r="D337" s="90" t="s">
        <v>1593</v>
      </c>
      <c r="E337" s="90"/>
      <c r="F337" s="90" t="s">
        <v>2171</v>
      </c>
      <c r="G337" s="92">
        <v>30</v>
      </c>
      <c r="H337" s="118">
        <v>44678</v>
      </c>
      <c r="I337" s="16" t="s">
        <v>2084</v>
      </c>
      <c r="J337" s="16" t="s">
        <v>2080</v>
      </c>
      <c r="K337" s="16" t="s">
        <v>1731</v>
      </c>
      <c r="L337" s="18"/>
      <c r="M337" s="18"/>
      <c r="N337" s="18"/>
      <c r="O337" s="18"/>
      <c r="P337" s="18"/>
      <c r="Q337" s="18"/>
      <c r="R337" s="18"/>
      <c r="S337" s="18"/>
      <c r="T337" s="18"/>
      <c r="U337" s="18"/>
      <c r="V337" s="18"/>
      <c r="W337" s="18"/>
      <c r="X337" s="16"/>
      <c r="Y337" s="16"/>
      <c r="Z337" s="16"/>
      <c r="AA337" s="16"/>
      <c r="AB337" s="16"/>
      <c r="AC337" s="16"/>
      <c r="AD337" s="16"/>
      <c r="AE337" s="16"/>
      <c r="AF337" s="16"/>
      <c r="AG337" s="16"/>
      <c r="AH337" s="16"/>
      <c r="AI337" s="16"/>
    </row>
    <row r="338" spans="1:35" ht="12.75" customHeight="1" x14ac:dyDescent="0.4">
      <c r="A338" s="16"/>
      <c r="B338" s="84">
        <v>66</v>
      </c>
      <c r="C338" s="16" t="s">
        <v>2172</v>
      </c>
      <c r="D338" s="90" t="s">
        <v>1593</v>
      </c>
      <c r="E338" s="90"/>
      <c r="F338" s="90" t="s">
        <v>2173</v>
      </c>
      <c r="G338" s="92">
        <v>400</v>
      </c>
      <c r="H338" s="118">
        <v>44678</v>
      </c>
      <c r="I338" s="16" t="s">
        <v>2084</v>
      </c>
      <c r="J338" s="16" t="s">
        <v>1731</v>
      </c>
      <c r="K338" s="16" t="s">
        <v>1731</v>
      </c>
      <c r="L338" s="18"/>
      <c r="M338" s="18"/>
      <c r="N338" s="18"/>
      <c r="O338" s="18"/>
      <c r="P338" s="18"/>
      <c r="Q338" s="18"/>
      <c r="R338" s="18"/>
      <c r="S338" s="18"/>
      <c r="T338" s="18"/>
      <c r="U338" s="18"/>
      <c r="V338" s="18"/>
      <c r="W338" s="18"/>
      <c r="X338" s="16"/>
      <c r="Y338" s="16"/>
      <c r="Z338" s="16"/>
      <c r="AA338" s="16"/>
      <c r="AB338" s="16"/>
      <c r="AC338" s="16"/>
      <c r="AD338" s="16"/>
      <c r="AE338" s="16"/>
      <c r="AF338" s="16"/>
      <c r="AG338" s="16"/>
      <c r="AH338" s="16"/>
      <c r="AI338" s="16"/>
    </row>
    <row r="339" spans="1:35" ht="12.75" customHeight="1" x14ac:dyDescent="0.4">
      <c r="A339" s="16"/>
      <c r="B339" s="84">
        <v>67</v>
      </c>
      <c r="H339" s="118">
        <v>44678</v>
      </c>
      <c r="I339" s="16" t="s">
        <v>2084</v>
      </c>
      <c r="J339" s="16" t="s">
        <v>2080</v>
      </c>
      <c r="K339" s="16" t="s">
        <v>1731</v>
      </c>
      <c r="L339" s="18"/>
      <c r="M339" s="18"/>
      <c r="N339" s="18"/>
      <c r="O339" s="18"/>
      <c r="P339" s="18"/>
      <c r="Q339" s="18"/>
      <c r="R339" s="18"/>
      <c r="S339" s="18"/>
      <c r="T339" s="18"/>
      <c r="U339" s="18"/>
      <c r="V339" s="18"/>
      <c r="W339" s="18"/>
      <c r="X339" s="16"/>
      <c r="Y339" s="16"/>
      <c r="Z339" s="16"/>
      <c r="AA339" s="16"/>
      <c r="AB339" s="16"/>
      <c r="AC339" s="16"/>
      <c r="AD339" s="16"/>
      <c r="AE339" s="16"/>
      <c r="AF339" s="16"/>
      <c r="AG339" s="16"/>
      <c r="AH339" s="16"/>
      <c r="AI339" s="16"/>
    </row>
    <row r="340" spans="1:35" ht="12.75" customHeight="1" x14ac:dyDescent="0.4">
      <c r="A340" s="16"/>
      <c r="B340" s="84">
        <v>68</v>
      </c>
      <c r="C340" s="16" t="s">
        <v>2174</v>
      </c>
      <c r="D340" s="90" t="s">
        <v>2076</v>
      </c>
      <c r="E340" s="90"/>
      <c r="F340" s="90" t="s">
        <v>2175</v>
      </c>
      <c r="G340" s="92">
        <v>19.600000000000001</v>
      </c>
      <c r="H340" s="118">
        <v>44678</v>
      </c>
      <c r="I340" s="16" t="s">
        <v>2084</v>
      </c>
      <c r="J340" s="16" t="s">
        <v>1586</v>
      </c>
      <c r="K340" s="16" t="s">
        <v>1731</v>
      </c>
      <c r="L340" s="18"/>
      <c r="M340" s="18"/>
      <c r="N340" s="18"/>
      <c r="O340" s="18"/>
      <c r="P340" s="18"/>
      <c r="Q340" s="18"/>
      <c r="R340" s="18"/>
      <c r="S340" s="18"/>
      <c r="T340" s="18"/>
      <c r="U340" s="18"/>
      <c r="V340" s="18"/>
      <c r="W340" s="18"/>
      <c r="X340" s="16"/>
      <c r="Y340" s="16"/>
      <c r="Z340" s="16"/>
      <c r="AA340" s="16"/>
      <c r="AB340" s="16"/>
      <c r="AC340" s="16"/>
      <c r="AD340" s="16"/>
      <c r="AE340" s="16"/>
      <c r="AF340" s="16"/>
      <c r="AG340" s="16"/>
      <c r="AH340" s="16"/>
      <c r="AI340" s="16"/>
    </row>
    <row r="341" spans="1:35" ht="12.75" customHeight="1" x14ac:dyDescent="0.4">
      <c r="A341" s="16"/>
      <c r="B341" s="84">
        <v>69</v>
      </c>
      <c r="C341" s="16" t="s">
        <v>2176</v>
      </c>
      <c r="D341" s="16" t="s">
        <v>1593</v>
      </c>
      <c r="E341" s="16"/>
      <c r="F341" s="16" t="s">
        <v>2177</v>
      </c>
      <c r="G341" s="44">
        <v>30</v>
      </c>
      <c r="H341" s="118">
        <v>44678</v>
      </c>
      <c r="I341" s="16" t="s">
        <v>2084</v>
      </c>
      <c r="J341" s="16" t="s">
        <v>1586</v>
      </c>
      <c r="K341" s="16" t="s">
        <v>1731</v>
      </c>
      <c r="L341" s="18"/>
      <c r="M341" s="18"/>
      <c r="N341" s="18"/>
      <c r="O341" s="18"/>
      <c r="P341" s="18"/>
      <c r="Q341" s="18"/>
      <c r="R341" s="18"/>
      <c r="S341" s="18"/>
      <c r="T341" s="18"/>
      <c r="U341" s="18"/>
      <c r="V341" s="18"/>
      <c r="W341" s="18"/>
      <c r="X341" s="16"/>
      <c r="Y341" s="16"/>
      <c r="Z341" s="16"/>
      <c r="AA341" s="16"/>
      <c r="AB341" s="16"/>
      <c r="AC341" s="16"/>
      <c r="AD341" s="16"/>
      <c r="AE341" s="16"/>
      <c r="AF341" s="16"/>
      <c r="AG341" s="16"/>
      <c r="AH341" s="16"/>
      <c r="AI341" s="16"/>
    </row>
    <row r="342" spans="1:35" ht="12.75" customHeight="1" x14ac:dyDescent="0.4">
      <c r="A342" s="16"/>
      <c r="B342" s="84">
        <v>70</v>
      </c>
      <c r="C342" s="16" t="s">
        <v>2178</v>
      </c>
      <c r="D342" s="90" t="s">
        <v>1582</v>
      </c>
      <c r="E342" s="90"/>
      <c r="F342" s="90" t="s">
        <v>2179</v>
      </c>
      <c r="G342" s="92">
        <v>120</v>
      </c>
      <c r="H342" s="118">
        <v>44678</v>
      </c>
      <c r="I342" s="16" t="s">
        <v>2084</v>
      </c>
      <c r="J342" s="16" t="s">
        <v>1586</v>
      </c>
      <c r="K342" s="16" t="s">
        <v>1731</v>
      </c>
      <c r="L342" s="18"/>
      <c r="M342" s="18"/>
      <c r="N342" s="18"/>
      <c r="O342" s="18"/>
      <c r="P342" s="18"/>
      <c r="Q342" s="18"/>
      <c r="R342" s="18"/>
      <c r="S342" s="18"/>
      <c r="T342" s="18"/>
      <c r="U342" s="18"/>
      <c r="V342" s="18"/>
      <c r="W342" s="18"/>
      <c r="X342" s="16"/>
      <c r="Y342" s="16"/>
      <c r="Z342" s="16"/>
      <c r="AA342" s="16"/>
      <c r="AB342" s="16"/>
      <c r="AC342" s="16"/>
      <c r="AD342" s="16"/>
      <c r="AE342" s="16"/>
      <c r="AF342" s="16"/>
      <c r="AG342" s="16"/>
      <c r="AH342" s="16"/>
      <c r="AI342" s="16"/>
    </row>
    <row r="343" spans="1:35" ht="12.75" customHeight="1" x14ac:dyDescent="0.4">
      <c r="A343" s="16"/>
      <c r="B343" s="84">
        <v>71</v>
      </c>
      <c r="C343" s="16" t="s">
        <v>2180</v>
      </c>
      <c r="D343" s="16" t="s">
        <v>2076</v>
      </c>
      <c r="E343" s="16"/>
      <c r="F343" s="16" t="s">
        <v>2181</v>
      </c>
      <c r="G343" s="44">
        <v>9.8000000000000007</v>
      </c>
      <c r="H343" s="118">
        <v>44678</v>
      </c>
      <c r="I343" s="16" t="s">
        <v>2084</v>
      </c>
      <c r="J343" s="16" t="s">
        <v>1731</v>
      </c>
      <c r="K343" s="16" t="s">
        <v>1731</v>
      </c>
      <c r="L343" s="18"/>
      <c r="M343" s="18"/>
      <c r="N343" s="18"/>
      <c r="O343" s="18"/>
      <c r="P343" s="18"/>
      <c r="Q343" s="18"/>
      <c r="R343" s="18"/>
      <c r="S343" s="18"/>
      <c r="T343" s="18"/>
      <c r="U343" s="18"/>
      <c r="V343" s="18"/>
      <c r="W343" s="18"/>
      <c r="X343" s="16"/>
      <c r="Y343" s="16"/>
      <c r="Z343" s="16"/>
      <c r="AA343" s="16"/>
      <c r="AB343" s="16"/>
      <c r="AC343" s="16"/>
      <c r="AD343" s="16"/>
      <c r="AE343" s="16"/>
      <c r="AF343" s="16"/>
      <c r="AG343" s="16"/>
      <c r="AH343" s="16"/>
      <c r="AI343" s="16"/>
    </row>
    <row r="344" spans="1:35" ht="12.75" customHeight="1" x14ac:dyDescent="0.4">
      <c r="A344" s="16"/>
      <c r="B344" s="84">
        <v>72</v>
      </c>
      <c r="C344" s="16" t="s">
        <v>2182</v>
      </c>
      <c r="D344" s="90" t="s">
        <v>1593</v>
      </c>
      <c r="E344" s="90"/>
      <c r="F344" s="90" t="s">
        <v>2183</v>
      </c>
      <c r="G344" s="92">
        <v>150</v>
      </c>
      <c r="H344" s="118">
        <v>44678</v>
      </c>
      <c r="I344" s="16" t="s">
        <v>2084</v>
      </c>
      <c r="J344" s="16" t="s">
        <v>1586</v>
      </c>
      <c r="K344" s="16" t="s">
        <v>1609</v>
      </c>
      <c r="L344" s="18"/>
      <c r="M344" s="18"/>
      <c r="N344" s="18"/>
      <c r="O344" s="18"/>
      <c r="P344" s="18"/>
      <c r="Q344" s="18"/>
      <c r="R344" s="18"/>
      <c r="S344" s="18"/>
      <c r="T344" s="18"/>
      <c r="U344" s="18"/>
      <c r="V344" s="18"/>
      <c r="W344" s="18"/>
      <c r="X344" s="16"/>
      <c r="Y344" s="16"/>
      <c r="Z344" s="16"/>
      <c r="AA344" s="16"/>
      <c r="AB344" s="16"/>
      <c r="AC344" s="16"/>
      <c r="AD344" s="16"/>
      <c r="AE344" s="16"/>
      <c r="AF344" s="16"/>
      <c r="AG344" s="16"/>
      <c r="AH344" s="16"/>
      <c r="AI344" s="16"/>
    </row>
    <row r="345" spans="1:35" ht="12.75" customHeight="1" x14ac:dyDescent="0.4">
      <c r="A345" s="16"/>
      <c r="B345" s="84">
        <v>73</v>
      </c>
      <c r="C345" s="16" t="s">
        <v>2184</v>
      </c>
      <c r="D345" s="90" t="s">
        <v>2076</v>
      </c>
      <c r="E345" s="90"/>
      <c r="F345" s="90" t="s">
        <v>2185</v>
      </c>
      <c r="G345" s="92">
        <v>9.8000000000000007</v>
      </c>
      <c r="H345" s="118">
        <v>44678</v>
      </c>
      <c r="I345" s="16" t="s">
        <v>2084</v>
      </c>
      <c r="J345" s="16" t="s">
        <v>1609</v>
      </c>
      <c r="K345" s="16" t="s">
        <v>1731</v>
      </c>
      <c r="L345" s="18"/>
      <c r="M345" s="18"/>
      <c r="N345" s="18"/>
      <c r="O345" s="18"/>
      <c r="P345" s="18"/>
      <c r="Q345" s="18"/>
      <c r="R345" s="18"/>
      <c r="S345" s="18"/>
      <c r="T345" s="18"/>
      <c r="U345" s="18"/>
      <c r="V345" s="18"/>
      <c r="W345" s="18"/>
      <c r="X345" s="16"/>
      <c r="Y345" s="16"/>
      <c r="Z345" s="16"/>
      <c r="AA345" s="16"/>
      <c r="AB345" s="16"/>
      <c r="AC345" s="16"/>
      <c r="AD345" s="16"/>
      <c r="AE345" s="16"/>
      <c r="AF345" s="16"/>
      <c r="AG345" s="16"/>
      <c r="AH345" s="16"/>
      <c r="AI345" s="16"/>
    </row>
    <row r="346" spans="1:35" ht="12.75" customHeight="1" x14ac:dyDescent="0.4">
      <c r="A346" s="16"/>
      <c r="B346" s="84">
        <v>74</v>
      </c>
      <c r="C346" s="16" t="s">
        <v>2186</v>
      </c>
      <c r="D346" s="90" t="s">
        <v>2076</v>
      </c>
      <c r="E346" s="90"/>
      <c r="F346" s="90" t="s">
        <v>2187</v>
      </c>
      <c r="G346" s="92">
        <v>19.600000000000001</v>
      </c>
      <c r="H346" s="118">
        <v>44678</v>
      </c>
      <c r="I346" s="16" t="s">
        <v>2084</v>
      </c>
      <c r="J346" s="16" t="s">
        <v>2080</v>
      </c>
      <c r="K346" s="16" t="s">
        <v>1731</v>
      </c>
      <c r="L346" s="16"/>
      <c r="M346" s="18"/>
      <c r="N346" s="18"/>
      <c r="O346" s="18"/>
      <c r="P346" s="18"/>
      <c r="Q346" s="18"/>
      <c r="R346" s="18"/>
      <c r="S346" s="18"/>
      <c r="T346" s="18"/>
      <c r="U346" s="18"/>
      <c r="V346" s="18"/>
      <c r="W346" s="18"/>
      <c r="X346" s="16"/>
      <c r="Y346" s="16"/>
      <c r="Z346" s="16"/>
      <c r="AA346" s="16"/>
      <c r="AB346" s="16"/>
      <c r="AC346" s="16"/>
      <c r="AD346" s="16"/>
      <c r="AE346" s="16"/>
      <c r="AF346" s="16"/>
      <c r="AG346" s="16"/>
      <c r="AH346" s="16"/>
      <c r="AI346" s="16"/>
    </row>
    <row r="347" spans="1:35" ht="12.75" customHeight="1" x14ac:dyDescent="0.4">
      <c r="A347" s="16"/>
      <c r="B347" s="84">
        <v>75</v>
      </c>
      <c r="C347" s="16" t="s">
        <v>2188</v>
      </c>
      <c r="D347" s="90" t="s">
        <v>1593</v>
      </c>
      <c r="E347" s="90"/>
      <c r="F347" s="90" t="s">
        <v>2189</v>
      </c>
      <c r="G347" s="92">
        <v>50</v>
      </c>
      <c r="H347" s="118">
        <v>44678</v>
      </c>
      <c r="I347" s="16" t="s">
        <v>2084</v>
      </c>
      <c r="J347" s="16" t="s">
        <v>1609</v>
      </c>
      <c r="K347" s="16" t="s">
        <v>1731</v>
      </c>
      <c r="L347" s="16"/>
      <c r="M347" s="18"/>
      <c r="N347" s="18"/>
      <c r="O347" s="18"/>
      <c r="P347" s="18"/>
      <c r="Q347" s="18"/>
      <c r="R347" s="18"/>
      <c r="S347" s="18"/>
      <c r="T347" s="18"/>
      <c r="U347" s="18"/>
      <c r="V347" s="18"/>
      <c r="W347" s="18"/>
      <c r="X347" s="16"/>
      <c r="Y347" s="16"/>
      <c r="Z347" s="16"/>
      <c r="AA347" s="16"/>
      <c r="AB347" s="16"/>
      <c r="AC347" s="16"/>
      <c r="AD347" s="16"/>
      <c r="AE347" s="16"/>
      <c r="AF347" s="16"/>
      <c r="AG347" s="16"/>
      <c r="AH347" s="16"/>
      <c r="AI347" s="16"/>
    </row>
    <row r="348" spans="1:35" ht="12.75" customHeight="1" x14ac:dyDescent="0.4">
      <c r="A348" s="16"/>
      <c r="B348" s="84">
        <v>76</v>
      </c>
      <c r="C348" s="16" t="s">
        <v>2190</v>
      </c>
      <c r="D348" s="90" t="s">
        <v>1582</v>
      </c>
      <c r="E348" s="90"/>
      <c r="F348" s="90" t="s">
        <v>2191</v>
      </c>
      <c r="G348" s="92">
        <v>350</v>
      </c>
      <c r="H348" s="118">
        <v>44678</v>
      </c>
      <c r="I348" s="16" t="s">
        <v>2084</v>
      </c>
      <c r="J348" s="16" t="s">
        <v>1609</v>
      </c>
      <c r="K348" s="16" t="s">
        <v>1731</v>
      </c>
      <c r="L348" s="16"/>
      <c r="M348" s="18"/>
      <c r="N348" s="18"/>
      <c r="O348" s="18"/>
      <c r="P348" s="18"/>
      <c r="Q348" s="18"/>
      <c r="R348" s="18"/>
      <c r="S348" s="18"/>
      <c r="T348" s="18"/>
      <c r="U348" s="18"/>
      <c r="V348" s="18"/>
      <c r="W348" s="18"/>
      <c r="X348" s="16"/>
      <c r="Y348" s="16"/>
      <c r="Z348" s="16"/>
      <c r="AA348" s="16"/>
      <c r="AB348" s="16"/>
      <c r="AC348" s="16"/>
      <c r="AD348" s="16"/>
      <c r="AE348" s="16"/>
      <c r="AF348" s="16"/>
      <c r="AG348" s="16"/>
      <c r="AH348" s="16"/>
      <c r="AI348" s="16"/>
    </row>
    <row r="349" spans="1:35" ht="12.75" customHeight="1" x14ac:dyDescent="0.4">
      <c r="A349" s="16"/>
      <c r="B349" s="84">
        <v>77</v>
      </c>
      <c r="C349" s="16" t="s">
        <v>2192</v>
      </c>
      <c r="D349" s="90" t="s">
        <v>1582</v>
      </c>
      <c r="E349" s="90"/>
      <c r="F349" s="90" t="s">
        <v>2193</v>
      </c>
      <c r="G349" s="92">
        <v>20</v>
      </c>
      <c r="H349" s="118">
        <v>44678</v>
      </c>
      <c r="I349" s="16" t="s">
        <v>2084</v>
      </c>
      <c r="J349" s="16" t="s">
        <v>1609</v>
      </c>
      <c r="K349" s="16" t="s">
        <v>1731</v>
      </c>
      <c r="L349" s="16"/>
      <c r="M349" s="18"/>
      <c r="N349" s="18"/>
      <c r="O349" s="18"/>
      <c r="P349" s="18"/>
      <c r="Q349" s="18"/>
      <c r="R349" s="18"/>
      <c r="S349" s="18"/>
      <c r="T349" s="18"/>
      <c r="U349" s="18"/>
      <c r="V349" s="18"/>
      <c r="W349" s="18"/>
      <c r="X349" s="16"/>
      <c r="Y349" s="16"/>
      <c r="Z349" s="16"/>
      <c r="AA349" s="16"/>
      <c r="AB349" s="16"/>
      <c r="AC349" s="16"/>
      <c r="AD349" s="16"/>
      <c r="AE349" s="16"/>
      <c r="AF349" s="16"/>
      <c r="AG349" s="16"/>
      <c r="AH349" s="16"/>
      <c r="AI349" s="16"/>
    </row>
    <row r="350" spans="1:35" ht="12.75" customHeight="1" x14ac:dyDescent="0.4">
      <c r="A350" s="16"/>
      <c r="B350" s="84">
        <v>78</v>
      </c>
      <c r="C350" s="16" t="s">
        <v>2194</v>
      </c>
      <c r="D350" s="90" t="s">
        <v>1593</v>
      </c>
      <c r="E350" s="90"/>
      <c r="F350" s="90" t="s">
        <v>2195</v>
      </c>
      <c r="G350" s="92">
        <v>30</v>
      </c>
      <c r="H350" s="118">
        <v>44678</v>
      </c>
      <c r="I350" s="16" t="s">
        <v>2084</v>
      </c>
      <c r="J350" s="16" t="s">
        <v>1586</v>
      </c>
      <c r="K350" s="16" t="s">
        <v>1731</v>
      </c>
      <c r="L350" s="16"/>
      <c r="M350" s="18"/>
      <c r="N350" s="18"/>
      <c r="O350" s="18"/>
      <c r="P350" s="18"/>
      <c r="Q350" s="18"/>
      <c r="R350" s="18"/>
      <c r="S350" s="18"/>
      <c r="T350" s="18"/>
      <c r="U350" s="18"/>
      <c r="V350" s="18"/>
      <c r="W350" s="18"/>
      <c r="X350" s="16"/>
      <c r="Y350" s="16"/>
      <c r="Z350" s="16"/>
      <c r="AA350" s="16"/>
      <c r="AB350" s="16"/>
      <c r="AC350" s="16"/>
      <c r="AD350" s="16"/>
      <c r="AE350" s="16"/>
      <c r="AF350" s="16"/>
      <c r="AG350" s="16"/>
      <c r="AH350" s="16"/>
      <c r="AI350" s="16"/>
    </row>
    <row r="351" spans="1:35" ht="12.75" customHeight="1" x14ac:dyDescent="0.4">
      <c r="A351" s="16"/>
      <c r="B351" s="84">
        <v>79</v>
      </c>
      <c r="C351" s="16" t="s">
        <v>2196</v>
      </c>
      <c r="D351" s="90" t="s">
        <v>2076</v>
      </c>
      <c r="E351" s="90"/>
      <c r="F351" s="90" t="s">
        <v>2197</v>
      </c>
      <c r="G351" s="92">
        <v>49</v>
      </c>
      <c r="H351" s="118">
        <v>44678</v>
      </c>
      <c r="I351" s="16" t="s">
        <v>2084</v>
      </c>
      <c r="J351" s="16" t="s">
        <v>2080</v>
      </c>
      <c r="K351" s="16" t="s">
        <v>1731</v>
      </c>
      <c r="L351" s="16"/>
      <c r="M351" s="18"/>
      <c r="N351" s="18"/>
      <c r="O351" s="18"/>
      <c r="P351" s="18"/>
      <c r="Q351" s="18"/>
      <c r="R351" s="18"/>
      <c r="S351" s="18"/>
      <c r="T351" s="18"/>
      <c r="U351" s="18"/>
      <c r="V351" s="18"/>
      <c r="W351" s="18"/>
      <c r="X351" s="16"/>
      <c r="Y351" s="16"/>
      <c r="Z351" s="16"/>
      <c r="AA351" s="16"/>
      <c r="AB351" s="16"/>
      <c r="AC351" s="16"/>
      <c r="AD351" s="16"/>
      <c r="AE351" s="16"/>
      <c r="AF351" s="16"/>
      <c r="AG351" s="16"/>
      <c r="AH351" s="16"/>
      <c r="AI351" s="16"/>
    </row>
    <row r="352" spans="1:35" ht="12.75" customHeight="1" x14ac:dyDescent="0.4">
      <c r="A352" s="16"/>
      <c r="B352" s="84">
        <v>80</v>
      </c>
      <c r="C352" s="16" t="s">
        <v>2198</v>
      </c>
      <c r="D352" s="90" t="s">
        <v>2076</v>
      </c>
      <c r="E352" s="90"/>
      <c r="F352" s="90" t="s">
        <v>2199</v>
      </c>
      <c r="G352" s="92">
        <v>0.98</v>
      </c>
      <c r="H352" s="118">
        <v>44678</v>
      </c>
      <c r="I352" s="16" t="s">
        <v>2084</v>
      </c>
      <c r="J352" s="16" t="s">
        <v>1609</v>
      </c>
      <c r="K352" s="16" t="s">
        <v>1731</v>
      </c>
      <c r="L352" s="16"/>
      <c r="M352" s="18"/>
      <c r="N352" s="18"/>
      <c r="O352" s="18"/>
      <c r="P352" s="18"/>
      <c r="Q352" s="18"/>
      <c r="R352" s="18"/>
      <c r="S352" s="18"/>
      <c r="T352" s="18"/>
      <c r="U352" s="18"/>
      <c r="V352" s="18"/>
      <c r="W352" s="18"/>
      <c r="X352" s="16"/>
      <c r="Y352" s="16"/>
      <c r="Z352" s="16"/>
      <c r="AA352" s="16"/>
      <c r="AB352" s="16"/>
      <c r="AC352" s="16"/>
      <c r="AD352" s="16"/>
      <c r="AE352" s="16"/>
      <c r="AF352" s="16"/>
      <c r="AG352" s="16"/>
      <c r="AH352" s="16"/>
      <c r="AI352" s="16"/>
    </row>
    <row r="353" spans="1:35" ht="12.75" customHeight="1" x14ac:dyDescent="0.4">
      <c r="A353" s="16"/>
      <c r="B353" s="84">
        <v>81</v>
      </c>
      <c r="C353" s="16" t="s">
        <v>2125</v>
      </c>
      <c r="D353" s="90" t="s">
        <v>2076</v>
      </c>
      <c r="E353" s="90"/>
      <c r="F353" s="90" t="s">
        <v>2200</v>
      </c>
      <c r="G353" s="92">
        <v>49</v>
      </c>
      <c r="H353" s="118">
        <v>44678</v>
      </c>
      <c r="I353" s="16" t="s">
        <v>2084</v>
      </c>
      <c r="J353" s="16" t="s">
        <v>2080</v>
      </c>
      <c r="K353" s="16" t="s">
        <v>1731</v>
      </c>
      <c r="L353" s="16"/>
      <c r="M353" s="18"/>
      <c r="N353" s="18"/>
      <c r="O353" s="18"/>
      <c r="P353" s="18"/>
      <c r="Q353" s="18"/>
      <c r="R353" s="18"/>
      <c r="S353" s="18"/>
      <c r="T353" s="18"/>
      <c r="U353" s="18"/>
      <c r="V353" s="18"/>
      <c r="W353" s="18"/>
      <c r="X353" s="16"/>
      <c r="Y353" s="16"/>
      <c r="Z353" s="16"/>
      <c r="AA353" s="16"/>
      <c r="AB353" s="16"/>
      <c r="AC353" s="16"/>
      <c r="AD353" s="16"/>
      <c r="AE353" s="16"/>
      <c r="AF353" s="16"/>
      <c r="AG353" s="16"/>
      <c r="AH353" s="16"/>
      <c r="AI353" s="16"/>
    </row>
    <row r="354" spans="1:35" ht="12.75" customHeight="1" x14ac:dyDescent="0.4">
      <c r="A354" s="16"/>
      <c r="B354" s="84">
        <v>82</v>
      </c>
      <c r="C354" s="16" t="s">
        <v>2201</v>
      </c>
      <c r="D354" s="90" t="s">
        <v>1582</v>
      </c>
      <c r="E354" s="90"/>
      <c r="F354" s="90" t="s">
        <v>2202</v>
      </c>
      <c r="G354" s="92">
        <v>50</v>
      </c>
      <c r="H354" s="118">
        <v>44678</v>
      </c>
      <c r="I354" s="16" t="s">
        <v>2084</v>
      </c>
      <c r="J354" s="16" t="s">
        <v>1609</v>
      </c>
      <c r="K354" s="16" t="s">
        <v>1731</v>
      </c>
      <c r="L354" s="16"/>
      <c r="M354" s="18"/>
      <c r="N354" s="18"/>
      <c r="O354" s="18"/>
      <c r="P354" s="18"/>
      <c r="Q354" s="18"/>
      <c r="R354" s="18"/>
      <c r="S354" s="18"/>
      <c r="T354" s="18"/>
      <c r="U354" s="18"/>
      <c r="V354" s="18"/>
      <c r="W354" s="18"/>
      <c r="X354" s="16"/>
      <c r="Y354" s="16"/>
      <c r="Z354" s="16"/>
      <c r="AA354" s="16"/>
      <c r="AB354" s="16"/>
      <c r="AC354" s="16"/>
      <c r="AD354" s="16"/>
      <c r="AE354" s="16"/>
      <c r="AF354" s="16"/>
      <c r="AG354" s="16"/>
      <c r="AH354" s="16"/>
      <c r="AI354" s="16"/>
    </row>
    <row r="355" spans="1:35" ht="12.75" customHeight="1" x14ac:dyDescent="0.4">
      <c r="A355" s="16"/>
      <c r="B355" s="84">
        <v>83</v>
      </c>
      <c r="C355" s="16" t="s">
        <v>2203</v>
      </c>
      <c r="D355" s="90" t="s">
        <v>2076</v>
      </c>
      <c r="E355" s="90"/>
      <c r="F355" s="90" t="s">
        <v>2204</v>
      </c>
      <c r="G355" s="92">
        <v>29.4</v>
      </c>
      <c r="H355" s="118">
        <v>44678</v>
      </c>
      <c r="I355" s="16" t="s">
        <v>2084</v>
      </c>
      <c r="J355" s="16" t="s">
        <v>1609</v>
      </c>
      <c r="K355" s="16" t="s">
        <v>1731</v>
      </c>
      <c r="L355" s="16"/>
      <c r="M355" s="18"/>
      <c r="N355" s="18"/>
      <c r="O355" s="18"/>
      <c r="P355" s="18"/>
      <c r="Q355" s="18"/>
      <c r="R355" s="18"/>
      <c r="S355" s="18"/>
      <c r="T355" s="18"/>
      <c r="U355" s="18"/>
      <c r="V355" s="18"/>
      <c r="W355" s="18"/>
      <c r="X355" s="16"/>
      <c r="Y355" s="16"/>
      <c r="Z355" s="16"/>
      <c r="AA355" s="16"/>
      <c r="AB355" s="16"/>
      <c r="AC355" s="16"/>
      <c r="AD355" s="16"/>
      <c r="AE355" s="16"/>
      <c r="AF355" s="16"/>
      <c r="AG355" s="16"/>
      <c r="AH355" s="16"/>
      <c r="AI355" s="16"/>
    </row>
    <row r="356" spans="1:35" ht="12.75" customHeight="1" x14ac:dyDescent="0.4">
      <c r="A356" s="16"/>
      <c r="B356" s="84">
        <v>84</v>
      </c>
      <c r="C356" s="16" t="s">
        <v>2205</v>
      </c>
      <c r="D356" s="90" t="s">
        <v>1593</v>
      </c>
      <c r="E356" s="90"/>
      <c r="F356" s="90" t="s">
        <v>2206</v>
      </c>
      <c r="G356" s="92">
        <v>200</v>
      </c>
      <c r="H356" s="118">
        <v>44678</v>
      </c>
      <c r="I356" s="16" t="s">
        <v>2084</v>
      </c>
      <c r="J356" s="16" t="s">
        <v>2080</v>
      </c>
      <c r="K356" s="16" t="s">
        <v>1731</v>
      </c>
      <c r="L356" s="16"/>
      <c r="M356" s="18"/>
      <c r="N356" s="18"/>
      <c r="O356" s="18"/>
      <c r="P356" s="18"/>
      <c r="Q356" s="18"/>
      <c r="R356" s="18"/>
      <c r="S356" s="18"/>
      <c r="T356" s="18"/>
      <c r="U356" s="18"/>
      <c r="V356" s="18"/>
      <c r="W356" s="18"/>
      <c r="X356" s="16"/>
      <c r="Y356" s="16"/>
      <c r="Z356" s="16"/>
      <c r="AA356" s="16"/>
      <c r="AB356" s="16"/>
      <c r="AC356" s="16"/>
      <c r="AD356" s="16"/>
      <c r="AE356" s="16"/>
      <c r="AF356" s="16"/>
      <c r="AG356" s="16"/>
      <c r="AH356" s="16"/>
      <c r="AI356" s="16"/>
    </row>
    <row r="357" spans="1:35" ht="12.75" customHeight="1" x14ac:dyDescent="0.4">
      <c r="A357" s="16"/>
      <c r="B357" s="84">
        <v>85</v>
      </c>
      <c r="C357" s="16" t="s">
        <v>2207</v>
      </c>
      <c r="D357" s="90" t="s">
        <v>1593</v>
      </c>
      <c r="E357" s="90"/>
      <c r="F357" s="90" t="s">
        <v>2208</v>
      </c>
      <c r="G357" s="92">
        <v>100</v>
      </c>
      <c r="H357" s="118">
        <v>44678</v>
      </c>
      <c r="I357" s="16" t="s">
        <v>2084</v>
      </c>
      <c r="J357" s="16" t="s">
        <v>1609</v>
      </c>
      <c r="K357" s="16" t="s">
        <v>1731</v>
      </c>
      <c r="L357" s="16"/>
      <c r="M357" s="18"/>
      <c r="N357" s="18"/>
      <c r="O357" s="18"/>
      <c r="P357" s="18"/>
      <c r="Q357" s="18"/>
      <c r="R357" s="18"/>
      <c r="S357" s="18"/>
      <c r="T357" s="18"/>
      <c r="U357" s="18"/>
      <c r="V357" s="18"/>
      <c r="W357" s="18"/>
      <c r="X357" s="16"/>
      <c r="Y357" s="16"/>
      <c r="Z357" s="16"/>
      <c r="AA357" s="16"/>
      <c r="AB357" s="16"/>
      <c r="AC357" s="16"/>
      <c r="AD357" s="16"/>
      <c r="AE357" s="16"/>
      <c r="AF357" s="16"/>
      <c r="AG357" s="16"/>
      <c r="AH357" s="16"/>
      <c r="AI357" s="16"/>
    </row>
    <row r="358" spans="1:35" ht="12.75" customHeight="1" x14ac:dyDescent="0.4">
      <c r="A358" s="16"/>
      <c r="B358" s="84">
        <v>86</v>
      </c>
      <c r="C358" s="16" t="s">
        <v>2209</v>
      </c>
      <c r="D358" s="90" t="s">
        <v>1582</v>
      </c>
      <c r="E358" s="90"/>
      <c r="F358" s="90" t="s">
        <v>2210</v>
      </c>
      <c r="G358" s="92">
        <v>50</v>
      </c>
      <c r="H358" s="118">
        <v>44679</v>
      </c>
      <c r="I358" s="16" t="s">
        <v>2142</v>
      </c>
      <c r="J358" s="16" t="s">
        <v>1731</v>
      </c>
      <c r="K358" s="16" t="s">
        <v>1731</v>
      </c>
      <c r="L358" s="16"/>
      <c r="M358" s="18"/>
      <c r="N358" s="18"/>
      <c r="O358" s="18"/>
      <c r="P358" s="18"/>
      <c r="Q358" s="18"/>
      <c r="R358" s="18"/>
      <c r="S358" s="18"/>
      <c r="T358" s="18"/>
      <c r="U358" s="18"/>
      <c r="V358" s="18"/>
      <c r="W358" s="18"/>
      <c r="X358" s="16"/>
      <c r="Y358" s="16"/>
      <c r="Z358" s="16"/>
      <c r="AA358" s="16"/>
      <c r="AB358" s="16"/>
      <c r="AC358" s="16"/>
      <c r="AD358" s="16"/>
      <c r="AE358" s="16"/>
      <c r="AF358" s="16"/>
      <c r="AG358" s="16"/>
      <c r="AH358" s="16"/>
      <c r="AI358" s="16"/>
    </row>
    <row r="359" spans="1:35" ht="12.75" customHeight="1" x14ac:dyDescent="0.4">
      <c r="A359" s="16"/>
      <c r="B359" s="84">
        <v>87</v>
      </c>
      <c r="C359" s="16" t="s">
        <v>2211</v>
      </c>
      <c r="D359" s="90" t="s">
        <v>1593</v>
      </c>
      <c r="E359" s="90"/>
      <c r="F359" s="90" t="s">
        <v>2212</v>
      </c>
      <c r="G359" s="92">
        <v>50</v>
      </c>
      <c r="H359" s="118">
        <v>44679</v>
      </c>
      <c r="I359" s="16" t="s">
        <v>2142</v>
      </c>
      <c r="J359" s="16" t="s">
        <v>1609</v>
      </c>
      <c r="K359" s="16" t="s">
        <v>1731</v>
      </c>
      <c r="L359" s="16"/>
      <c r="M359" s="18"/>
      <c r="N359" s="18"/>
      <c r="O359" s="18"/>
      <c r="P359" s="18"/>
      <c r="Q359" s="18"/>
      <c r="R359" s="18"/>
      <c r="S359" s="18"/>
      <c r="T359" s="18"/>
      <c r="U359" s="18"/>
      <c r="V359" s="18"/>
      <c r="W359" s="18"/>
      <c r="X359" s="16"/>
      <c r="Y359" s="16"/>
      <c r="Z359" s="16"/>
      <c r="AA359" s="16"/>
      <c r="AB359" s="16"/>
      <c r="AC359" s="16"/>
      <c r="AD359" s="16"/>
      <c r="AE359" s="16"/>
      <c r="AF359" s="16"/>
      <c r="AG359" s="16"/>
      <c r="AH359" s="16"/>
      <c r="AI359" s="16"/>
    </row>
    <row r="360" spans="1:35" ht="12.75" customHeight="1" x14ac:dyDescent="0.4">
      <c r="A360" s="16"/>
      <c r="B360" s="84">
        <v>88</v>
      </c>
      <c r="C360" s="16" t="s">
        <v>2213</v>
      </c>
      <c r="D360" s="90" t="s">
        <v>2076</v>
      </c>
      <c r="E360" s="90"/>
      <c r="F360" s="90" t="s">
        <v>2214</v>
      </c>
      <c r="G360" s="92">
        <v>9.8000000000000007</v>
      </c>
      <c r="H360" s="118">
        <v>44679</v>
      </c>
      <c r="I360" s="16" t="s">
        <v>2084</v>
      </c>
      <c r="J360" s="16" t="s">
        <v>1609</v>
      </c>
      <c r="K360" s="16" t="s">
        <v>1731</v>
      </c>
      <c r="L360" s="16"/>
      <c r="M360" s="18"/>
      <c r="N360" s="18"/>
      <c r="O360" s="18"/>
      <c r="P360" s="18"/>
      <c r="Q360" s="18"/>
      <c r="R360" s="18"/>
      <c r="S360" s="18"/>
      <c r="T360" s="18"/>
      <c r="U360" s="18"/>
      <c r="V360" s="18"/>
      <c r="W360" s="18"/>
      <c r="X360" s="16"/>
      <c r="Y360" s="16"/>
      <c r="Z360" s="16"/>
      <c r="AA360" s="16"/>
      <c r="AB360" s="16"/>
      <c r="AC360" s="16"/>
      <c r="AD360" s="16"/>
      <c r="AE360" s="16"/>
      <c r="AF360" s="16"/>
      <c r="AG360" s="16"/>
      <c r="AH360" s="16"/>
      <c r="AI360" s="16"/>
    </row>
    <row r="361" spans="1:35" ht="12.75" customHeight="1" x14ac:dyDescent="0.4">
      <c r="A361" s="16"/>
      <c r="B361" s="84">
        <v>89</v>
      </c>
      <c r="C361" s="16" t="s">
        <v>2215</v>
      </c>
      <c r="D361" s="90" t="s">
        <v>1593</v>
      </c>
      <c r="E361" s="90"/>
      <c r="F361" s="90" t="s">
        <v>2216</v>
      </c>
      <c r="G361" s="92">
        <v>9.8000000000000007</v>
      </c>
      <c r="H361" s="118">
        <v>44679</v>
      </c>
      <c r="I361" s="16" t="s">
        <v>2084</v>
      </c>
      <c r="J361" s="16" t="s">
        <v>1609</v>
      </c>
      <c r="K361" s="16" t="s">
        <v>1731</v>
      </c>
      <c r="L361" s="16"/>
      <c r="M361" s="18"/>
      <c r="N361" s="18"/>
      <c r="O361" s="18"/>
      <c r="P361" s="18"/>
      <c r="Q361" s="18"/>
      <c r="R361" s="18"/>
      <c r="S361" s="18"/>
      <c r="T361" s="18"/>
      <c r="U361" s="18"/>
      <c r="V361" s="18"/>
      <c r="W361" s="18"/>
      <c r="X361" s="16"/>
      <c r="Y361" s="16"/>
      <c r="Z361" s="16"/>
      <c r="AA361" s="16"/>
      <c r="AB361" s="16"/>
      <c r="AC361" s="16"/>
      <c r="AD361" s="16"/>
      <c r="AE361" s="16"/>
      <c r="AF361" s="16"/>
      <c r="AG361" s="16"/>
      <c r="AH361" s="16"/>
      <c r="AI361" s="16"/>
    </row>
    <row r="362" spans="1:35" ht="12.75" customHeight="1" x14ac:dyDescent="0.4">
      <c r="A362" s="16"/>
      <c r="B362" s="84">
        <v>90</v>
      </c>
      <c r="C362" s="16" t="s">
        <v>2217</v>
      </c>
      <c r="D362" s="90" t="s">
        <v>1593</v>
      </c>
      <c r="E362" s="90"/>
      <c r="F362" s="90" t="s">
        <v>2218</v>
      </c>
      <c r="G362" s="92">
        <v>50</v>
      </c>
      <c r="H362" s="118">
        <v>44679</v>
      </c>
      <c r="I362" s="16" t="s">
        <v>2084</v>
      </c>
      <c r="J362" s="16" t="s">
        <v>2080</v>
      </c>
      <c r="K362" s="16" t="s">
        <v>1731</v>
      </c>
      <c r="L362" s="16"/>
      <c r="M362" s="18"/>
      <c r="N362" s="18"/>
      <c r="O362" s="18"/>
      <c r="P362" s="18"/>
      <c r="Q362" s="18"/>
      <c r="R362" s="18"/>
      <c r="S362" s="18"/>
      <c r="T362" s="18"/>
      <c r="U362" s="18"/>
      <c r="V362" s="18"/>
      <c r="W362" s="18"/>
      <c r="X362" s="16"/>
      <c r="Y362" s="16"/>
      <c r="Z362" s="16"/>
      <c r="AA362" s="16"/>
      <c r="AB362" s="16"/>
      <c r="AC362" s="16"/>
      <c r="AD362" s="16"/>
      <c r="AE362" s="16"/>
      <c r="AF362" s="16"/>
      <c r="AG362" s="16"/>
      <c r="AH362" s="16"/>
      <c r="AI362" s="16"/>
    </row>
    <row r="363" spans="1:35" ht="12.75" customHeight="1" x14ac:dyDescent="0.4">
      <c r="A363" s="16"/>
      <c r="B363" s="84">
        <v>91</v>
      </c>
      <c r="C363" s="16" t="s">
        <v>2209</v>
      </c>
      <c r="D363" s="90" t="s">
        <v>1582</v>
      </c>
      <c r="E363" s="90"/>
      <c r="F363" s="90" t="s">
        <v>2210</v>
      </c>
      <c r="G363" s="92">
        <v>50</v>
      </c>
      <c r="H363" s="118">
        <v>44679</v>
      </c>
      <c r="I363" s="16" t="s">
        <v>2084</v>
      </c>
      <c r="J363" s="16" t="s">
        <v>1609</v>
      </c>
      <c r="K363" s="16" t="s">
        <v>1731</v>
      </c>
      <c r="L363" s="16"/>
      <c r="M363" s="18"/>
      <c r="N363" s="18"/>
      <c r="O363" s="18"/>
      <c r="P363" s="18"/>
      <c r="Q363" s="18"/>
      <c r="R363" s="18"/>
      <c r="S363" s="18"/>
      <c r="T363" s="18"/>
      <c r="U363" s="18"/>
      <c r="V363" s="18"/>
      <c r="W363" s="18"/>
      <c r="X363" s="16"/>
      <c r="Y363" s="16"/>
      <c r="Z363" s="16"/>
      <c r="AA363" s="16"/>
      <c r="AB363" s="16"/>
      <c r="AC363" s="16"/>
      <c r="AD363" s="16"/>
      <c r="AE363" s="16"/>
      <c r="AF363" s="16"/>
      <c r="AG363" s="16"/>
      <c r="AH363" s="16"/>
      <c r="AI363" s="16"/>
    </row>
    <row r="364" spans="1:35" ht="12.75" customHeight="1" x14ac:dyDescent="0.4">
      <c r="A364" s="16"/>
      <c r="B364" s="84">
        <v>92</v>
      </c>
      <c r="C364" s="16" t="s">
        <v>2219</v>
      </c>
      <c r="D364" s="90" t="s">
        <v>1593</v>
      </c>
      <c r="E364" s="90"/>
      <c r="F364" s="90" t="s">
        <v>2220</v>
      </c>
      <c r="G364" s="92">
        <v>50</v>
      </c>
      <c r="H364" s="118">
        <v>44679</v>
      </c>
      <c r="I364" s="16" t="s">
        <v>2084</v>
      </c>
      <c r="J364" s="16" t="s">
        <v>2080</v>
      </c>
      <c r="K364" s="16" t="s">
        <v>1731</v>
      </c>
      <c r="L364" s="16"/>
      <c r="M364" s="18"/>
      <c r="N364" s="18"/>
      <c r="O364" s="18"/>
      <c r="P364" s="18"/>
      <c r="Q364" s="18"/>
      <c r="R364" s="18"/>
      <c r="S364" s="18"/>
      <c r="T364" s="18"/>
      <c r="U364" s="18"/>
      <c r="V364" s="18"/>
      <c r="W364" s="18"/>
      <c r="X364" s="16"/>
      <c r="Y364" s="16"/>
      <c r="Z364" s="16"/>
      <c r="AA364" s="16"/>
      <c r="AB364" s="16"/>
      <c r="AC364" s="16"/>
      <c r="AD364" s="16"/>
      <c r="AE364" s="16"/>
      <c r="AF364" s="16"/>
      <c r="AG364" s="16"/>
      <c r="AH364" s="16"/>
      <c r="AI364" s="16"/>
    </row>
    <row r="365" spans="1:35" ht="12.75" customHeight="1" x14ac:dyDescent="0.4">
      <c r="A365" s="16"/>
      <c r="B365" s="84">
        <v>93</v>
      </c>
      <c r="C365" s="16" t="s">
        <v>2221</v>
      </c>
      <c r="D365" s="90" t="s">
        <v>1582</v>
      </c>
      <c r="E365" s="90"/>
      <c r="F365" s="90" t="s">
        <v>2222</v>
      </c>
      <c r="G365" s="92">
        <v>10</v>
      </c>
      <c r="H365" s="118">
        <v>44679</v>
      </c>
      <c r="I365" s="16" t="s">
        <v>2084</v>
      </c>
      <c r="J365" s="16" t="s">
        <v>2080</v>
      </c>
      <c r="K365" s="16" t="s">
        <v>1731</v>
      </c>
      <c r="L365" s="16"/>
      <c r="M365" s="18"/>
      <c r="N365" s="18"/>
      <c r="O365" s="18"/>
      <c r="P365" s="18"/>
      <c r="Q365" s="18"/>
      <c r="R365" s="18"/>
      <c r="S365" s="18"/>
      <c r="T365" s="18"/>
      <c r="U365" s="18"/>
      <c r="V365" s="18"/>
      <c r="W365" s="18"/>
      <c r="X365" s="16"/>
      <c r="Y365" s="16"/>
      <c r="Z365" s="16"/>
      <c r="AA365" s="16"/>
      <c r="AB365" s="16"/>
      <c r="AC365" s="16"/>
      <c r="AD365" s="16"/>
      <c r="AE365" s="16"/>
      <c r="AF365" s="16"/>
      <c r="AG365" s="16"/>
      <c r="AH365" s="16"/>
      <c r="AI365" s="16"/>
    </row>
    <row r="366" spans="1:35" ht="12.75" customHeight="1" x14ac:dyDescent="0.4">
      <c r="A366" s="16"/>
      <c r="B366" s="84">
        <v>94</v>
      </c>
      <c r="C366" s="16" t="s">
        <v>2223</v>
      </c>
      <c r="D366" s="90" t="s">
        <v>2224</v>
      </c>
      <c r="E366" s="90"/>
      <c r="F366" s="90" t="s">
        <v>2225</v>
      </c>
      <c r="G366" s="92">
        <v>98.01</v>
      </c>
      <c r="H366" s="118">
        <v>44680</v>
      </c>
      <c r="I366" s="16" t="s">
        <v>2226</v>
      </c>
      <c r="J366" s="16" t="s">
        <v>1586</v>
      </c>
      <c r="K366" s="16" t="s">
        <v>1586</v>
      </c>
      <c r="L366" s="16"/>
      <c r="M366" s="18"/>
      <c r="N366" s="18"/>
      <c r="O366" s="18"/>
      <c r="P366" s="18"/>
      <c r="Q366" s="18"/>
      <c r="R366" s="18"/>
      <c r="S366" s="18"/>
      <c r="T366" s="18"/>
      <c r="U366" s="18"/>
      <c r="V366" s="18"/>
      <c r="W366" s="18"/>
      <c r="X366" s="16"/>
      <c r="Y366" s="16"/>
      <c r="Z366" s="16"/>
      <c r="AA366" s="16"/>
      <c r="AB366" s="16"/>
      <c r="AC366" s="16"/>
      <c r="AD366" s="16"/>
      <c r="AE366" s="16"/>
      <c r="AF366" s="16"/>
      <c r="AG366" s="16"/>
      <c r="AH366" s="16"/>
      <c r="AI366" s="16"/>
    </row>
    <row r="367" spans="1:35" ht="12.75" customHeight="1" x14ac:dyDescent="0.4">
      <c r="A367" s="16"/>
      <c r="B367" s="84">
        <v>95</v>
      </c>
      <c r="C367" s="16" t="s">
        <v>2227</v>
      </c>
      <c r="D367" s="90" t="s">
        <v>1593</v>
      </c>
      <c r="E367" s="90" t="s">
        <v>1583</v>
      </c>
      <c r="F367" s="90" t="s">
        <v>2228</v>
      </c>
      <c r="G367" s="92">
        <v>25</v>
      </c>
      <c r="H367" s="118">
        <v>44687</v>
      </c>
      <c r="I367" s="16" t="s">
        <v>2084</v>
      </c>
      <c r="J367" s="16" t="s">
        <v>1609</v>
      </c>
      <c r="K367" s="16" t="s">
        <v>1731</v>
      </c>
      <c r="L367" s="16"/>
      <c r="M367" s="18"/>
      <c r="N367" s="18"/>
      <c r="O367" s="18"/>
      <c r="P367" s="18"/>
      <c r="Q367" s="18"/>
      <c r="R367" s="18"/>
      <c r="S367" s="18"/>
      <c r="T367" s="18"/>
      <c r="U367" s="18"/>
      <c r="V367" s="18"/>
      <c r="W367" s="18"/>
      <c r="X367" s="16"/>
      <c r="Y367" s="16"/>
      <c r="Z367" s="16"/>
      <c r="AA367" s="16"/>
      <c r="AB367" s="16"/>
      <c r="AC367" s="16"/>
      <c r="AD367" s="16"/>
      <c r="AE367" s="16"/>
      <c r="AF367" s="16"/>
      <c r="AG367" s="16"/>
      <c r="AH367" s="16"/>
      <c r="AI367" s="16"/>
    </row>
    <row r="368" spans="1:35" ht="12.75" customHeight="1" x14ac:dyDescent="0.4">
      <c r="A368" s="16"/>
      <c r="B368" s="84">
        <v>96</v>
      </c>
      <c r="C368" s="16" t="s">
        <v>2229</v>
      </c>
      <c r="D368" s="90" t="s">
        <v>1593</v>
      </c>
      <c r="E368" s="90" t="s">
        <v>1583</v>
      </c>
      <c r="F368" s="90" t="s">
        <v>2230</v>
      </c>
      <c r="G368" s="92">
        <v>20</v>
      </c>
      <c r="H368" s="118">
        <v>44687</v>
      </c>
      <c r="I368" s="16" t="s">
        <v>2231</v>
      </c>
      <c r="J368" s="16" t="s">
        <v>1609</v>
      </c>
      <c r="K368" s="16" t="s">
        <v>1731</v>
      </c>
      <c r="L368" s="16"/>
      <c r="M368" s="18"/>
      <c r="N368" s="18"/>
      <c r="O368" s="18"/>
      <c r="P368" s="18"/>
      <c r="Q368" s="18"/>
      <c r="R368" s="18"/>
      <c r="S368" s="18"/>
      <c r="T368" s="18"/>
      <c r="U368" s="18"/>
      <c r="V368" s="18"/>
      <c r="W368" s="18"/>
      <c r="X368" s="16"/>
      <c r="Y368" s="16"/>
      <c r="Z368" s="16"/>
      <c r="AA368" s="16"/>
      <c r="AB368" s="16"/>
      <c r="AC368" s="16"/>
      <c r="AD368" s="16"/>
      <c r="AE368" s="16"/>
      <c r="AF368" s="16"/>
      <c r="AG368" s="16"/>
      <c r="AH368" s="16"/>
      <c r="AI368" s="16"/>
    </row>
    <row r="369" spans="1:35" ht="12.75" customHeight="1" x14ac:dyDescent="0.4">
      <c r="A369" s="16"/>
      <c r="B369" s="84">
        <v>97</v>
      </c>
      <c r="C369" s="16" t="s">
        <v>2232</v>
      </c>
      <c r="D369" s="90" t="s">
        <v>1582</v>
      </c>
      <c r="E369" s="90" t="s">
        <v>1583</v>
      </c>
      <c r="F369" s="90" t="s">
        <v>2233</v>
      </c>
      <c r="G369" s="92"/>
      <c r="H369" s="118">
        <v>44687</v>
      </c>
      <c r="I369" s="16" t="s">
        <v>2231</v>
      </c>
      <c r="J369" s="16" t="s">
        <v>1731</v>
      </c>
      <c r="K369" s="16" t="s">
        <v>1731</v>
      </c>
      <c r="L369" s="16"/>
      <c r="M369" s="18"/>
      <c r="N369" s="18"/>
      <c r="O369" s="18"/>
      <c r="P369" s="18"/>
      <c r="Q369" s="18"/>
      <c r="R369" s="18"/>
      <c r="S369" s="18"/>
      <c r="T369" s="18"/>
      <c r="U369" s="18"/>
      <c r="V369" s="18"/>
      <c r="W369" s="18"/>
      <c r="X369" s="16"/>
      <c r="Y369" s="16"/>
      <c r="Z369" s="16"/>
      <c r="AA369" s="16"/>
      <c r="AB369" s="16"/>
      <c r="AC369" s="16"/>
      <c r="AD369" s="16"/>
      <c r="AE369" s="16"/>
      <c r="AF369" s="16"/>
      <c r="AG369" s="16"/>
      <c r="AH369" s="16"/>
      <c r="AI369" s="16"/>
    </row>
    <row r="370" spans="1:35" ht="12.75" customHeight="1" x14ac:dyDescent="0.4">
      <c r="A370" s="16"/>
      <c r="B370" s="84">
        <v>98</v>
      </c>
      <c r="C370" s="16" t="s">
        <v>2234</v>
      </c>
      <c r="D370" s="90" t="s">
        <v>1582</v>
      </c>
      <c r="E370" s="90" t="s">
        <v>1600</v>
      </c>
      <c r="F370" s="90" t="s">
        <v>2235</v>
      </c>
      <c r="G370" s="92">
        <v>49</v>
      </c>
      <c r="H370" s="118">
        <v>44687</v>
      </c>
      <c r="I370" s="16" t="s">
        <v>2084</v>
      </c>
      <c r="J370" s="16" t="s">
        <v>1731</v>
      </c>
      <c r="K370" s="16" t="s">
        <v>1731</v>
      </c>
      <c r="L370" s="16"/>
      <c r="M370" s="18"/>
      <c r="N370" s="18"/>
      <c r="O370" s="18"/>
      <c r="P370" s="18"/>
      <c r="Q370" s="18"/>
      <c r="R370" s="18"/>
      <c r="S370" s="18"/>
      <c r="T370" s="18"/>
      <c r="U370" s="18"/>
      <c r="V370" s="18"/>
      <c r="W370" s="18"/>
      <c r="X370" s="16"/>
      <c r="Y370" s="16"/>
      <c r="Z370" s="16"/>
      <c r="AA370" s="16"/>
      <c r="AB370" s="16"/>
      <c r="AC370" s="16"/>
      <c r="AD370" s="16"/>
      <c r="AE370" s="16"/>
      <c r="AF370" s="16"/>
      <c r="AG370" s="16"/>
      <c r="AH370" s="16"/>
      <c r="AI370" s="16"/>
    </row>
    <row r="371" spans="1:35" ht="12.75" customHeight="1" x14ac:dyDescent="0.4">
      <c r="A371" s="16"/>
      <c r="B371" s="84">
        <v>99</v>
      </c>
      <c r="C371" s="16" t="s">
        <v>2236</v>
      </c>
      <c r="D371" s="90" t="s">
        <v>1593</v>
      </c>
      <c r="E371" s="90" t="s">
        <v>1583</v>
      </c>
      <c r="F371" s="90" t="s">
        <v>2237</v>
      </c>
      <c r="G371" s="92">
        <v>100</v>
      </c>
      <c r="H371" s="118">
        <v>44687</v>
      </c>
      <c r="I371" s="16" t="s">
        <v>2084</v>
      </c>
      <c r="J371" s="16" t="s">
        <v>2080</v>
      </c>
      <c r="K371" s="16" t="s">
        <v>1731</v>
      </c>
      <c r="L371" s="16"/>
      <c r="M371" s="18"/>
      <c r="N371" s="18"/>
      <c r="O371" s="18"/>
      <c r="P371" s="18"/>
      <c r="Q371" s="18"/>
      <c r="R371" s="18"/>
      <c r="S371" s="18"/>
      <c r="T371" s="18"/>
      <c r="U371" s="18"/>
      <c r="V371" s="18"/>
      <c r="W371" s="18"/>
      <c r="X371" s="16"/>
      <c r="Y371" s="16"/>
      <c r="Z371" s="16"/>
      <c r="AA371" s="16"/>
      <c r="AB371" s="16"/>
      <c r="AC371" s="16"/>
      <c r="AD371" s="16"/>
      <c r="AE371" s="16"/>
      <c r="AF371" s="16"/>
      <c r="AG371" s="16"/>
      <c r="AH371" s="16"/>
      <c r="AI371" s="16"/>
    </row>
    <row r="372" spans="1:35" ht="12.75" customHeight="1" x14ac:dyDescent="0.4">
      <c r="A372" s="16"/>
      <c r="B372" s="84">
        <v>100</v>
      </c>
      <c r="C372" s="16" t="s">
        <v>2238</v>
      </c>
      <c r="D372" s="90" t="s">
        <v>1593</v>
      </c>
      <c r="E372" s="90" t="s">
        <v>1583</v>
      </c>
      <c r="F372" s="90" t="s">
        <v>2239</v>
      </c>
      <c r="G372" s="92"/>
      <c r="H372" s="118">
        <v>44687</v>
      </c>
      <c r="I372" s="16" t="s">
        <v>2084</v>
      </c>
      <c r="J372" s="16" t="s">
        <v>2080</v>
      </c>
      <c r="K372" s="16" t="s">
        <v>1731</v>
      </c>
      <c r="L372" s="16"/>
      <c r="M372" s="18"/>
      <c r="N372" s="18"/>
      <c r="O372" s="18"/>
      <c r="P372" s="18"/>
      <c r="Q372" s="18"/>
      <c r="R372" s="18"/>
      <c r="S372" s="18"/>
      <c r="T372" s="18"/>
      <c r="U372" s="18"/>
      <c r="V372" s="18"/>
      <c r="W372" s="18"/>
      <c r="X372" s="16"/>
      <c r="Y372" s="16"/>
      <c r="Z372" s="16"/>
      <c r="AA372" s="16"/>
      <c r="AB372" s="16"/>
      <c r="AC372" s="16"/>
      <c r="AD372" s="16"/>
      <c r="AE372" s="16"/>
      <c r="AF372" s="16"/>
      <c r="AG372" s="16"/>
      <c r="AH372" s="16"/>
      <c r="AI372" s="16"/>
    </row>
    <row r="373" spans="1:35" ht="12.75" customHeight="1" x14ac:dyDescent="0.4">
      <c r="A373" s="16"/>
      <c r="B373" s="84">
        <v>101</v>
      </c>
      <c r="C373" s="16" t="s">
        <v>2240</v>
      </c>
      <c r="D373" s="90" t="s">
        <v>1593</v>
      </c>
      <c r="E373" s="90" t="s">
        <v>1583</v>
      </c>
      <c r="F373" s="90" t="s">
        <v>2241</v>
      </c>
      <c r="G373" s="92">
        <v>70</v>
      </c>
      <c r="H373" s="118">
        <v>44687</v>
      </c>
      <c r="I373" s="16" t="s">
        <v>2084</v>
      </c>
      <c r="J373" s="16" t="s">
        <v>2080</v>
      </c>
      <c r="K373" s="16" t="s">
        <v>1731</v>
      </c>
      <c r="L373" s="16"/>
      <c r="M373" s="18"/>
      <c r="N373" s="18"/>
      <c r="O373" s="18"/>
      <c r="P373" s="18"/>
      <c r="Q373" s="18"/>
      <c r="R373" s="18"/>
      <c r="S373" s="18"/>
      <c r="T373" s="18"/>
      <c r="U373" s="18"/>
      <c r="V373" s="18"/>
      <c r="W373" s="18"/>
      <c r="X373" s="16"/>
      <c r="Y373" s="16"/>
      <c r="Z373" s="16"/>
      <c r="AA373" s="16"/>
      <c r="AB373" s="16"/>
      <c r="AC373" s="16"/>
      <c r="AD373" s="16"/>
      <c r="AE373" s="16"/>
      <c r="AF373" s="16"/>
      <c r="AG373" s="16"/>
      <c r="AH373" s="16"/>
      <c r="AI373" s="16"/>
    </row>
    <row r="374" spans="1:35" ht="12.75" customHeight="1" x14ac:dyDescent="0.4">
      <c r="A374" s="16"/>
      <c r="B374" s="84">
        <v>102</v>
      </c>
      <c r="C374" s="16" t="s">
        <v>2242</v>
      </c>
      <c r="D374" s="90" t="s">
        <v>1582</v>
      </c>
      <c r="E374" s="90" t="s">
        <v>1583</v>
      </c>
      <c r="F374" s="90" t="s">
        <v>2243</v>
      </c>
      <c r="G374" s="92">
        <v>250</v>
      </c>
      <c r="H374" s="118">
        <v>44687</v>
      </c>
      <c r="I374" s="16" t="s">
        <v>2108</v>
      </c>
      <c r="J374" s="16" t="s">
        <v>2080</v>
      </c>
      <c r="K374" s="16" t="s">
        <v>1731</v>
      </c>
      <c r="L374" s="16"/>
      <c r="M374" s="18"/>
      <c r="N374" s="18"/>
      <c r="O374" s="18"/>
      <c r="P374" s="18"/>
      <c r="Q374" s="18"/>
      <c r="R374" s="18"/>
      <c r="S374" s="18"/>
      <c r="T374" s="18"/>
      <c r="U374" s="18"/>
      <c r="V374" s="18"/>
      <c r="W374" s="18"/>
      <c r="X374" s="16"/>
      <c r="Y374" s="16"/>
      <c r="Z374" s="16"/>
      <c r="AA374" s="16"/>
      <c r="AB374" s="16"/>
      <c r="AC374" s="16"/>
      <c r="AD374" s="16"/>
      <c r="AE374" s="16"/>
      <c r="AF374" s="16"/>
      <c r="AG374" s="16"/>
      <c r="AH374" s="16"/>
      <c r="AI374" s="16"/>
    </row>
    <row r="375" spans="1:35" ht="12.75" customHeight="1" x14ac:dyDescent="0.4">
      <c r="A375" s="16"/>
      <c r="B375" s="84">
        <v>103</v>
      </c>
      <c r="C375" s="16" t="s">
        <v>2244</v>
      </c>
      <c r="D375" s="90" t="s">
        <v>1593</v>
      </c>
      <c r="E375" s="90" t="s">
        <v>1583</v>
      </c>
      <c r="F375" s="90" t="s">
        <v>2245</v>
      </c>
      <c r="G375" s="92">
        <v>30</v>
      </c>
      <c r="H375" s="118">
        <v>44687</v>
      </c>
      <c r="I375" s="16" t="s">
        <v>2084</v>
      </c>
      <c r="J375" s="16" t="s">
        <v>1609</v>
      </c>
      <c r="K375" s="16" t="s">
        <v>1731</v>
      </c>
      <c r="L375" s="16"/>
      <c r="M375" s="18"/>
      <c r="N375" s="18"/>
      <c r="O375" s="18"/>
      <c r="P375" s="18"/>
      <c r="Q375" s="18"/>
      <c r="R375" s="18"/>
      <c r="S375" s="18"/>
      <c r="T375" s="18"/>
      <c r="U375" s="18"/>
      <c r="V375" s="18"/>
      <c r="W375" s="18"/>
      <c r="X375" s="16"/>
      <c r="Y375" s="16"/>
      <c r="Z375" s="16"/>
      <c r="AA375" s="16"/>
      <c r="AB375" s="16"/>
      <c r="AC375" s="16"/>
      <c r="AD375" s="16"/>
      <c r="AE375" s="16"/>
      <c r="AF375" s="16"/>
      <c r="AG375" s="16"/>
      <c r="AH375" s="16"/>
      <c r="AI375" s="16"/>
    </row>
    <row r="376" spans="1:35" ht="12.75" customHeight="1" x14ac:dyDescent="0.4">
      <c r="A376" s="16"/>
      <c r="B376" s="84">
        <v>104</v>
      </c>
      <c r="C376" s="16" t="s">
        <v>2246</v>
      </c>
      <c r="D376" s="90" t="s">
        <v>1593</v>
      </c>
      <c r="E376" s="90" t="s">
        <v>1583</v>
      </c>
      <c r="F376" s="90" t="s">
        <v>2247</v>
      </c>
      <c r="G376" s="92">
        <v>150</v>
      </c>
      <c r="H376" s="118">
        <v>44687</v>
      </c>
      <c r="I376" s="16" t="s">
        <v>2084</v>
      </c>
      <c r="J376" s="16" t="s">
        <v>1609</v>
      </c>
      <c r="K376" s="16" t="s">
        <v>1731</v>
      </c>
      <c r="L376" s="16"/>
      <c r="M376" s="18"/>
      <c r="N376" s="18"/>
      <c r="O376" s="18"/>
      <c r="P376" s="18"/>
      <c r="Q376" s="18"/>
      <c r="R376" s="18"/>
      <c r="S376" s="18"/>
      <c r="T376" s="18"/>
      <c r="U376" s="18"/>
      <c r="V376" s="18"/>
      <c r="W376" s="18"/>
      <c r="X376" s="16"/>
      <c r="Y376" s="16"/>
      <c r="Z376" s="16"/>
      <c r="AA376" s="16"/>
      <c r="AB376" s="16"/>
      <c r="AC376" s="16"/>
      <c r="AD376" s="16"/>
      <c r="AE376" s="16"/>
      <c r="AF376" s="16"/>
      <c r="AG376" s="16"/>
      <c r="AH376" s="16"/>
      <c r="AI376" s="16"/>
    </row>
    <row r="377" spans="1:35" ht="12.75" customHeight="1" x14ac:dyDescent="0.4">
      <c r="A377" s="16"/>
      <c r="B377" s="84">
        <v>105</v>
      </c>
      <c r="C377" s="16" t="s">
        <v>2248</v>
      </c>
      <c r="D377" s="90" t="s">
        <v>1593</v>
      </c>
      <c r="E377" s="90" t="s">
        <v>1583</v>
      </c>
      <c r="F377" s="90" t="s">
        <v>2249</v>
      </c>
      <c r="G377" s="92">
        <v>50</v>
      </c>
      <c r="H377" s="118">
        <v>44687</v>
      </c>
      <c r="I377" s="16" t="s">
        <v>2098</v>
      </c>
      <c r="J377" s="16" t="s">
        <v>1586</v>
      </c>
      <c r="K377" s="16" t="s">
        <v>1586</v>
      </c>
      <c r="L377" s="18"/>
      <c r="M377" s="18"/>
      <c r="N377" s="18"/>
      <c r="O377" s="18"/>
      <c r="P377" s="18"/>
      <c r="Q377" s="18"/>
      <c r="R377" s="18"/>
      <c r="S377" s="18"/>
      <c r="T377" s="18"/>
      <c r="U377" s="18"/>
      <c r="V377" s="18"/>
      <c r="W377" s="18"/>
      <c r="X377" s="16"/>
      <c r="Y377" s="16"/>
      <c r="Z377" s="16"/>
      <c r="AA377" s="16"/>
      <c r="AB377" s="16"/>
      <c r="AC377" s="16"/>
      <c r="AD377" s="16"/>
      <c r="AE377" s="16"/>
      <c r="AF377" s="16"/>
      <c r="AG377" s="16"/>
      <c r="AH377" s="16"/>
      <c r="AI377" s="16"/>
    </row>
    <row r="378" spans="1:35" ht="12.75" customHeight="1" x14ac:dyDescent="0.4">
      <c r="A378" s="16"/>
      <c r="B378" s="84">
        <v>106</v>
      </c>
      <c r="C378" s="16" t="s">
        <v>2250</v>
      </c>
      <c r="D378" s="16" t="s">
        <v>1593</v>
      </c>
      <c r="E378" s="16" t="s">
        <v>1583</v>
      </c>
      <c r="F378" s="16" t="s">
        <v>2251</v>
      </c>
      <c r="G378" s="44">
        <v>100</v>
      </c>
      <c r="H378" s="118">
        <v>44697</v>
      </c>
      <c r="I378" s="16" t="s">
        <v>2084</v>
      </c>
      <c r="J378" s="16" t="s">
        <v>2080</v>
      </c>
      <c r="K378" s="16" t="s">
        <v>1731</v>
      </c>
      <c r="L378" s="18"/>
      <c r="M378" s="18"/>
      <c r="N378" s="18"/>
      <c r="O378" s="18"/>
      <c r="P378" s="18"/>
      <c r="Q378" s="18"/>
      <c r="R378" s="18"/>
      <c r="S378" s="18"/>
      <c r="T378" s="18"/>
      <c r="U378" s="18"/>
      <c r="V378" s="18"/>
      <c r="W378" s="18"/>
      <c r="X378" s="16"/>
      <c r="Y378" s="16"/>
      <c r="Z378" s="16"/>
      <c r="AA378" s="16"/>
      <c r="AB378" s="16"/>
      <c r="AC378" s="16"/>
      <c r="AD378" s="16"/>
      <c r="AE378" s="16"/>
      <c r="AF378" s="16"/>
      <c r="AG378" s="16"/>
      <c r="AH378" s="16"/>
      <c r="AI378" s="16"/>
    </row>
    <row r="379" spans="1:35" ht="12.75" customHeight="1" x14ac:dyDescent="0.4">
      <c r="A379" s="16"/>
      <c r="B379" s="84">
        <v>107</v>
      </c>
      <c r="C379" s="16" t="s">
        <v>2252</v>
      </c>
      <c r="D379" s="16" t="s">
        <v>1593</v>
      </c>
      <c r="E379" s="16" t="s">
        <v>1583</v>
      </c>
      <c r="F379" s="16" t="s">
        <v>2253</v>
      </c>
      <c r="G379" s="44">
        <v>100</v>
      </c>
      <c r="H379" s="118">
        <v>44697</v>
      </c>
      <c r="I379" s="16" t="s">
        <v>2231</v>
      </c>
      <c r="J379" s="16" t="s">
        <v>1731</v>
      </c>
      <c r="K379" s="16" t="s">
        <v>1731</v>
      </c>
      <c r="L379" s="18"/>
      <c r="M379" s="18"/>
      <c r="N379" s="18"/>
      <c r="O379" s="18"/>
      <c r="P379" s="18"/>
      <c r="Q379" s="18"/>
      <c r="R379" s="18"/>
      <c r="S379" s="18"/>
      <c r="T379" s="18"/>
      <c r="U379" s="18"/>
      <c r="V379" s="18"/>
      <c r="W379" s="18"/>
      <c r="X379" s="16"/>
      <c r="Y379" s="16"/>
      <c r="Z379" s="16"/>
      <c r="AA379" s="16"/>
      <c r="AB379" s="16"/>
      <c r="AC379" s="16"/>
      <c r="AD379" s="16"/>
      <c r="AE379" s="16"/>
      <c r="AF379" s="16"/>
      <c r="AG379" s="16"/>
      <c r="AH379" s="16"/>
      <c r="AI379" s="16"/>
    </row>
    <row r="380" spans="1:35" ht="12.75" customHeight="1" x14ac:dyDescent="0.4">
      <c r="A380" s="16"/>
      <c r="B380" s="84">
        <v>108</v>
      </c>
      <c r="C380" s="16" t="s">
        <v>2254</v>
      </c>
      <c r="D380" s="16" t="s">
        <v>1593</v>
      </c>
      <c r="E380" s="16" t="s">
        <v>1600</v>
      </c>
      <c r="F380" s="16" t="s">
        <v>2255</v>
      </c>
      <c r="G380" s="44">
        <v>98.01</v>
      </c>
      <c r="H380" s="118">
        <v>44704</v>
      </c>
      <c r="I380" s="16" t="s">
        <v>2098</v>
      </c>
      <c r="J380" s="16" t="s">
        <v>1731</v>
      </c>
      <c r="K380" s="16" t="s">
        <v>1731</v>
      </c>
      <c r="L380" s="18"/>
      <c r="M380" s="18"/>
      <c r="N380" s="18"/>
      <c r="O380" s="18"/>
      <c r="P380" s="18"/>
      <c r="Q380" s="18"/>
      <c r="R380" s="18"/>
      <c r="S380" s="18"/>
      <c r="T380" s="18"/>
      <c r="U380" s="18"/>
      <c r="V380" s="18"/>
      <c r="W380" s="18"/>
      <c r="X380" s="16"/>
      <c r="Y380" s="16"/>
      <c r="Z380" s="16"/>
      <c r="AA380" s="16"/>
      <c r="AB380" s="16"/>
      <c r="AC380" s="16"/>
      <c r="AD380" s="16"/>
      <c r="AE380" s="16"/>
      <c r="AF380" s="16"/>
      <c r="AG380" s="16"/>
      <c r="AH380" s="16"/>
      <c r="AI380" s="16"/>
    </row>
    <row r="381" spans="1:35" ht="12.75" customHeight="1" x14ac:dyDescent="0.4">
      <c r="A381" s="16"/>
      <c r="B381" s="16"/>
      <c r="C381" s="16"/>
      <c r="D381" s="16"/>
      <c r="E381" s="16"/>
      <c r="F381" s="16"/>
      <c r="G381" s="16"/>
      <c r="H381" s="16"/>
      <c r="I381" s="16"/>
      <c r="J381" s="16"/>
      <c r="K381" s="16"/>
      <c r="L381" s="18"/>
      <c r="M381" s="18"/>
      <c r="N381" s="18"/>
      <c r="O381" s="18"/>
      <c r="P381" s="18"/>
      <c r="Q381" s="18"/>
      <c r="R381" s="18"/>
      <c r="S381" s="18"/>
      <c r="T381" s="18"/>
      <c r="U381" s="18"/>
      <c r="V381" s="18"/>
      <c r="W381" s="18"/>
      <c r="X381" s="16"/>
      <c r="Y381" s="16"/>
      <c r="Z381" s="16"/>
      <c r="AA381" s="16"/>
      <c r="AB381" s="16"/>
      <c r="AC381" s="16"/>
      <c r="AD381" s="16"/>
      <c r="AE381" s="16"/>
      <c r="AF381" s="16"/>
      <c r="AG381" s="16"/>
      <c r="AH381" s="16"/>
      <c r="AI381" s="16"/>
    </row>
    <row r="382" spans="1:35" ht="12.75" customHeight="1" x14ac:dyDescent="0.4">
      <c r="A382" s="16"/>
      <c r="B382" s="16"/>
      <c r="C382" s="16"/>
      <c r="D382" s="16"/>
      <c r="E382" s="16"/>
      <c r="F382" s="16"/>
      <c r="G382" s="16"/>
      <c r="H382" s="16"/>
      <c r="I382" s="16"/>
      <c r="J382" s="16"/>
      <c r="K382" s="16"/>
      <c r="L382" s="18"/>
      <c r="M382" s="18"/>
      <c r="N382" s="18"/>
      <c r="O382" s="18"/>
      <c r="P382" s="18"/>
      <c r="Q382" s="18"/>
      <c r="R382" s="18"/>
      <c r="S382" s="18"/>
      <c r="T382" s="18"/>
      <c r="U382" s="18"/>
      <c r="V382" s="18"/>
      <c r="W382" s="18"/>
      <c r="X382" s="16"/>
      <c r="Y382" s="16"/>
      <c r="Z382" s="16"/>
      <c r="AA382" s="16"/>
      <c r="AB382" s="16"/>
      <c r="AC382" s="16"/>
      <c r="AD382" s="16"/>
      <c r="AE382" s="16"/>
      <c r="AF382" s="16"/>
      <c r="AG382" s="16"/>
      <c r="AH382" s="16"/>
      <c r="AI382" s="16"/>
    </row>
    <row r="383" spans="1:35" ht="12.75" customHeight="1" x14ac:dyDescent="0.4">
      <c r="A383" s="16"/>
      <c r="B383" s="16"/>
      <c r="C383" s="16"/>
      <c r="D383" s="16"/>
      <c r="E383" s="16"/>
      <c r="F383" s="16"/>
      <c r="G383" s="16"/>
      <c r="H383" s="16"/>
      <c r="I383" s="16"/>
      <c r="J383" s="16"/>
      <c r="K383" s="16"/>
      <c r="L383" s="18"/>
      <c r="M383" s="18"/>
      <c r="N383" s="18"/>
      <c r="O383" s="18"/>
      <c r="P383" s="18"/>
      <c r="Q383" s="18"/>
      <c r="R383" s="18"/>
      <c r="S383" s="18"/>
      <c r="T383" s="18"/>
      <c r="U383" s="18"/>
      <c r="V383" s="18"/>
      <c r="W383" s="18"/>
      <c r="X383" s="16"/>
      <c r="Y383" s="16"/>
      <c r="Z383" s="16"/>
      <c r="AA383" s="16"/>
      <c r="AB383" s="16"/>
      <c r="AC383" s="16"/>
      <c r="AD383" s="16"/>
      <c r="AE383" s="16"/>
      <c r="AF383" s="16"/>
      <c r="AG383" s="16"/>
      <c r="AH383" s="16"/>
      <c r="AI383" s="16"/>
    </row>
    <row r="384" spans="1:35" ht="12.75" customHeight="1" x14ac:dyDescent="0.4">
      <c r="A384" s="16"/>
      <c r="B384" s="16"/>
      <c r="C384" s="16"/>
      <c r="D384" s="16"/>
      <c r="E384" s="16"/>
      <c r="F384" s="16"/>
      <c r="G384" s="16"/>
      <c r="H384" s="16"/>
      <c r="I384" s="16"/>
      <c r="J384" s="16"/>
      <c r="K384" s="16"/>
      <c r="L384" s="18"/>
      <c r="M384" s="18"/>
      <c r="N384" s="18"/>
      <c r="O384" s="18"/>
      <c r="P384" s="18"/>
      <c r="Q384" s="18"/>
      <c r="R384" s="18"/>
      <c r="S384" s="18"/>
      <c r="T384" s="18"/>
      <c r="U384" s="18"/>
      <c r="V384" s="18"/>
      <c r="W384" s="18"/>
      <c r="X384" s="16"/>
      <c r="Y384" s="16"/>
      <c r="Z384" s="16"/>
      <c r="AA384" s="16"/>
      <c r="AB384" s="16"/>
      <c r="AC384" s="16"/>
      <c r="AD384" s="16"/>
      <c r="AE384" s="16"/>
      <c r="AF384" s="16"/>
      <c r="AG384" s="16"/>
      <c r="AH384" s="16"/>
      <c r="AI384" s="16"/>
    </row>
    <row r="385" spans="1:35" ht="12.75" customHeight="1" x14ac:dyDescent="0.4">
      <c r="A385" s="16"/>
      <c r="B385" s="16"/>
      <c r="C385" s="16"/>
      <c r="D385" s="16"/>
      <c r="E385" s="16"/>
      <c r="F385" s="16"/>
      <c r="G385" s="16"/>
      <c r="H385" s="16"/>
      <c r="I385" s="16"/>
      <c r="J385" s="16"/>
      <c r="K385" s="16"/>
      <c r="L385" s="18"/>
      <c r="M385" s="18"/>
      <c r="N385" s="18"/>
      <c r="O385" s="18"/>
      <c r="P385" s="18"/>
      <c r="Q385" s="18"/>
      <c r="R385" s="18"/>
      <c r="S385" s="18"/>
      <c r="T385" s="18"/>
      <c r="U385" s="18"/>
      <c r="V385" s="18"/>
      <c r="W385" s="18"/>
      <c r="X385" s="16"/>
      <c r="Y385" s="16"/>
      <c r="Z385" s="16"/>
      <c r="AA385" s="16"/>
      <c r="AB385" s="16"/>
      <c r="AC385" s="16"/>
      <c r="AD385" s="16"/>
      <c r="AE385" s="16"/>
      <c r="AF385" s="16"/>
      <c r="AG385" s="16"/>
      <c r="AH385" s="16"/>
      <c r="AI385" s="16"/>
    </row>
    <row r="386" spans="1:35" ht="12.75" customHeight="1" x14ac:dyDescent="0.4">
      <c r="A386" s="16"/>
      <c r="B386" s="16"/>
      <c r="C386" s="16"/>
      <c r="D386" s="16"/>
      <c r="E386" s="16"/>
      <c r="F386" s="16"/>
      <c r="G386" s="16"/>
      <c r="H386" s="16"/>
      <c r="I386" s="16"/>
      <c r="J386" s="16"/>
      <c r="K386" s="16"/>
      <c r="L386" s="18"/>
      <c r="M386" s="18"/>
      <c r="N386" s="18"/>
      <c r="O386" s="18"/>
      <c r="P386" s="18"/>
      <c r="Q386" s="18"/>
      <c r="R386" s="18"/>
      <c r="S386" s="18"/>
      <c r="T386" s="18"/>
      <c r="U386" s="18"/>
      <c r="V386" s="18"/>
      <c r="W386" s="18"/>
      <c r="X386" s="16"/>
      <c r="Y386" s="16"/>
      <c r="Z386" s="16"/>
      <c r="AA386" s="16"/>
      <c r="AB386" s="16"/>
      <c r="AC386" s="16"/>
      <c r="AD386" s="16"/>
      <c r="AE386" s="16"/>
      <c r="AF386" s="16"/>
      <c r="AG386" s="16"/>
      <c r="AH386" s="16"/>
      <c r="AI386" s="16"/>
    </row>
    <row r="387" spans="1:35" ht="12.75" customHeight="1" x14ac:dyDescent="0.4">
      <c r="A387" s="16"/>
      <c r="B387" s="16"/>
      <c r="C387" s="16"/>
      <c r="D387" s="16"/>
      <c r="E387" s="16"/>
      <c r="F387" s="16"/>
      <c r="G387" s="16"/>
      <c r="H387" s="16"/>
      <c r="I387" s="16"/>
      <c r="J387" s="16"/>
      <c r="K387" s="16"/>
      <c r="L387" s="18"/>
      <c r="M387" s="18"/>
      <c r="N387" s="18"/>
      <c r="O387" s="18"/>
      <c r="P387" s="18"/>
      <c r="Q387" s="18"/>
      <c r="R387" s="18"/>
      <c r="S387" s="18"/>
      <c r="T387" s="18"/>
      <c r="U387" s="18"/>
      <c r="V387" s="18"/>
      <c r="W387" s="18"/>
      <c r="X387" s="16"/>
      <c r="Y387" s="16"/>
      <c r="Z387" s="16"/>
      <c r="AA387" s="16"/>
      <c r="AB387" s="16"/>
      <c r="AC387" s="16"/>
      <c r="AD387" s="16"/>
      <c r="AE387" s="16"/>
      <c r="AF387" s="16"/>
      <c r="AG387" s="16"/>
      <c r="AH387" s="16"/>
      <c r="AI387" s="16"/>
    </row>
    <row r="388" spans="1:35" ht="12.75" customHeight="1" x14ac:dyDescent="0.4">
      <c r="A388" s="16"/>
      <c r="B388" s="16"/>
      <c r="C388" s="16"/>
      <c r="D388" s="16"/>
      <c r="E388" s="16"/>
      <c r="F388" s="16"/>
      <c r="G388" s="16"/>
      <c r="H388" s="16"/>
      <c r="I388" s="16"/>
      <c r="J388" s="16"/>
      <c r="K388" s="16"/>
      <c r="L388" s="18"/>
      <c r="M388" s="18"/>
      <c r="N388" s="18"/>
      <c r="O388" s="18"/>
      <c r="P388" s="18"/>
      <c r="Q388" s="18"/>
      <c r="R388" s="18"/>
      <c r="S388" s="18"/>
      <c r="T388" s="18"/>
      <c r="U388" s="18"/>
      <c r="V388" s="18"/>
      <c r="W388" s="18"/>
      <c r="X388" s="16"/>
      <c r="Y388" s="16"/>
      <c r="Z388" s="16"/>
      <c r="AA388" s="16"/>
      <c r="AB388" s="16"/>
      <c r="AC388" s="16"/>
      <c r="AD388" s="16"/>
      <c r="AE388" s="16"/>
      <c r="AF388" s="16"/>
      <c r="AG388" s="16"/>
      <c r="AH388" s="16"/>
      <c r="AI388" s="16"/>
    </row>
    <row r="389" spans="1:35" ht="12.75" customHeight="1" x14ac:dyDescent="0.4">
      <c r="A389" s="16"/>
      <c r="B389" s="16"/>
      <c r="C389" s="16"/>
      <c r="D389" s="16"/>
      <c r="E389" s="16"/>
      <c r="F389" s="16"/>
      <c r="G389" s="16"/>
      <c r="H389" s="16"/>
      <c r="I389" s="16"/>
      <c r="J389" s="16"/>
      <c r="K389" s="16"/>
      <c r="L389" s="18"/>
      <c r="M389" s="18"/>
      <c r="N389" s="18"/>
      <c r="O389" s="18"/>
      <c r="P389" s="18"/>
      <c r="Q389" s="18"/>
      <c r="R389" s="18"/>
      <c r="S389" s="18"/>
      <c r="T389" s="18"/>
      <c r="U389" s="18"/>
      <c r="V389" s="18"/>
      <c r="W389" s="18"/>
      <c r="X389" s="16"/>
      <c r="Y389" s="16"/>
      <c r="Z389" s="16"/>
      <c r="AA389" s="16"/>
      <c r="AB389" s="16"/>
      <c r="AC389" s="16"/>
      <c r="AD389" s="16"/>
      <c r="AE389" s="16"/>
      <c r="AF389" s="16"/>
      <c r="AG389" s="16"/>
      <c r="AH389" s="16"/>
      <c r="AI389" s="16"/>
    </row>
    <row r="390" spans="1:35" ht="12.75" customHeight="1" x14ac:dyDescent="0.4">
      <c r="A390" s="16"/>
      <c r="B390" s="16"/>
      <c r="C390" s="16"/>
      <c r="D390" s="16"/>
      <c r="E390" s="16"/>
      <c r="F390" s="16"/>
      <c r="G390" s="16"/>
      <c r="H390" s="16"/>
      <c r="I390" s="16"/>
      <c r="J390" s="16"/>
      <c r="K390" s="16"/>
      <c r="L390" s="18"/>
      <c r="M390" s="18"/>
      <c r="N390" s="18"/>
      <c r="O390" s="18"/>
      <c r="P390" s="18"/>
      <c r="Q390" s="18"/>
      <c r="R390" s="18"/>
      <c r="S390" s="18"/>
      <c r="T390" s="18"/>
      <c r="U390" s="18"/>
      <c r="V390" s="18"/>
      <c r="W390" s="18"/>
      <c r="X390" s="16"/>
      <c r="Y390" s="16"/>
      <c r="Z390" s="16"/>
      <c r="AA390" s="16"/>
      <c r="AB390" s="16"/>
      <c r="AC390" s="16"/>
      <c r="AD390" s="16"/>
      <c r="AE390" s="16"/>
      <c r="AF390" s="16"/>
      <c r="AG390" s="16"/>
      <c r="AH390" s="16"/>
      <c r="AI390" s="16"/>
    </row>
    <row r="391" spans="1:35" ht="12.75" customHeight="1" x14ac:dyDescent="0.4">
      <c r="A391" s="16"/>
      <c r="B391" s="16"/>
      <c r="C391" s="16"/>
      <c r="D391" s="16"/>
      <c r="E391" s="16"/>
      <c r="F391" s="16"/>
      <c r="G391" s="16"/>
      <c r="H391" s="16"/>
      <c r="I391" s="16"/>
      <c r="J391" s="16"/>
      <c r="K391" s="16"/>
      <c r="L391" s="18"/>
      <c r="M391" s="18"/>
      <c r="N391" s="18"/>
      <c r="O391" s="18"/>
      <c r="P391" s="18"/>
      <c r="Q391" s="18"/>
      <c r="R391" s="18"/>
      <c r="S391" s="18"/>
      <c r="T391" s="18"/>
      <c r="U391" s="18"/>
      <c r="V391" s="18"/>
      <c r="W391" s="18"/>
      <c r="X391" s="16"/>
      <c r="Y391" s="16"/>
      <c r="Z391" s="16"/>
      <c r="AA391" s="16"/>
      <c r="AB391" s="16"/>
      <c r="AC391" s="16"/>
      <c r="AD391" s="16"/>
      <c r="AE391" s="16"/>
      <c r="AF391" s="16"/>
      <c r="AG391" s="16"/>
      <c r="AH391" s="16"/>
      <c r="AI391" s="16"/>
    </row>
    <row r="392" spans="1:35" ht="12.75" customHeight="1" x14ac:dyDescent="0.4">
      <c r="A392" s="16"/>
      <c r="B392" s="16"/>
      <c r="C392" s="16"/>
      <c r="D392" s="16"/>
      <c r="E392" s="16"/>
      <c r="F392" s="16"/>
      <c r="G392" s="16"/>
      <c r="H392" s="16"/>
      <c r="I392" s="16"/>
      <c r="J392" s="16"/>
      <c r="K392" s="16"/>
      <c r="L392" s="18"/>
      <c r="M392" s="18"/>
      <c r="N392" s="18"/>
      <c r="O392" s="18"/>
      <c r="P392" s="18"/>
      <c r="Q392" s="18"/>
      <c r="R392" s="18"/>
      <c r="S392" s="18"/>
      <c r="T392" s="18"/>
      <c r="U392" s="18"/>
      <c r="V392" s="18"/>
      <c r="W392" s="18"/>
      <c r="X392" s="16"/>
      <c r="Y392" s="16"/>
      <c r="Z392" s="16"/>
      <c r="AA392" s="16"/>
      <c r="AB392" s="16"/>
      <c r="AC392" s="16"/>
      <c r="AD392" s="16"/>
      <c r="AE392" s="16"/>
      <c r="AF392" s="16"/>
      <c r="AG392" s="16"/>
      <c r="AH392" s="16"/>
      <c r="AI392" s="16"/>
    </row>
    <row r="393" spans="1:35" ht="12.75" customHeight="1" x14ac:dyDescent="0.4">
      <c r="A393" s="16"/>
      <c r="B393" s="16"/>
      <c r="C393" s="16"/>
      <c r="D393" s="16"/>
      <c r="E393" s="16"/>
      <c r="F393" s="16"/>
      <c r="G393" s="16"/>
      <c r="H393" s="16"/>
      <c r="I393" s="16"/>
      <c r="J393" s="16"/>
      <c r="K393" s="16"/>
      <c r="L393" s="18"/>
      <c r="M393" s="18"/>
      <c r="N393" s="18"/>
      <c r="O393" s="18"/>
      <c r="P393" s="18"/>
      <c r="Q393" s="18"/>
      <c r="R393" s="18"/>
      <c r="S393" s="18"/>
      <c r="T393" s="18"/>
      <c r="U393" s="18"/>
      <c r="V393" s="18"/>
      <c r="W393" s="18"/>
      <c r="X393" s="16"/>
      <c r="Y393" s="16"/>
      <c r="Z393" s="16"/>
      <c r="AA393" s="16"/>
      <c r="AB393" s="16"/>
      <c r="AC393" s="16"/>
      <c r="AD393" s="16"/>
      <c r="AE393" s="16"/>
      <c r="AF393" s="16"/>
      <c r="AG393" s="16"/>
      <c r="AH393" s="16"/>
      <c r="AI393" s="16"/>
    </row>
    <row r="394" spans="1:35" ht="12.75" customHeight="1" x14ac:dyDescent="0.4">
      <c r="A394" s="16"/>
      <c r="B394" s="16"/>
      <c r="C394" s="16"/>
      <c r="D394" s="16"/>
      <c r="E394" s="16"/>
      <c r="F394" s="16"/>
      <c r="G394" s="16"/>
      <c r="H394" s="16"/>
      <c r="I394" s="16"/>
      <c r="J394" s="16"/>
      <c r="K394" s="16"/>
      <c r="L394" s="18"/>
      <c r="M394" s="18"/>
      <c r="N394" s="18"/>
      <c r="O394" s="18"/>
      <c r="P394" s="18"/>
      <c r="Q394" s="18"/>
      <c r="R394" s="18"/>
      <c r="S394" s="18"/>
      <c r="T394" s="18"/>
      <c r="U394" s="18"/>
      <c r="V394" s="18"/>
      <c r="W394" s="18"/>
      <c r="X394" s="16"/>
      <c r="Y394" s="16"/>
      <c r="Z394" s="16"/>
      <c r="AA394" s="16"/>
      <c r="AB394" s="16"/>
      <c r="AC394" s="16"/>
      <c r="AD394" s="16"/>
      <c r="AE394" s="16"/>
      <c r="AF394" s="16"/>
      <c r="AG394" s="16"/>
      <c r="AH394" s="16"/>
      <c r="AI394" s="16"/>
    </row>
    <row r="395" spans="1:35" ht="12.75" customHeight="1" x14ac:dyDescent="0.4">
      <c r="A395" s="16"/>
      <c r="B395" s="16"/>
      <c r="C395" s="16"/>
      <c r="D395" s="16"/>
      <c r="E395" s="16"/>
      <c r="F395" s="16"/>
      <c r="G395" s="16"/>
      <c r="H395" s="16"/>
      <c r="I395" s="16"/>
      <c r="J395" s="16"/>
      <c r="K395" s="16"/>
      <c r="L395" s="18"/>
      <c r="M395" s="18"/>
      <c r="N395" s="18"/>
      <c r="O395" s="18"/>
      <c r="P395" s="18"/>
      <c r="Q395" s="18"/>
      <c r="R395" s="18"/>
      <c r="S395" s="18"/>
      <c r="T395" s="18"/>
      <c r="U395" s="18"/>
      <c r="V395" s="18"/>
      <c r="W395" s="18"/>
      <c r="X395" s="16"/>
      <c r="Y395" s="16"/>
      <c r="Z395" s="16"/>
      <c r="AA395" s="16"/>
      <c r="AB395" s="16"/>
      <c r="AC395" s="16"/>
      <c r="AD395" s="16"/>
      <c r="AE395" s="16"/>
      <c r="AF395" s="16"/>
      <c r="AG395" s="16"/>
      <c r="AH395" s="16"/>
      <c r="AI395" s="16"/>
    </row>
    <row r="396" spans="1:35" ht="12.75" customHeight="1" x14ac:dyDescent="0.4">
      <c r="A396" s="16"/>
      <c r="B396" s="16"/>
      <c r="C396" s="16"/>
      <c r="D396" s="16"/>
      <c r="E396" s="16"/>
      <c r="F396" s="16"/>
      <c r="G396" s="16"/>
      <c r="H396" s="16"/>
      <c r="I396" s="16"/>
      <c r="J396" s="16"/>
      <c r="K396" s="16"/>
      <c r="L396" s="18"/>
      <c r="M396" s="18"/>
      <c r="N396" s="18"/>
      <c r="O396" s="18"/>
      <c r="P396" s="18"/>
      <c r="Q396" s="18"/>
      <c r="R396" s="18"/>
      <c r="S396" s="18"/>
      <c r="T396" s="18"/>
      <c r="U396" s="18"/>
      <c r="V396" s="18"/>
      <c r="W396" s="18"/>
      <c r="X396" s="16"/>
      <c r="Y396" s="16"/>
      <c r="Z396" s="16"/>
      <c r="AA396" s="16"/>
      <c r="AB396" s="16"/>
      <c r="AC396" s="16"/>
      <c r="AD396" s="16"/>
      <c r="AE396" s="16"/>
      <c r="AF396" s="16"/>
      <c r="AG396" s="16"/>
      <c r="AH396" s="16"/>
      <c r="AI396" s="16"/>
    </row>
    <row r="397" spans="1:35" ht="12.75" customHeight="1" x14ac:dyDescent="0.4">
      <c r="A397" s="16"/>
      <c r="B397" s="16"/>
      <c r="C397" s="16"/>
      <c r="D397" s="16"/>
      <c r="E397" s="16"/>
      <c r="F397" s="16"/>
      <c r="G397" s="16"/>
      <c r="H397" s="16"/>
      <c r="I397" s="16"/>
      <c r="J397" s="16"/>
      <c r="K397" s="16"/>
      <c r="L397" s="18"/>
      <c r="M397" s="18"/>
      <c r="N397" s="18"/>
      <c r="O397" s="18"/>
      <c r="P397" s="18"/>
      <c r="Q397" s="18"/>
      <c r="R397" s="18"/>
      <c r="S397" s="18"/>
      <c r="T397" s="18"/>
      <c r="U397" s="18"/>
      <c r="V397" s="18"/>
      <c r="W397" s="18"/>
      <c r="X397" s="16"/>
      <c r="Y397" s="16"/>
      <c r="Z397" s="16"/>
      <c r="AA397" s="16"/>
      <c r="AB397" s="16"/>
      <c r="AC397" s="16"/>
      <c r="AD397" s="16"/>
      <c r="AE397" s="16"/>
      <c r="AF397" s="16"/>
      <c r="AG397" s="16"/>
      <c r="AH397" s="16"/>
      <c r="AI397" s="16"/>
    </row>
    <row r="398" spans="1:35" ht="12.75" customHeight="1" x14ac:dyDescent="0.4">
      <c r="A398" s="16"/>
      <c r="B398" s="16"/>
      <c r="C398" s="16"/>
      <c r="D398" s="16"/>
      <c r="E398" s="16"/>
      <c r="F398" s="16"/>
      <c r="G398" s="16"/>
      <c r="H398" s="16"/>
      <c r="I398" s="16"/>
      <c r="J398" s="16"/>
      <c r="K398" s="16"/>
      <c r="L398" s="18"/>
      <c r="M398" s="18"/>
      <c r="N398" s="18"/>
      <c r="O398" s="18"/>
      <c r="P398" s="18"/>
      <c r="Q398" s="18"/>
      <c r="R398" s="18"/>
      <c r="S398" s="18"/>
      <c r="T398" s="18"/>
      <c r="U398" s="18"/>
      <c r="V398" s="18"/>
      <c r="W398" s="18"/>
      <c r="X398" s="16"/>
      <c r="Y398" s="16"/>
      <c r="Z398" s="16"/>
      <c r="AA398" s="16"/>
      <c r="AB398" s="16"/>
      <c r="AC398" s="16"/>
      <c r="AD398" s="16"/>
      <c r="AE398" s="16"/>
      <c r="AF398" s="16"/>
      <c r="AG398" s="16"/>
      <c r="AH398" s="16"/>
      <c r="AI398" s="16"/>
    </row>
    <row r="399" spans="1:35" ht="12.75" customHeight="1" x14ac:dyDescent="0.4">
      <c r="A399" s="16"/>
      <c r="B399" s="16"/>
      <c r="C399" s="16"/>
      <c r="D399" s="16"/>
      <c r="E399" s="16"/>
      <c r="F399" s="16"/>
      <c r="G399" s="16"/>
      <c r="H399" s="16"/>
      <c r="I399" s="16"/>
      <c r="J399" s="16"/>
      <c r="K399" s="16"/>
      <c r="L399" s="18"/>
      <c r="M399" s="18"/>
      <c r="N399" s="18"/>
      <c r="O399" s="18"/>
      <c r="P399" s="18"/>
      <c r="Q399" s="18"/>
      <c r="R399" s="18"/>
      <c r="S399" s="18"/>
      <c r="T399" s="18"/>
      <c r="U399" s="18"/>
      <c r="V399" s="18"/>
      <c r="W399" s="18"/>
      <c r="X399" s="16"/>
      <c r="Y399" s="16"/>
      <c r="Z399" s="16"/>
      <c r="AA399" s="16"/>
      <c r="AB399" s="16"/>
      <c r="AC399" s="16"/>
      <c r="AD399" s="16"/>
      <c r="AE399" s="16"/>
      <c r="AF399" s="16"/>
      <c r="AG399" s="16"/>
      <c r="AH399" s="16"/>
      <c r="AI399" s="16"/>
    </row>
    <row r="400" spans="1:35" ht="12.75" customHeight="1" x14ac:dyDescent="0.4">
      <c r="A400" s="16"/>
      <c r="B400" s="16"/>
      <c r="C400" s="16"/>
      <c r="D400" s="16"/>
      <c r="E400" s="16"/>
      <c r="F400" s="16"/>
      <c r="G400" s="16"/>
      <c r="H400" s="16"/>
      <c r="I400" s="16"/>
      <c r="J400" s="16"/>
      <c r="K400" s="16"/>
      <c r="L400" s="18"/>
      <c r="M400" s="18"/>
      <c r="N400" s="18"/>
      <c r="O400" s="18"/>
      <c r="P400" s="18"/>
      <c r="Q400" s="18"/>
      <c r="R400" s="18"/>
      <c r="S400" s="18"/>
      <c r="T400" s="18"/>
      <c r="U400" s="18"/>
      <c r="V400" s="18"/>
      <c r="W400" s="18"/>
      <c r="X400" s="16"/>
      <c r="Y400" s="16"/>
      <c r="Z400" s="16"/>
      <c r="AA400" s="16"/>
      <c r="AB400" s="16"/>
      <c r="AC400" s="16"/>
      <c r="AD400" s="16"/>
      <c r="AE400" s="16"/>
      <c r="AF400" s="16"/>
      <c r="AG400" s="16"/>
      <c r="AH400" s="16"/>
      <c r="AI400" s="16"/>
    </row>
    <row r="401" spans="1:35" ht="12.75" customHeight="1" x14ac:dyDescent="0.4">
      <c r="A401" s="16"/>
      <c r="B401" s="16"/>
      <c r="C401" s="16"/>
      <c r="D401" s="16"/>
      <c r="E401" s="16"/>
      <c r="F401" s="16"/>
      <c r="G401" s="16"/>
      <c r="H401" s="16"/>
      <c r="I401" s="16"/>
      <c r="J401" s="16"/>
      <c r="K401" s="16"/>
      <c r="L401" s="18"/>
      <c r="M401" s="18"/>
      <c r="N401" s="18"/>
      <c r="O401" s="18"/>
      <c r="P401" s="18"/>
      <c r="Q401" s="18"/>
      <c r="R401" s="18"/>
      <c r="S401" s="18"/>
      <c r="T401" s="18"/>
      <c r="U401" s="18"/>
      <c r="V401" s="18"/>
      <c r="W401" s="18"/>
      <c r="X401" s="16"/>
      <c r="Y401" s="16"/>
      <c r="Z401" s="16"/>
      <c r="AA401" s="16"/>
      <c r="AB401" s="16"/>
      <c r="AC401" s="16"/>
      <c r="AD401" s="16"/>
      <c r="AE401" s="16"/>
      <c r="AF401" s="16"/>
      <c r="AG401" s="16"/>
      <c r="AH401" s="16"/>
      <c r="AI401" s="16"/>
    </row>
    <row r="402" spans="1:35" ht="12.75" customHeight="1" x14ac:dyDescent="0.4">
      <c r="A402" s="16"/>
      <c r="B402" s="16"/>
      <c r="C402" s="16"/>
      <c r="D402" s="16"/>
      <c r="E402" s="16"/>
      <c r="F402" s="16"/>
      <c r="G402" s="16"/>
      <c r="H402" s="16"/>
      <c r="I402" s="16"/>
      <c r="J402" s="16"/>
      <c r="K402" s="16"/>
      <c r="L402" s="18"/>
      <c r="M402" s="18"/>
      <c r="N402" s="18"/>
      <c r="O402" s="18"/>
      <c r="P402" s="18"/>
      <c r="Q402" s="18"/>
      <c r="R402" s="18"/>
      <c r="S402" s="18"/>
      <c r="T402" s="18"/>
      <c r="U402" s="18"/>
      <c r="V402" s="18"/>
      <c r="W402" s="18"/>
      <c r="X402" s="16"/>
      <c r="Y402" s="16"/>
      <c r="Z402" s="16"/>
      <c r="AA402" s="16"/>
      <c r="AB402" s="16"/>
      <c r="AC402" s="16"/>
      <c r="AD402" s="16"/>
      <c r="AE402" s="16"/>
      <c r="AF402" s="16"/>
      <c r="AG402" s="16"/>
      <c r="AH402" s="16"/>
      <c r="AI402" s="16"/>
    </row>
    <row r="403" spans="1:35" ht="12.75" customHeight="1" x14ac:dyDescent="0.4">
      <c r="A403" s="16"/>
      <c r="B403" s="16"/>
      <c r="C403" s="16"/>
      <c r="D403" s="16"/>
      <c r="E403" s="16"/>
      <c r="F403" s="16"/>
      <c r="G403" s="16"/>
      <c r="H403" s="16"/>
      <c r="I403" s="16"/>
      <c r="J403" s="16"/>
      <c r="K403" s="16"/>
      <c r="L403" s="18"/>
      <c r="M403" s="18"/>
      <c r="N403" s="18"/>
      <c r="O403" s="18"/>
      <c r="P403" s="18"/>
      <c r="Q403" s="18"/>
      <c r="R403" s="18"/>
      <c r="S403" s="18"/>
      <c r="T403" s="18"/>
      <c r="U403" s="18"/>
      <c r="V403" s="18"/>
      <c r="W403" s="18"/>
      <c r="X403" s="16"/>
      <c r="Y403" s="16"/>
      <c r="Z403" s="16"/>
      <c r="AA403" s="16"/>
      <c r="AB403" s="16"/>
      <c r="AC403" s="16"/>
      <c r="AD403" s="16"/>
      <c r="AE403" s="16"/>
      <c r="AF403" s="16"/>
      <c r="AG403" s="16"/>
      <c r="AH403" s="16"/>
      <c r="AI403" s="16"/>
    </row>
    <row r="404" spans="1:35" ht="12.75" customHeight="1" x14ac:dyDescent="0.4">
      <c r="A404" s="16"/>
      <c r="B404" s="16"/>
      <c r="C404" s="16"/>
      <c r="D404" s="16"/>
      <c r="E404" s="16"/>
      <c r="F404" s="16"/>
      <c r="G404" s="16"/>
      <c r="H404" s="16"/>
      <c r="I404" s="16"/>
      <c r="J404" s="16"/>
      <c r="K404" s="16"/>
      <c r="L404" s="18"/>
      <c r="M404" s="18"/>
      <c r="N404" s="18"/>
      <c r="O404" s="18"/>
      <c r="P404" s="18"/>
      <c r="Q404" s="18"/>
      <c r="R404" s="18"/>
      <c r="S404" s="18"/>
      <c r="T404" s="18"/>
      <c r="U404" s="18"/>
      <c r="V404" s="18"/>
      <c r="W404" s="18"/>
      <c r="X404" s="16"/>
      <c r="Y404" s="16"/>
      <c r="Z404" s="16"/>
      <c r="AA404" s="16"/>
      <c r="AB404" s="16"/>
      <c r="AC404" s="16"/>
      <c r="AD404" s="16"/>
      <c r="AE404" s="16"/>
      <c r="AF404" s="16"/>
      <c r="AG404" s="16"/>
      <c r="AH404" s="16"/>
      <c r="AI404" s="16"/>
    </row>
    <row r="405" spans="1:35" ht="12.75" customHeight="1" x14ac:dyDescent="0.4">
      <c r="A405" s="16"/>
      <c r="B405" s="16"/>
      <c r="C405" s="16"/>
      <c r="D405" s="16"/>
      <c r="E405" s="16"/>
      <c r="F405" s="16"/>
      <c r="G405" s="16"/>
      <c r="H405" s="16"/>
      <c r="I405" s="16"/>
      <c r="J405" s="16"/>
      <c r="K405" s="16"/>
      <c r="L405" s="18"/>
      <c r="M405" s="18"/>
      <c r="N405" s="18"/>
      <c r="O405" s="18"/>
      <c r="P405" s="18"/>
      <c r="Q405" s="18"/>
      <c r="R405" s="18"/>
      <c r="S405" s="18"/>
      <c r="T405" s="18"/>
      <c r="U405" s="18"/>
      <c r="V405" s="18"/>
      <c r="W405" s="18"/>
      <c r="X405" s="16"/>
      <c r="Y405" s="16"/>
      <c r="Z405" s="16"/>
      <c r="AA405" s="16"/>
      <c r="AB405" s="16"/>
      <c r="AC405" s="16"/>
      <c r="AD405" s="16"/>
      <c r="AE405" s="16"/>
      <c r="AF405" s="16"/>
      <c r="AG405" s="16"/>
      <c r="AH405" s="16"/>
      <c r="AI405" s="16"/>
    </row>
    <row r="406" spans="1:35" ht="12.75" customHeight="1" x14ac:dyDescent="0.4">
      <c r="A406" s="16"/>
      <c r="B406" s="16"/>
      <c r="C406" s="16"/>
      <c r="D406" s="16"/>
      <c r="E406" s="16"/>
      <c r="F406" s="16"/>
      <c r="G406" s="16"/>
      <c r="H406" s="16"/>
      <c r="I406" s="16"/>
      <c r="J406" s="16"/>
      <c r="K406" s="16"/>
      <c r="L406" s="18"/>
      <c r="M406" s="18"/>
      <c r="N406" s="18"/>
      <c r="O406" s="18"/>
      <c r="P406" s="18"/>
      <c r="Q406" s="18"/>
      <c r="R406" s="18"/>
      <c r="S406" s="18"/>
      <c r="T406" s="18"/>
      <c r="U406" s="18"/>
      <c r="V406" s="18"/>
      <c r="W406" s="18"/>
      <c r="X406" s="16"/>
      <c r="Y406" s="16"/>
      <c r="Z406" s="16"/>
      <c r="AA406" s="16"/>
      <c r="AB406" s="16"/>
      <c r="AC406" s="16"/>
      <c r="AD406" s="16"/>
      <c r="AE406" s="16"/>
      <c r="AF406" s="16"/>
      <c r="AG406" s="16"/>
      <c r="AH406" s="16"/>
      <c r="AI406" s="16"/>
    </row>
    <row r="407" spans="1:35" ht="12.75" customHeight="1" x14ac:dyDescent="0.4">
      <c r="A407" s="16"/>
      <c r="B407" s="16"/>
      <c r="C407" s="16"/>
      <c r="D407" s="16"/>
      <c r="E407" s="16"/>
      <c r="F407" s="16"/>
      <c r="G407" s="16"/>
      <c r="H407" s="16"/>
      <c r="I407" s="16"/>
      <c r="J407" s="16"/>
      <c r="K407" s="16"/>
      <c r="L407" s="18"/>
      <c r="M407" s="18"/>
      <c r="N407" s="18"/>
      <c r="O407" s="18"/>
      <c r="P407" s="18"/>
      <c r="Q407" s="18"/>
      <c r="R407" s="18"/>
      <c r="S407" s="18"/>
      <c r="T407" s="18"/>
      <c r="U407" s="18"/>
      <c r="V407" s="18"/>
      <c r="W407" s="18"/>
      <c r="X407" s="16"/>
      <c r="Y407" s="16"/>
      <c r="Z407" s="16"/>
      <c r="AA407" s="16"/>
      <c r="AB407" s="16"/>
      <c r="AC407" s="16"/>
      <c r="AD407" s="16"/>
      <c r="AE407" s="16"/>
      <c r="AF407" s="16"/>
      <c r="AG407" s="16"/>
      <c r="AH407" s="16"/>
      <c r="AI407" s="16"/>
    </row>
    <row r="408" spans="1:35" ht="12.75" customHeight="1" x14ac:dyDescent="0.4">
      <c r="A408" s="16"/>
      <c r="B408" s="16"/>
      <c r="C408" s="16"/>
      <c r="D408" s="16"/>
      <c r="E408" s="16"/>
      <c r="F408" s="16"/>
      <c r="G408" s="16"/>
      <c r="H408" s="16"/>
      <c r="I408" s="16"/>
      <c r="J408" s="16"/>
      <c r="K408" s="16"/>
      <c r="L408" s="18"/>
      <c r="M408" s="18"/>
      <c r="N408" s="18"/>
      <c r="O408" s="18"/>
      <c r="P408" s="18"/>
      <c r="Q408" s="18"/>
      <c r="R408" s="18"/>
      <c r="S408" s="18"/>
      <c r="T408" s="18"/>
      <c r="U408" s="18"/>
      <c r="V408" s="18"/>
      <c r="W408" s="18"/>
      <c r="X408" s="16"/>
      <c r="Y408" s="16"/>
      <c r="Z408" s="16"/>
      <c r="AA408" s="16"/>
      <c r="AB408" s="16"/>
      <c r="AC408" s="16"/>
      <c r="AD408" s="16"/>
      <c r="AE408" s="16"/>
      <c r="AF408" s="16"/>
      <c r="AG408" s="16"/>
      <c r="AH408" s="16"/>
      <c r="AI408" s="16"/>
    </row>
    <row r="409" spans="1:35" ht="12.75" customHeight="1" x14ac:dyDescent="0.4">
      <c r="A409" s="16"/>
      <c r="B409" s="16"/>
      <c r="C409" s="16"/>
      <c r="D409" s="16"/>
      <c r="E409" s="16"/>
      <c r="F409" s="16"/>
      <c r="G409" s="16"/>
      <c r="H409" s="16"/>
      <c r="I409" s="16"/>
      <c r="J409" s="16"/>
      <c r="K409" s="16"/>
      <c r="L409" s="18"/>
      <c r="M409" s="18"/>
      <c r="N409" s="18"/>
      <c r="O409" s="18"/>
      <c r="P409" s="18"/>
      <c r="Q409" s="18"/>
      <c r="R409" s="18"/>
      <c r="S409" s="18"/>
      <c r="T409" s="18"/>
      <c r="U409" s="18"/>
      <c r="V409" s="18"/>
      <c r="W409" s="18"/>
      <c r="X409" s="16"/>
      <c r="Y409" s="16"/>
      <c r="Z409" s="16"/>
      <c r="AA409" s="16"/>
      <c r="AB409" s="16"/>
      <c r="AC409" s="16"/>
      <c r="AD409" s="16"/>
      <c r="AE409" s="16"/>
      <c r="AF409" s="16"/>
      <c r="AG409" s="16"/>
      <c r="AH409" s="16"/>
      <c r="AI409" s="16"/>
    </row>
    <row r="410" spans="1:35" ht="12.75" customHeight="1" x14ac:dyDescent="0.4">
      <c r="A410" s="16"/>
      <c r="B410" s="16"/>
      <c r="C410" s="16"/>
      <c r="D410" s="16"/>
      <c r="E410" s="16"/>
      <c r="F410" s="16"/>
      <c r="G410" s="16"/>
      <c r="H410" s="16"/>
      <c r="I410" s="16"/>
      <c r="J410" s="16"/>
      <c r="K410" s="16"/>
      <c r="L410" s="18"/>
      <c r="M410" s="18"/>
      <c r="N410" s="18"/>
      <c r="O410" s="18"/>
      <c r="P410" s="18"/>
      <c r="Q410" s="18"/>
      <c r="R410" s="18"/>
      <c r="S410" s="18"/>
      <c r="T410" s="18"/>
      <c r="U410" s="18"/>
      <c r="V410" s="18"/>
      <c r="W410" s="18"/>
      <c r="X410" s="16"/>
      <c r="Y410" s="16"/>
      <c r="Z410" s="16"/>
      <c r="AA410" s="16"/>
      <c r="AB410" s="16"/>
      <c r="AC410" s="16"/>
      <c r="AD410" s="16"/>
      <c r="AE410" s="16"/>
      <c r="AF410" s="16"/>
      <c r="AG410" s="16"/>
      <c r="AH410" s="16"/>
      <c r="AI410" s="16"/>
    </row>
    <row r="411" spans="1:35" ht="12.75" customHeight="1" x14ac:dyDescent="0.4">
      <c r="A411" s="16"/>
      <c r="B411" s="16"/>
      <c r="C411" s="16"/>
      <c r="D411" s="16"/>
      <c r="E411" s="16"/>
      <c r="F411" s="16"/>
      <c r="G411" s="16"/>
      <c r="H411" s="16"/>
      <c r="I411" s="16"/>
      <c r="J411" s="16"/>
      <c r="K411" s="16"/>
      <c r="L411" s="18"/>
      <c r="M411" s="18"/>
      <c r="N411" s="18"/>
      <c r="O411" s="18"/>
      <c r="P411" s="18"/>
      <c r="Q411" s="18"/>
      <c r="R411" s="18"/>
      <c r="S411" s="18"/>
      <c r="T411" s="18"/>
      <c r="U411" s="18"/>
      <c r="V411" s="18"/>
      <c r="W411" s="18"/>
      <c r="X411" s="16"/>
      <c r="Y411" s="16"/>
      <c r="Z411" s="16"/>
      <c r="AA411" s="16"/>
      <c r="AB411" s="16"/>
      <c r="AC411" s="16"/>
      <c r="AD411" s="16"/>
      <c r="AE411" s="16"/>
      <c r="AF411" s="16"/>
      <c r="AG411" s="16"/>
      <c r="AH411" s="16"/>
      <c r="AI411" s="16"/>
    </row>
    <row r="412" spans="1:35" ht="12.75" customHeight="1" x14ac:dyDescent="0.4">
      <c r="A412" s="16"/>
      <c r="B412" s="16"/>
      <c r="C412" s="16"/>
      <c r="D412" s="16"/>
      <c r="E412" s="16"/>
      <c r="F412" s="16"/>
      <c r="G412" s="16"/>
      <c r="H412" s="16"/>
      <c r="I412" s="16"/>
      <c r="J412" s="16"/>
      <c r="K412" s="16"/>
      <c r="L412" s="18"/>
      <c r="M412" s="18"/>
      <c r="N412" s="18"/>
      <c r="O412" s="18"/>
      <c r="P412" s="18"/>
      <c r="Q412" s="18"/>
      <c r="R412" s="18"/>
      <c r="S412" s="18"/>
      <c r="T412" s="18"/>
      <c r="U412" s="18"/>
      <c r="V412" s="18"/>
      <c r="W412" s="18"/>
      <c r="X412" s="16"/>
      <c r="Y412" s="16"/>
      <c r="Z412" s="16"/>
      <c r="AA412" s="16"/>
      <c r="AB412" s="16"/>
      <c r="AC412" s="16"/>
      <c r="AD412" s="16"/>
      <c r="AE412" s="16"/>
      <c r="AF412" s="16"/>
      <c r="AG412" s="16"/>
      <c r="AH412" s="16"/>
      <c r="AI412" s="16"/>
    </row>
    <row r="413" spans="1:35" ht="12.75" customHeight="1" x14ac:dyDescent="0.4">
      <c r="A413" s="16"/>
      <c r="B413" s="16"/>
      <c r="C413" s="16"/>
      <c r="D413" s="16"/>
      <c r="E413" s="16"/>
      <c r="F413" s="16"/>
      <c r="G413" s="16"/>
      <c r="H413" s="16"/>
      <c r="I413" s="16"/>
      <c r="J413" s="16"/>
      <c r="K413" s="16"/>
      <c r="L413" s="18"/>
      <c r="M413" s="18"/>
      <c r="N413" s="18"/>
      <c r="O413" s="18"/>
      <c r="P413" s="18"/>
      <c r="Q413" s="18"/>
      <c r="R413" s="18"/>
      <c r="S413" s="18"/>
      <c r="T413" s="18"/>
      <c r="U413" s="18"/>
      <c r="V413" s="18"/>
      <c r="W413" s="18"/>
      <c r="X413" s="16"/>
      <c r="Y413" s="16"/>
      <c r="Z413" s="16"/>
      <c r="AA413" s="16"/>
      <c r="AB413" s="16"/>
      <c r="AC413" s="16"/>
      <c r="AD413" s="16"/>
      <c r="AE413" s="16"/>
      <c r="AF413" s="16"/>
      <c r="AG413" s="16"/>
      <c r="AH413" s="16"/>
      <c r="AI413" s="16"/>
    </row>
    <row r="414" spans="1:35" ht="12.75" customHeight="1" x14ac:dyDescent="0.4">
      <c r="A414" s="16"/>
      <c r="B414" s="16"/>
      <c r="C414" s="16"/>
      <c r="D414" s="16"/>
      <c r="E414" s="16"/>
      <c r="F414" s="16"/>
      <c r="G414" s="16"/>
      <c r="H414" s="16"/>
      <c r="I414" s="16"/>
      <c r="J414" s="16"/>
      <c r="K414" s="16"/>
      <c r="L414" s="18"/>
      <c r="M414" s="18"/>
      <c r="N414" s="18"/>
      <c r="O414" s="18"/>
      <c r="P414" s="18"/>
      <c r="Q414" s="18"/>
      <c r="R414" s="18"/>
      <c r="S414" s="18"/>
      <c r="T414" s="18"/>
      <c r="U414" s="18"/>
      <c r="V414" s="18"/>
      <c r="W414" s="18"/>
      <c r="X414" s="16"/>
      <c r="Y414" s="16"/>
      <c r="Z414" s="16"/>
      <c r="AA414" s="16"/>
      <c r="AB414" s="16"/>
      <c r="AC414" s="16"/>
      <c r="AD414" s="16"/>
      <c r="AE414" s="16"/>
      <c r="AF414" s="16"/>
      <c r="AG414" s="16"/>
      <c r="AH414" s="16"/>
      <c r="AI414" s="16"/>
    </row>
    <row r="415" spans="1:35" ht="12.75" customHeight="1" x14ac:dyDescent="0.4">
      <c r="A415" s="16"/>
      <c r="B415" s="16"/>
      <c r="C415" s="16"/>
      <c r="D415" s="16"/>
      <c r="E415" s="16"/>
      <c r="F415" s="16"/>
      <c r="G415" s="16"/>
      <c r="H415" s="16"/>
      <c r="I415" s="16"/>
      <c r="J415" s="16"/>
      <c r="K415" s="16"/>
      <c r="L415" s="18"/>
      <c r="M415" s="18"/>
      <c r="N415" s="18"/>
      <c r="O415" s="18"/>
      <c r="P415" s="18"/>
      <c r="Q415" s="18"/>
      <c r="R415" s="18"/>
      <c r="S415" s="18"/>
      <c r="T415" s="18"/>
      <c r="U415" s="18"/>
      <c r="V415" s="18"/>
      <c r="W415" s="18"/>
      <c r="X415" s="16"/>
      <c r="Y415" s="16"/>
      <c r="Z415" s="16"/>
      <c r="AA415" s="16"/>
      <c r="AB415" s="16"/>
      <c r="AC415" s="16"/>
      <c r="AD415" s="16"/>
      <c r="AE415" s="16"/>
      <c r="AF415" s="16"/>
      <c r="AG415" s="16"/>
      <c r="AH415" s="16"/>
      <c r="AI415" s="16"/>
    </row>
    <row r="416" spans="1:35" ht="12.75" customHeight="1" x14ac:dyDescent="0.4">
      <c r="A416" s="16"/>
      <c r="B416" s="16"/>
      <c r="C416" s="16"/>
      <c r="D416" s="16"/>
      <c r="E416" s="16"/>
      <c r="F416" s="16"/>
      <c r="G416" s="16"/>
      <c r="H416" s="16"/>
      <c r="I416" s="16"/>
      <c r="J416" s="16"/>
      <c r="K416" s="16"/>
      <c r="L416" s="18"/>
      <c r="M416" s="18"/>
      <c r="N416" s="18"/>
      <c r="O416" s="18"/>
      <c r="P416" s="18"/>
      <c r="Q416" s="18"/>
      <c r="R416" s="18"/>
      <c r="S416" s="18"/>
      <c r="T416" s="18"/>
      <c r="U416" s="18"/>
      <c r="V416" s="18"/>
      <c r="W416" s="18"/>
      <c r="X416" s="16"/>
      <c r="Y416" s="16"/>
      <c r="Z416" s="16"/>
      <c r="AA416" s="16"/>
      <c r="AB416" s="16"/>
      <c r="AC416" s="16"/>
      <c r="AD416" s="16"/>
      <c r="AE416" s="16"/>
      <c r="AF416" s="16"/>
      <c r="AG416" s="16"/>
      <c r="AH416" s="16"/>
      <c r="AI416" s="16"/>
    </row>
    <row r="417" spans="1:35" ht="12.75" customHeight="1" x14ac:dyDescent="0.4">
      <c r="A417" s="16"/>
      <c r="B417" s="16"/>
      <c r="C417" s="16"/>
      <c r="D417" s="16"/>
      <c r="E417" s="16"/>
      <c r="F417" s="16"/>
      <c r="G417" s="16"/>
      <c r="H417" s="16"/>
      <c r="I417" s="16"/>
      <c r="J417" s="16"/>
      <c r="K417" s="16"/>
      <c r="L417" s="18"/>
      <c r="M417" s="18"/>
      <c r="N417" s="18"/>
      <c r="O417" s="18"/>
      <c r="P417" s="18"/>
      <c r="Q417" s="18"/>
      <c r="R417" s="18"/>
      <c r="S417" s="18"/>
      <c r="T417" s="18"/>
      <c r="U417" s="18"/>
      <c r="V417" s="18"/>
      <c r="W417" s="18"/>
      <c r="X417" s="16"/>
      <c r="Y417" s="16"/>
      <c r="Z417" s="16"/>
      <c r="AA417" s="16"/>
      <c r="AB417" s="16"/>
      <c r="AC417" s="16"/>
      <c r="AD417" s="16"/>
      <c r="AE417" s="16"/>
      <c r="AF417" s="16"/>
      <c r="AG417" s="16"/>
      <c r="AH417" s="16"/>
      <c r="AI417" s="16"/>
    </row>
    <row r="418" spans="1:35" ht="12.75" customHeight="1" x14ac:dyDescent="0.4">
      <c r="A418" s="16"/>
      <c r="B418" s="16"/>
      <c r="C418" s="16"/>
      <c r="D418" s="16"/>
      <c r="E418" s="16"/>
      <c r="F418" s="16"/>
      <c r="G418" s="16"/>
      <c r="H418" s="16"/>
      <c r="I418" s="16"/>
      <c r="J418" s="16"/>
      <c r="K418" s="16"/>
      <c r="L418" s="18"/>
      <c r="M418" s="18"/>
      <c r="N418" s="18"/>
      <c r="O418" s="18"/>
      <c r="P418" s="18"/>
      <c r="Q418" s="18"/>
      <c r="R418" s="18"/>
      <c r="S418" s="18"/>
      <c r="T418" s="18"/>
      <c r="U418" s="18"/>
      <c r="V418" s="18"/>
      <c r="W418" s="18"/>
      <c r="X418" s="16"/>
      <c r="Y418" s="16"/>
      <c r="Z418" s="16"/>
      <c r="AA418" s="16"/>
      <c r="AB418" s="16"/>
      <c r="AC418" s="16"/>
      <c r="AD418" s="16"/>
      <c r="AE418" s="16"/>
      <c r="AF418" s="16"/>
      <c r="AG418" s="16"/>
      <c r="AH418" s="16"/>
      <c r="AI418" s="16"/>
    </row>
    <row r="419" spans="1:35" ht="12.75" customHeight="1" x14ac:dyDescent="0.4">
      <c r="A419" s="16"/>
      <c r="B419" s="16"/>
      <c r="C419" s="16"/>
      <c r="D419" s="16"/>
      <c r="E419" s="16"/>
      <c r="F419" s="16"/>
      <c r="G419" s="16"/>
      <c r="H419" s="16"/>
      <c r="I419" s="16"/>
      <c r="J419" s="16"/>
      <c r="K419" s="16"/>
      <c r="L419" s="18"/>
      <c r="M419" s="18"/>
      <c r="N419" s="18"/>
      <c r="O419" s="18"/>
      <c r="P419" s="18"/>
      <c r="Q419" s="18"/>
      <c r="R419" s="18"/>
      <c r="S419" s="18"/>
      <c r="T419" s="18"/>
      <c r="U419" s="18"/>
      <c r="V419" s="18"/>
      <c r="W419" s="18"/>
      <c r="X419" s="16"/>
      <c r="Y419" s="16"/>
      <c r="Z419" s="16"/>
      <c r="AA419" s="16"/>
      <c r="AB419" s="16"/>
      <c r="AC419" s="16"/>
      <c r="AD419" s="16"/>
      <c r="AE419" s="16"/>
      <c r="AF419" s="16"/>
      <c r="AG419" s="16"/>
      <c r="AH419" s="16"/>
      <c r="AI419" s="16"/>
    </row>
    <row r="420" spans="1:35" ht="12.75" customHeight="1" x14ac:dyDescent="0.4">
      <c r="A420" s="16"/>
      <c r="B420" s="16"/>
      <c r="C420" s="16"/>
      <c r="D420" s="16"/>
      <c r="E420" s="16"/>
      <c r="F420" s="16"/>
      <c r="G420" s="16"/>
      <c r="H420" s="16"/>
      <c r="I420" s="16"/>
      <c r="J420" s="16"/>
      <c r="K420" s="16"/>
      <c r="L420" s="18"/>
      <c r="M420" s="18"/>
      <c r="N420" s="18"/>
      <c r="O420" s="18"/>
      <c r="P420" s="18"/>
      <c r="Q420" s="18"/>
      <c r="R420" s="18"/>
      <c r="S420" s="18"/>
      <c r="T420" s="18"/>
      <c r="U420" s="18"/>
      <c r="V420" s="18"/>
      <c r="W420" s="18"/>
      <c r="X420" s="16"/>
      <c r="Y420" s="16"/>
      <c r="Z420" s="16"/>
      <c r="AA420" s="16"/>
      <c r="AB420" s="16"/>
      <c r="AC420" s="16"/>
      <c r="AD420" s="16"/>
      <c r="AE420" s="16"/>
      <c r="AF420" s="16"/>
      <c r="AG420" s="16"/>
      <c r="AH420" s="16"/>
      <c r="AI420" s="16"/>
    </row>
    <row r="421" spans="1:35" ht="12.75" customHeight="1" x14ac:dyDescent="0.4">
      <c r="A421" s="16"/>
      <c r="B421" s="16"/>
      <c r="C421" s="16"/>
      <c r="D421" s="16"/>
      <c r="E421" s="16"/>
      <c r="F421" s="16"/>
      <c r="G421" s="16"/>
      <c r="H421" s="16"/>
      <c r="I421" s="16"/>
      <c r="J421" s="16"/>
      <c r="K421" s="16"/>
      <c r="L421" s="18"/>
      <c r="M421" s="18"/>
      <c r="N421" s="18"/>
      <c r="O421" s="18"/>
      <c r="P421" s="18"/>
      <c r="Q421" s="18"/>
      <c r="R421" s="18"/>
      <c r="S421" s="18"/>
      <c r="T421" s="18"/>
      <c r="U421" s="18"/>
      <c r="V421" s="18"/>
      <c r="W421" s="18"/>
      <c r="X421" s="16"/>
      <c r="Y421" s="16"/>
      <c r="Z421" s="16"/>
      <c r="AA421" s="16"/>
      <c r="AB421" s="16"/>
      <c r="AC421" s="16"/>
      <c r="AD421" s="16"/>
      <c r="AE421" s="16"/>
      <c r="AF421" s="16"/>
      <c r="AG421" s="16"/>
      <c r="AH421" s="16"/>
      <c r="AI421" s="16"/>
    </row>
    <row r="422" spans="1:35" ht="12.75" customHeight="1" x14ac:dyDescent="0.4">
      <c r="A422" s="16"/>
      <c r="B422" s="16"/>
      <c r="C422" s="16"/>
      <c r="D422" s="16"/>
      <c r="E422" s="16"/>
      <c r="F422" s="16"/>
      <c r="G422" s="16"/>
      <c r="H422" s="16"/>
      <c r="I422" s="16"/>
      <c r="J422" s="16"/>
      <c r="K422" s="16"/>
      <c r="L422" s="18"/>
      <c r="M422" s="18"/>
      <c r="N422" s="18"/>
      <c r="O422" s="18"/>
      <c r="P422" s="18"/>
      <c r="Q422" s="18"/>
      <c r="R422" s="18"/>
      <c r="S422" s="18"/>
      <c r="T422" s="18"/>
      <c r="U422" s="18"/>
      <c r="V422" s="18"/>
      <c r="W422" s="18"/>
      <c r="X422" s="16"/>
      <c r="Y422" s="16"/>
      <c r="Z422" s="16"/>
      <c r="AA422" s="16"/>
      <c r="AB422" s="16"/>
      <c r="AC422" s="16"/>
      <c r="AD422" s="16"/>
      <c r="AE422" s="16"/>
      <c r="AF422" s="16"/>
      <c r="AG422" s="16"/>
      <c r="AH422" s="16"/>
      <c r="AI422" s="16"/>
    </row>
    <row r="423" spans="1:35" ht="12.75" customHeight="1" x14ac:dyDescent="0.4">
      <c r="A423" s="16"/>
      <c r="B423" s="16"/>
      <c r="C423" s="16"/>
      <c r="D423" s="16"/>
      <c r="E423" s="16"/>
      <c r="F423" s="16"/>
      <c r="G423" s="16"/>
      <c r="H423" s="16"/>
      <c r="I423" s="16"/>
      <c r="J423" s="16"/>
      <c r="K423" s="16"/>
      <c r="L423" s="18"/>
      <c r="M423" s="18"/>
      <c r="N423" s="18"/>
      <c r="O423" s="18"/>
      <c r="P423" s="18"/>
      <c r="Q423" s="18"/>
      <c r="R423" s="18"/>
      <c r="S423" s="18"/>
      <c r="T423" s="18"/>
      <c r="U423" s="18"/>
      <c r="V423" s="18"/>
      <c r="W423" s="18"/>
      <c r="X423" s="16"/>
      <c r="Y423" s="16"/>
      <c r="Z423" s="16"/>
      <c r="AA423" s="16"/>
      <c r="AB423" s="16"/>
      <c r="AC423" s="16"/>
      <c r="AD423" s="16"/>
      <c r="AE423" s="16"/>
      <c r="AF423" s="16"/>
      <c r="AG423" s="16"/>
      <c r="AH423" s="16"/>
      <c r="AI423" s="16"/>
    </row>
    <row r="424" spans="1:35" ht="12.75" customHeight="1" x14ac:dyDescent="0.4">
      <c r="A424" s="16"/>
      <c r="B424" s="16"/>
      <c r="C424" s="16"/>
      <c r="D424" s="16"/>
      <c r="E424" s="16"/>
      <c r="F424" s="16"/>
      <c r="G424" s="16"/>
      <c r="H424" s="16"/>
      <c r="I424" s="16"/>
      <c r="J424" s="16"/>
      <c r="K424" s="16"/>
      <c r="L424" s="18"/>
      <c r="M424" s="18"/>
      <c r="N424" s="18"/>
      <c r="O424" s="18"/>
      <c r="P424" s="18"/>
      <c r="Q424" s="18"/>
      <c r="R424" s="18"/>
      <c r="S424" s="18"/>
      <c r="T424" s="18"/>
      <c r="U424" s="18"/>
      <c r="V424" s="18"/>
      <c r="W424" s="18"/>
      <c r="X424" s="16"/>
      <c r="Y424" s="16"/>
      <c r="Z424" s="16"/>
      <c r="AA424" s="16"/>
      <c r="AB424" s="16"/>
      <c r="AC424" s="16"/>
      <c r="AD424" s="16"/>
      <c r="AE424" s="16"/>
      <c r="AF424" s="16"/>
      <c r="AG424" s="16"/>
      <c r="AH424" s="16"/>
      <c r="AI424" s="16"/>
    </row>
    <row r="425" spans="1:35" ht="12.75" customHeight="1" x14ac:dyDescent="0.4">
      <c r="A425" s="16"/>
      <c r="B425" s="16"/>
      <c r="C425" s="16"/>
      <c r="D425" s="16"/>
      <c r="E425" s="16"/>
      <c r="F425" s="16"/>
      <c r="G425" s="16"/>
      <c r="H425" s="16"/>
      <c r="I425" s="16"/>
      <c r="J425" s="16"/>
      <c r="K425" s="16"/>
      <c r="L425" s="18"/>
      <c r="M425" s="18"/>
      <c r="N425" s="18"/>
      <c r="O425" s="18"/>
      <c r="P425" s="18"/>
      <c r="Q425" s="18"/>
      <c r="R425" s="18"/>
      <c r="S425" s="18"/>
      <c r="T425" s="18"/>
      <c r="U425" s="18"/>
      <c r="V425" s="18"/>
      <c r="W425" s="18"/>
      <c r="X425" s="16"/>
      <c r="Y425" s="16"/>
      <c r="Z425" s="16"/>
      <c r="AA425" s="16"/>
      <c r="AB425" s="16"/>
      <c r="AC425" s="16"/>
      <c r="AD425" s="16"/>
      <c r="AE425" s="16"/>
      <c r="AF425" s="16"/>
      <c r="AG425" s="16"/>
      <c r="AH425" s="16"/>
      <c r="AI425" s="16"/>
    </row>
    <row r="426" spans="1:35" ht="12.75" customHeight="1" x14ac:dyDescent="0.4">
      <c r="A426" s="16"/>
      <c r="B426" s="16"/>
      <c r="C426" s="16"/>
      <c r="D426" s="16"/>
      <c r="E426" s="16"/>
      <c r="F426" s="16"/>
      <c r="G426" s="16"/>
      <c r="H426" s="16"/>
      <c r="I426" s="16"/>
      <c r="J426" s="16"/>
      <c r="K426" s="16"/>
      <c r="L426" s="18"/>
      <c r="M426" s="18"/>
      <c r="N426" s="18"/>
      <c r="O426" s="18"/>
      <c r="P426" s="18"/>
      <c r="Q426" s="18"/>
      <c r="R426" s="18"/>
      <c r="S426" s="18"/>
      <c r="T426" s="18"/>
      <c r="U426" s="18"/>
      <c r="V426" s="18"/>
      <c r="W426" s="18"/>
      <c r="X426" s="16"/>
      <c r="Y426" s="16"/>
      <c r="Z426" s="16"/>
      <c r="AA426" s="16"/>
      <c r="AB426" s="16"/>
      <c r="AC426" s="16"/>
      <c r="AD426" s="16"/>
      <c r="AE426" s="16"/>
      <c r="AF426" s="16"/>
      <c r="AG426" s="16"/>
      <c r="AH426" s="16"/>
      <c r="AI426" s="16"/>
    </row>
    <row r="427" spans="1:35" ht="12.75" customHeight="1" x14ac:dyDescent="0.4">
      <c r="A427" s="16"/>
      <c r="B427" s="16"/>
      <c r="C427" s="16"/>
      <c r="D427" s="16"/>
      <c r="E427" s="16"/>
      <c r="F427" s="16"/>
      <c r="G427" s="16"/>
      <c r="H427" s="16"/>
      <c r="I427" s="16"/>
      <c r="J427" s="16"/>
      <c r="K427" s="16"/>
      <c r="L427" s="18"/>
      <c r="M427" s="18"/>
      <c r="N427" s="18"/>
      <c r="O427" s="18"/>
      <c r="P427" s="18"/>
      <c r="Q427" s="18"/>
      <c r="R427" s="18"/>
      <c r="S427" s="18"/>
      <c r="T427" s="18"/>
      <c r="U427" s="18"/>
      <c r="V427" s="18"/>
      <c r="W427" s="18"/>
      <c r="X427" s="16"/>
      <c r="Y427" s="16"/>
      <c r="Z427" s="16"/>
      <c r="AA427" s="16"/>
      <c r="AB427" s="16"/>
      <c r="AC427" s="16"/>
      <c r="AD427" s="16"/>
      <c r="AE427" s="16"/>
      <c r="AF427" s="16"/>
      <c r="AG427" s="16"/>
      <c r="AH427" s="16"/>
      <c r="AI427" s="16"/>
    </row>
    <row r="428" spans="1:35" ht="12.75" customHeight="1" x14ac:dyDescent="0.4">
      <c r="A428" s="16"/>
      <c r="B428" s="16"/>
      <c r="C428" s="16"/>
      <c r="D428" s="16"/>
      <c r="E428" s="16"/>
      <c r="F428" s="16"/>
      <c r="G428" s="16"/>
      <c r="H428" s="16"/>
      <c r="I428" s="16"/>
      <c r="J428" s="16"/>
      <c r="K428" s="16"/>
      <c r="L428" s="18"/>
      <c r="M428" s="18"/>
      <c r="N428" s="18"/>
      <c r="O428" s="18"/>
      <c r="P428" s="18"/>
      <c r="Q428" s="18"/>
      <c r="R428" s="18"/>
      <c r="S428" s="18"/>
      <c r="T428" s="18"/>
      <c r="U428" s="18"/>
      <c r="V428" s="18"/>
      <c r="W428" s="18"/>
      <c r="X428" s="16"/>
      <c r="Y428" s="16"/>
      <c r="Z428" s="16"/>
      <c r="AA428" s="16"/>
      <c r="AB428" s="16"/>
      <c r="AC428" s="16"/>
      <c r="AD428" s="16"/>
      <c r="AE428" s="16"/>
      <c r="AF428" s="16"/>
      <c r="AG428" s="16"/>
      <c r="AH428" s="16"/>
      <c r="AI428" s="16"/>
    </row>
    <row r="429" spans="1:35" ht="12.75" customHeight="1" x14ac:dyDescent="0.4">
      <c r="A429" s="16"/>
      <c r="B429" s="16"/>
      <c r="C429" s="16"/>
      <c r="D429" s="16"/>
      <c r="E429" s="16"/>
      <c r="F429" s="16"/>
      <c r="G429" s="16"/>
      <c r="H429" s="16"/>
      <c r="I429" s="16"/>
      <c r="J429" s="16"/>
      <c r="K429" s="16"/>
      <c r="L429" s="18"/>
      <c r="M429" s="18"/>
      <c r="N429" s="18"/>
      <c r="O429" s="18"/>
      <c r="P429" s="18"/>
      <c r="Q429" s="18"/>
      <c r="R429" s="18"/>
      <c r="S429" s="18"/>
      <c r="T429" s="18"/>
      <c r="U429" s="18"/>
      <c r="V429" s="18"/>
      <c r="W429" s="18"/>
      <c r="X429" s="16"/>
      <c r="Y429" s="16"/>
      <c r="Z429" s="16"/>
      <c r="AA429" s="16"/>
      <c r="AB429" s="16"/>
      <c r="AC429" s="16"/>
      <c r="AD429" s="16"/>
      <c r="AE429" s="16"/>
      <c r="AF429" s="16"/>
      <c r="AG429" s="16"/>
      <c r="AH429" s="16"/>
      <c r="AI429" s="16"/>
    </row>
    <row r="430" spans="1:35" ht="12.75" customHeight="1" x14ac:dyDescent="0.4">
      <c r="A430" s="16"/>
      <c r="B430" s="16"/>
      <c r="C430" s="16"/>
      <c r="D430" s="16"/>
      <c r="E430" s="16"/>
      <c r="F430" s="16"/>
      <c r="G430" s="16"/>
      <c r="H430" s="16"/>
      <c r="I430" s="16"/>
      <c r="J430" s="16"/>
      <c r="K430" s="16"/>
      <c r="L430" s="18"/>
      <c r="M430" s="18"/>
      <c r="N430" s="18"/>
      <c r="O430" s="18"/>
      <c r="P430" s="18"/>
      <c r="Q430" s="18"/>
      <c r="R430" s="18"/>
      <c r="S430" s="18"/>
      <c r="T430" s="18"/>
      <c r="U430" s="18"/>
      <c r="V430" s="18"/>
      <c r="W430" s="18"/>
      <c r="X430" s="16"/>
      <c r="Y430" s="16"/>
      <c r="Z430" s="16"/>
      <c r="AA430" s="16"/>
      <c r="AB430" s="16"/>
      <c r="AC430" s="16"/>
      <c r="AD430" s="16"/>
      <c r="AE430" s="16"/>
      <c r="AF430" s="16"/>
      <c r="AG430" s="16"/>
      <c r="AH430" s="16"/>
      <c r="AI430" s="16"/>
    </row>
    <row r="431" spans="1:35" ht="12.75" customHeight="1" x14ac:dyDescent="0.4">
      <c r="A431" s="16"/>
      <c r="B431" s="16"/>
      <c r="C431" s="16"/>
      <c r="D431" s="16"/>
      <c r="E431" s="16"/>
      <c r="F431" s="16"/>
      <c r="G431" s="16"/>
      <c r="H431" s="16"/>
      <c r="I431" s="16"/>
      <c r="J431" s="16"/>
      <c r="K431" s="16"/>
      <c r="L431" s="18"/>
      <c r="M431" s="18"/>
      <c r="N431" s="18"/>
      <c r="O431" s="18"/>
      <c r="P431" s="18"/>
      <c r="Q431" s="18"/>
      <c r="R431" s="18"/>
      <c r="S431" s="18"/>
      <c r="T431" s="18"/>
      <c r="U431" s="18"/>
      <c r="V431" s="18"/>
      <c r="W431" s="18"/>
      <c r="X431" s="16"/>
      <c r="Y431" s="16"/>
      <c r="Z431" s="16"/>
      <c r="AA431" s="16"/>
      <c r="AB431" s="16"/>
      <c r="AC431" s="16"/>
      <c r="AD431" s="16"/>
      <c r="AE431" s="16"/>
      <c r="AF431" s="16"/>
      <c r="AG431" s="16"/>
      <c r="AH431" s="16"/>
      <c r="AI431" s="16"/>
    </row>
    <row r="432" spans="1:35" ht="12.75" customHeight="1" x14ac:dyDescent="0.4">
      <c r="A432" s="16"/>
      <c r="B432" s="16"/>
      <c r="C432" s="16"/>
      <c r="D432" s="16"/>
      <c r="E432" s="16"/>
      <c r="F432" s="16"/>
      <c r="G432" s="16"/>
      <c r="H432" s="16"/>
      <c r="I432" s="16"/>
      <c r="J432" s="16"/>
      <c r="K432" s="16"/>
      <c r="L432" s="18"/>
      <c r="M432" s="18"/>
      <c r="N432" s="18"/>
      <c r="O432" s="18"/>
      <c r="P432" s="18"/>
      <c r="Q432" s="18"/>
      <c r="R432" s="18"/>
      <c r="S432" s="18"/>
      <c r="T432" s="18"/>
      <c r="U432" s="18"/>
      <c r="V432" s="18"/>
      <c r="W432" s="18"/>
      <c r="X432" s="16"/>
      <c r="Y432" s="16"/>
      <c r="Z432" s="16"/>
      <c r="AA432" s="16"/>
      <c r="AB432" s="16"/>
      <c r="AC432" s="16"/>
      <c r="AD432" s="16"/>
      <c r="AE432" s="16"/>
      <c r="AF432" s="16"/>
      <c r="AG432" s="16"/>
      <c r="AH432" s="16"/>
      <c r="AI432" s="16"/>
    </row>
    <row r="433" spans="1:35" ht="12.75" customHeight="1" x14ac:dyDescent="0.4">
      <c r="A433" s="16"/>
      <c r="B433" s="16"/>
      <c r="C433" s="16"/>
      <c r="D433" s="16"/>
      <c r="E433" s="16"/>
      <c r="F433" s="16"/>
      <c r="G433" s="16"/>
      <c r="H433" s="16"/>
      <c r="I433" s="16"/>
      <c r="J433" s="16"/>
      <c r="K433" s="16"/>
      <c r="L433" s="18"/>
      <c r="M433" s="18"/>
      <c r="N433" s="18"/>
      <c r="O433" s="18"/>
      <c r="P433" s="18"/>
      <c r="Q433" s="18"/>
      <c r="R433" s="18"/>
      <c r="S433" s="18"/>
      <c r="T433" s="18"/>
      <c r="U433" s="18"/>
      <c r="V433" s="18"/>
      <c r="W433" s="18"/>
      <c r="X433" s="16"/>
      <c r="Y433" s="16"/>
      <c r="Z433" s="16"/>
      <c r="AA433" s="16"/>
      <c r="AB433" s="16"/>
      <c r="AC433" s="16"/>
      <c r="AD433" s="16"/>
      <c r="AE433" s="16"/>
      <c r="AF433" s="16"/>
      <c r="AG433" s="16"/>
      <c r="AH433" s="16"/>
      <c r="AI433" s="16"/>
    </row>
    <row r="434" spans="1:35" ht="12.75" customHeight="1" x14ac:dyDescent="0.4">
      <c r="A434" s="16"/>
      <c r="B434" s="16"/>
      <c r="C434" s="16"/>
      <c r="D434" s="16"/>
      <c r="E434" s="16"/>
      <c r="F434" s="16"/>
      <c r="G434" s="16"/>
      <c r="H434" s="16"/>
      <c r="I434" s="16"/>
      <c r="J434" s="16"/>
      <c r="K434" s="16"/>
      <c r="L434" s="18"/>
      <c r="M434" s="18"/>
      <c r="N434" s="18"/>
      <c r="O434" s="18"/>
      <c r="P434" s="18"/>
      <c r="Q434" s="18"/>
      <c r="R434" s="18"/>
      <c r="S434" s="18"/>
      <c r="T434" s="18"/>
      <c r="U434" s="18"/>
      <c r="V434" s="18"/>
      <c r="W434" s="18"/>
      <c r="X434" s="16"/>
      <c r="Y434" s="16"/>
      <c r="Z434" s="16"/>
      <c r="AA434" s="16"/>
      <c r="AB434" s="16"/>
      <c r="AC434" s="16"/>
      <c r="AD434" s="16"/>
      <c r="AE434" s="16"/>
      <c r="AF434" s="16"/>
      <c r="AG434" s="16"/>
      <c r="AH434" s="16"/>
      <c r="AI434" s="16"/>
    </row>
    <row r="435" spans="1:35" ht="12.75" customHeight="1" x14ac:dyDescent="0.4">
      <c r="A435" s="16"/>
      <c r="B435" s="16"/>
      <c r="C435" s="16"/>
      <c r="D435" s="16"/>
      <c r="E435" s="16"/>
      <c r="F435" s="16"/>
      <c r="G435" s="16"/>
      <c r="H435" s="16"/>
      <c r="I435" s="16"/>
      <c r="J435" s="16"/>
      <c r="K435" s="16"/>
      <c r="L435" s="18"/>
      <c r="M435" s="18"/>
      <c r="N435" s="18"/>
      <c r="O435" s="18"/>
      <c r="P435" s="18"/>
      <c r="Q435" s="18"/>
      <c r="R435" s="18"/>
      <c r="S435" s="18"/>
      <c r="T435" s="18"/>
      <c r="U435" s="18"/>
      <c r="V435" s="18"/>
      <c r="W435" s="18"/>
      <c r="X435" s="16"/>
      <c r="Y435" s="16"/>
      <c r="Z435" s="16"/>
      <c r="AA435" s="16"/>
      <c r="AB435" s="16"/>
      <c r="AC435" s="16"/>
      <c r="AD435" s="16"/>
      <c r="AE435" s="16"/>
      <c r="AF435" s="16"/>
      <c r="AG435" s="16"/>
      <c r="AH435" s="16"/>
      <c r="AI435" s="16"/>
    </row>
    <row r="436" spans="1:35" ht="12.75" customHeight="1" x14ac:dyDescent="0.4">
      <c r="A436" s="16"/>
      <c r="B436" s="16"/>
      <c r="C436" s="16"/>
      <c r="D436" s="16"/>
      <c r="E436" s="16"/>
      <c r="F436" s="16"/>
      <c r="G436" s="16"/>
      <c r="H436" s="16"/>
      <c r="I436" s="16"/>
      <c r="J436" s="16"/>
      <c r="K436" s="16"/>
      <c r="L436" s="18"/>
      <c r="M436" s="18"/>
      <c r="N436" s="18"/>
      <c r="O436" s="18"/>
      <c r="P436" s="18"/>
      <c r="Q436" s="18"/>
      <c r="R436" s="18"/>
      <c r="S436" s="18"/>
      <c r="T436" s="18"/>
      <c r="U436" s="18"/>
      <c r="V436" s="18"/>
      <c r="W436" s="18"/>
      <c r="X436" s="16"/>
      <c r="Y436" s="16"/>
      <c r="Z436" s="16"/>
      <c r="AA436" s="16"/>
      <c r="AB436" s="16"/>
      <c r="AC436" s="16"/>
      <c r="AD436" s="16"/>
      <c r="AE436" s="16"/>
      <c r="AF436" s="16"/>
      <c r="AG436" s="16"/>
      <c r="AH436" s="16"/>
      <c r="AI436" s="16"/>
    </row>
    <row r="437" spans="1:35" ht="12.75" customHeight="1" x14ac:dyDescent="0.4">
      <c r="A437" s="16"/>
      <c r="B437" s="16"/>
      <c r="C437" s="16"/>
      <c r="D437" s="16"/>
      <c r="E437" s="16"/>
      <c r="F437" s="16"/>
      <c r="G437" s="16"/>
      <c r="H437" s="16"/>
      <c r="I437" s="16"/>
      <c r="J437" s="16"/>
      <c r="K437" s="16"/>
      <c r="L437" s="18"/>
      <c r="M437" s="18"/>
      <c r="N437" s="18"/>
      <c r="O437" s="18"/>
      <c r="P437" s="18"/>
      <c r="Q437" s="18"/>
      <c r="R437" s="18"/>
      <c r="S437" s="18"/>
      <c r="T437" s="18"/>
      <c r="U437" s="18"/>
      <c r="V437" s="18"/>
      <c r="W437" s="18"/>
      <c r="X437" s="16"/>
      <c r="Y437" s="16"/>
      <c r="Z437" s="16"/>
      <c r="AA437" s="16"/>
      <c r="AB437" s="16"/>
      <c r="AC437" s="16"/>
      <c r="AD437" s="16"/>
      <c r="AE437" s="16"/>
      <c r="AF437" s="16"/>
      <c r="AG437" s="16"/>
      <c r="AH437" s="16"/>
      <c r="AI437" s="16"/>
    </row>
    <row r="438" spans="1:35" ht="12.75" customHeight="1" x14ac:dyDescent="0.4">
      <c r="A438" s="16"/>
      <c r="B438" s="16"/>
      <c r="C438" s="16"/>
      <c r="D438" s="16"/>
      <c r="E438" s="16"/>
      <c r="F438" s="16"/>
      <c r="G438" s="16"/>
      <c r="H438" s="16"/>
      <c r="I438" s="16"/>
      <c r="J438" s="16"/>
      <c r="K438" s="16"/>
      <c r="L438" s="18"/>
      <c r="M438" s="18"/>
      <c r="N438" s="18"/>
      <c r="O438" s="18"/>
      <c r="P438" s="18"/>
      <c r="Q438" s="18"/>
      <c r="R438" s="18"/>
      <c r="S438" s="18"/>
      <c r="T438" s="18"/>
      <c r="U438" s="18"/>
      <c r="V438" s="18"/>
      <c r="W438" s="18"/>
      <c r="X438" s="16"/>
      <c r="Y438" s="16"/>
      <c r="Z438" s="16"/>
      <c r="AA438" s="16"/>
      <c r="AB438" s="16"/>
      <c r="AC438" s="16"/>
      <c r="AD438" s="16"/>
      <c r="AE438" s="16"/>
      <c r="AF438" s="16"/>
      <c r="AG438" s="16"/>
      <c r="AH438" s="16"/>
      <c r="AI438" s="16"/>
    </row>
    <row r="439" spans="1:35" ht="12.75" customHeight="1" x14ac:dyDescent="0.4">
      <c r="A439" s="16"/>
      <c r="B439" s="16"/>
      <c r="C439" s="16"/>
      <c r="D439" s="16"/>
      <c r="E439" s="16"/>
      <c r="F439" s="16"/>
      <c r="G439" s="16"/>
      <c r="H439" s="16"/>
      <c r="I439" s="16"/>
      <c r="J439" s="16"/>
      <c r="K439" s="16"/>
      <c r="L439" s="18"/>
      <c r="M439" s="18"/>
      <c r="N439" s="18"/>
      <c r="O439" s="18"/>
      <c r="P439" s="18"/>
      <c r="Q439" s="18"/>
      <c r="R439" s="18"/>
      <c r="S439" s="18"/>
      <c r="T439" s="18"/>
      <c r="U439" s="18"/>
      <c r="V439" s="18"/>
      <c r="W439" s="18"/>
      <c r="X439" s="16"/>
      <c r="Y439" s="16"/>
      <c r="Z439" s="16"/>
      <c r="AA439" s="16"/>
      <c r="AB439" s="16"/>
      <c r="AC439" s="16"/>
      <c r="AD439" s="16"/>
      <c r="AE439" s="16"/>
      <c r="AF439" s="16"/>
      <c r="AG439" s="16"/>
      <c r="AH439" s="16"/>
      <c r="AI439" s="16"/>
    </row>
    <row r="440" spans="1:35" ht="12.75" customHeight="1" x14ac:dyDescent="0.4">
      <c r="A440" s="16"/>
      <c r="B440" s="16"/>
      <c r="C440" s="16"/>
      <c r="D440" s="16"/>
      <c r="E440" s="16"/>
      <c r="F440" s="16"/>
      <c r="G440" s="16"/>
      <c r="H440" s="16"/>
      <c r="I440" s="16"/>
      <c r="J440" s="16"/>
      <c r="K440" s="16"/>
      <c r="L440" s="18"/>
      <c r="M440" s="18"/>
      <c r="N440" s="18"/>
      <c r="O440" s="18"/>
      <c r="P440" s="18"/>
      <c r="Q440" s="18"/>
      <c r="R440" s="18"/>
      <c r="S440" s="18"/>
      <c r="T440" s="18"/>
      <c r="U440" s="18"/>
      <c r="V440" s="18"/>
      <c r="W440" s="18"/>
      <c r="X440" s="16"/>
      <c r="Y440" s="16"/>
      <c r="Z440" s="16"/>
      <c r="AA440" s="16"/>
      <c r="AB440" s="16"/>
      <c r="AC440" s="16"/>
      <c r="AD440" s="16"/>
      <c r="AE440" s="16"/>
      <c r="AF440" s="16"/>
      <c r="AG440" s="16"/>
      <c r="AH440" s="16"/>
      <c r="AI440" s="16"/>
    </row>
    <row r="441" spans="1:35" ht="12.75" customHeight="1" x14ac:dyDescent="0.4">
      <c r="A441" s="16"/>
      <c r="B441" s="16"/>
      <c r="C441" s="16"/>
      <c r="D441" s="16"/>
      <c r="E441" s="16"/>
      <c r="F441" s="16"/>
      <c r="G441" s="16"/>
      <c r="H441" s="16"/>
      <c r="I441" s="16"/>
      <c r="J441" s="16"/>
      <c r="K441" s="16"/>
      <c r="L441" s="18"/>
      <c r="M441" s="18"/>
      <c r="N441" s="18"/>
      <c r="O441" s="18"/>
      <c r="P441" s="18"/>
      <c r="Q441" s="18"/>
      <c r="R441" s="18"/>
      <c r="S441" s="18"/>
      <c r="T441" s="18"/>
      <c r="U441" s="18"/>
      <c r="V441" s="18"/>
      <c r="W441" s="18"/>
      <c r="X441" s="16"/>
      <c r="Y441" s="16"/>
      <c r="Z441" s="16"/>
      <c r="AA441" s="16"/>
      <c r="AB441" s="16"/>
      <c r="AC441" s="16"/>
      <c r="AD441" s="16"/>
      <c r="AE441" s="16"/>
      <c r="AF441" s="16"/>
      <c r="AG441" s="16"/>
      <c r="AH441" s="16"/>
      <c r="AI441" s="16"/>
    </row>
    <row r="442" spans="1:35" ht="12.75" customHeight="1" x14ac:dyDescent="0.4">
      <c r="A442" s="16"/>
      <c r="B442" s="16"/>
      <c r="C442" s="16"/>
      <c r="D442" s="16"/>
      <c r="E442" s="16"/>
      <c r="F442" s="16"/>
      <c r="G442" s="16"/>
      <c r="H442" s="16"/>
      <c r="I442" s="16"/>
      <c r="J442" s="16"/>
      <c r="K442" s="16"/>
      <c r="L442" s="18"/>
      <c r="M442" s="18"/>
      <c r="N442" s="18"/>
      <c r="O442" s="18"/>
      <c r="P442" s="18"/>
      <c r="Q442" s="18"/>
      <c r="R442" s="18"/>
      <c r="S442" s="18"/>
      <c r="T442" s="18"/>
      <c r="U442" s="18"/>
      <c r="V442" s="18"/>
      <c r="W442" s="18"/>
      <c r="X442" s="16"/>
      <c r="Y442" s="16"/>
      <c r="Z442" s="16"/>
      <c r="AA442" s="16"/>
      <c r="AB442" s="16"/>
      <c r="AC442" s="16"/>
      <c r="AD442" s="16"/>
      <c r="AE442" s="16"/>
      <c r="AF442" s="16"/>
      <c r="AG442" s="16"/>
      <c r="AH442" s="16"/>
      <c r="AI442" s="16"/>
    </row>
    <row r="443" spans="1:35" ht="12.75" customHeight="1" x14ac:dyDescent="0.4">
      <c r="A443" s="16"/>
      <c r="B443" s="16"/>
      <c r="C443" s="16"/>
      <c r="D443" s="16"/>
      <c r="E443" s="16"/>
      <c r="F443" s="16"/>
      <c r="G443" s="16"/>
      <c r="H443" s="16"/>
      <c r="I443" s="16"/>
      <c r="J443" s="16"/>
      <c r="K443" s="16"/>
      <c r="L443" s="18"/>
      <c r="M443" s="18"/>
      <c r="N443" s="18"/>
      <c r="O443" s="18"/>
      <c r="P443" s="18"/>
      <c r="Q443" s="18"/>
      <c r="R443" s="18"/>
      <c r="S443" s="18"/>
      <c r="T443" s="18"/>
      <c r="U443" s="18"/>
      <c r="V443" s="18"/>
      <c r="W443" s="18"/>
      <c r="X443" s="16"/>
      <c r="Y443" s="16"/>
      <c r="Z443" s="16"/>
      <c r="AA443" s="16"/>
      <c r="AB443" s="16"/>
      <c r="AC443" s="16"/>
      <c r="AD443" s="16"/>
      <c r="AE443" s="16"/>
      <c r="AF443" s="16"/>
      <c r="AG443" s="16"/>
      <c r="AH443" s="16"/>
      <c r="AI443" s="16"/>
    </row>
    <row r="444" spans="1:35" ht="12.75" customHeight="1" x14ac:dyDescent="0.4">
      <c r="A444" s="16"/>
      <c r="B444" s="16"/>
      <c r="C444" s="16"/>
      <c r="D444" s="16"/>
      <c r="E444" s="16"/>
      <c r="F444" s="16"/>
      <c r="G444" s="16"/>
      <c r="H444" s="16"/>
      <c r="I444" s="16"/>
      <c r="J444" s="16"/>
      <c r="K444" s="16"/>
      <c r="L444" s="18"/>
      <c r="M444" s="18"/>
      <c r="N444" s="18"/>
      <c r="O444" s="18"/>
      <c r="P444" s="18"/>
      <c r="Q444" s="18"/>
      <c r="R444" s="18"/>
      <c r="S444" s="18"/>
      <c r="T444" s="18"/>
      <c r="U444" s="18"/>
      <c r="V444" s="18"/>
      <c r="W444" s="18"/>
      <c r="X444" s="16"/>
      <c r="Y444" s="16"/>
      <c r="Z444" s="16"/>
      <c r="AA444" s="16"/>
      <c r="AB444" s="16"/>
      <c r="AC444" s="16"/>
      <c r="AD444" s="16"/>
      <c r="AE444" s="16"/>
      <c r="AF444" s="16"/>
      <c r="AG444" s="16"/>
      <c r="AH444" s="16"/>
      <c r="AI444" s="16"/>
    </row>
    <row r="445" spans="1:35" ht="12.75" customHeight="1" x14ac:dyDescent="0.4">
      <c r="A445" s="16"/>
      <c r="B445" s="16"/>
      <c r="C445" s="16"/>
      <c r="D445" s="16"/>
      <c r="E445" s="16"/>
      <c r="F445" s="16"/>
      <c r="G445" s="16"/>
      <c r="H445" s="16"/>
      <c r="I445" s="16"/>
      <c r="J445" s="16"/>
      <c r="K445" s="16"/>
      <c r="L445" s="18"/>
      <c r="M445" s="18"/>
      <c r="N445" s="18"/>
      <c r="O445" s="18"/>
      <c r="P445" s="18"/>
      <c r="Q445" s="18"/>
      <c r="R445" s="18"/>
      <c r="S445" s="18"/>
      <c r="T445" s="18"/>
      <c r="U445" s="18"/>
      <c r="V445" s="18"/>
      <c r="W445" s="18"/>
      <c r="X445" s="16"/>
      <c r="Y445" s="16"/>
      <c r="Z445" s="16"/>
      <c r="AA445" s="16"/>
      <c r="AB445" s="16"/>
      <c r="AC445" s="16"/>
      <c r="AD445" s="16"/>
      <c r="AE445" s="16"/>
      <c r="AF445" s="16"/>
      <c r="AG445" s="16"/>
      <c r="AH445" s="16"/>
      <c r="AI445" s="16"/>
    </row>
    <row r="446" spans="1:35" ht="12.75" customHeight="1" x14ac:dyDescent="0.4">
      <c r="A446" s="16"/>
      <c r="B446" s="16"/>
      <c r="C446" s="16"/>
      <c r="D446" s="16"/>
      <c r="E446" s="16"/>
      <c r="F446" s="16"/>
      <c r="G446" s="16"/>
      <c r="H446" s="16"/>
      <c r="I446" s="16"/>
      <c r="J446" s="16"/>
      <c r="K446" s="16"/>
      <c r="L446" s="18"/>
      <c r="M446" s="18"/>
      <c r="N446" s="18"/>
      <c r="O446" s="18"/>
      <c r="P446" s="18"/>
      <c r="Q446" s="18"/>
      <c r="R446" s="18"/>
      <c r="S446" s="18"/>
      <c r="T446" s="18"/>
      <c r="U446" s="18"/>
      <c r="V446" s="18"/>
      <c r="W446" s="18"/>
      <c r="X446" s="16"/>
      <c r="Y446" s="16"/>
      <c r="Z446" s="16"/>
      <c r="AA446" s="16"/>
      <c r="AB446" s="16"/>
      <c r="AC446" s="16"/>
      <c r="AD446" s="16"/>
      <c r="AE446" s="16"/>
      <c r="AF446" s="16"/>
      <c r="AG446" s="16"/>
      <c r="AH446" s="16"/>
      <c r="AI446" s="16"/>
    </row>
    <row r="447" spans="1:35" ht="12.75" customHeight="1" x14ac:dyDescent="0.4">
      <c r="A447" s="16"/>
      <c r="B447" s="16"/>
      <c r="C447" s="16"/>
      <c r="D447" s="16"/>
      <c r="E447" s="16"/>
      <c r="F447" s="16"/>
      <c r="G447" s="16"/>
      <c r="H447" s="16"/>
      <c r="I447" s="16"/>
      <c r="J447" s="16"/>
      <c r="K447" s="16"/>
      <c r="L447" s="18"/>
      <c r="M447" s="18"/>
      <c r="N447" s="18"/>
      <c r="O447" s="18"/>
      <c r="P447" s="18"/>
      <c r="Q447" s="18"/>
      <c r="R447" s="18"/>
      <c r="S447" s="18"/>
      <c r="T447" s="18"/>
      <c r="U447" s="18"/>
      <c r="V447" s="18"/>
      <c r="W447" s="18"/>
      <c r="X447" s="16"/>
      <c r="Y447" s="16"/>
      <c r="Z447" s="16"/>
      <c r="AA447" s="16"/>
      <c r="AB447" s="16"/>
      <c r="AC447" s="16"/>
      <c r="AD447" s="16"/>
      <c r="AE447" s="16"/>
      <c r="AF447" s="16"/>
      <c r="AG447" s="16"/>
      <c r="AH447" s="16"/>
      <c r="AI447" s="16"/>
    </row>
    <row r="448" spans="1:35" ht="12.75" customHeight="1" x14ac:dyDescent="0.4">
      <c r="A448" s="16"/>
      <c r="B448" s="16"/>
      <c r="C448" s="16"/>
      <c r="D448" s="16"/>
      <c r="E448" s="16"/>
      <c r="F448" s="16"/>
      <c r="G448" s="16"/>
      <c r="H448" s="16"/>
      <c r="I448" s="16"/>
      <c r="J448" s="16"/>
      <c r="K448" s="16"/>
      <c r="L448" s="18"/>
      <c r="M448" s="18"/>
      <c r="N448" s="18"/>
      <c r="O448" s="18"/>
      <c r="P448" s="18"/>
      <c r="Q448" s="18"/>
      <c r="R448" s="18"/>
      <c r="S448" s="18"/>
      <c r="T448" s="18"/>
      <c r="U448" s="18"/>
      <c r="V448" s="18"/>
      <c r="W448" s="18"/>
      <c r="X448" s="16"/>
      <c r="Y448" s="16"/>
      <c r="Z448" s="16"/>
      <c r="AA448" s="16"/>
      <c r="AB448" s="16"/>
      <c r="AC448" s="16"/>
      <c r="AD448" s="16"/>
      <c r="AE448" s="16"/>
      <c r="AF448" s="16"/>
      <c r="AG448" s="16"/>
      <c r="AH448" s="16"/>
      <c r="AI448" s="16"/>
    </row>
    <row r="449" spans="1:35" ht="12.75" customHeight="1" x14ac:dyDescent="0.4">
      <c r="A449" s="16"/>
      <c r="B449" s="16"/>
      <c r="C449" s="16"/>
      <c r="D449" s="16"/>
      <c r="E449" s="16"/>
      <c r="F449" s="16"/>
      <c r="G449" s="16"/>
      <c r="H449" s="16"/>
      <c r="I449" s="16"/>
      <c r="J449" s="16"/>
      <c r="K449" s="16"/>
      <c r="L449" s="18"/>
      <c r="M449" s="18"/>
      <c r="N449" s="18"/>
      <c r="O449" s="18"/>
      <c r="P449" s="18"/>
      <c r="Q449" s="18"/>
      <c r="R449" s="18"/>
      <c r="S449" s="18"/>
      <c r="T449" s="18"/>
      <c r="U449" s="18"/>
      <c r="V449" s="18"/>
      <c r="W449" s="18"/>
      <c r="X449" s="16"/>
      <c r="Y449" s="16"/>
      <c r="Z449" s="16"/>
      <c r="AA449" s="16"/>
      <c r="AB449" s="16"/>
      <c r="AC449" s="16"/>
      <c r="AD449" s="16"/>
      <c r="AE449" s="16"/>
      <c r="AF449" s="16"/>
      <c r="AG449" s="16"/>
      <c r="AH449" s="16"/>
      <c r="AI449" s="16"/>
    </row>
    <row r="450" spans="1:35" ht="12.75" customHeight="1" x14ac:dyDescent="0.4">
      <c r="A450" s="16"/>
      <c r="B450" s="16"/>
      <c r="C450" s="16"/>
      <c r="D450" s="16"/>
      <c r="E450" s="16"/>
      <c r="F450" s="16"/>
      <c r="G450" s="16"/>
      <c r="H450" s="16"/>
      <c r="I450" s="16"/>
      <c r="J450" s="16"/>
      <c r="K450" s="16"/>
      <c r="L450" s="18"/>
      <c r="M450" s="18"/>
      <c r="N450" s="18"/>
      <c r="O450" s="18"/>
      <c r="P450" s="18"/>
      <c r="Q450" s="18"/>
      <c r="R450" s="18"/>
      <c r="S450" s="18"/>
      <c r="T450" s="18"/>
      <c r="U450" s="18"/>
      <c r="V450" s="18"/>
      <c r="W450" s="18"/>
      <c r="X450" s="16"/>
      <c r="Y450" s="16"/>
      <c r="Z450" s="16"/>
      <c r="AA450" s="16"/>
      <c r="AB450" s="16"/>
      <c r="AC450" s="16"/>
      <c r="AD450" s="16"/>
      <c r="AE450" s="16"/>
      <c r="AF450" s="16"/>
      <c r="AG450" s="16"/>
      <c r="AH450" s="16"/>
      <c r="AI450" s="16"/>
    </row>
    <row r="451" spans="1:35" ht="12.75" customHeight="1" x14ac:dyDescent="0.4">
      <c r="A451" s="16"/>
      <c r="B451" s="16"/>
      <c r="C451" s="16"/>
      <c r="D451" s="16"/>
      <c r="E451" s="16"/>
      <c r="F451" s="16"/>
      <c r="G451" s="16"/>
      <c r="H451" s="16"/>
      <c r="I451" s="16"/>
      <c r="J451" s="16"/>
      <c r="K451" s="16"/>
      <c r="L451" s="18"/>
      <c r="M451" s="18"/>
      <c r="N451" s="18"/>
      <c r="O451" s="18"/>
      <c r="P451" s="18"/>
      <c r="Q451" s="18"/>
      <c r="R451" s="18"/>
      <c r="S451" s="18"/>
      <c r="T451" s="18"/>
      <c r="U451" s="18"/>
      <c r="V451" s="18"/>
      <c r="W451" s="18"/>
      <c r="X451" s="16"/>
      <c r="Y451" s="16"/>
      <c r="Z451" s="16"/>
      <c r="AA451" s="16"/>
      <c r="AB451" s="16"/>
      <c r="AC451" s="16"/>
      <c r="AD451" s="16"/>
      <c r="AE451" s="16"/>
      <c r="AF451" s="16"/>
      <c r="AG451" s="16"/>
      <c r="AH451" s="16"/>
      <c r="AI451" s="16"/>
    </row>
    <row r="452" spans="1:35" ht="12.75" customHeight="1" x14ac:dyDescent="0.4">
      <c r="A452" s="16"/>
      <c r="B452" s="16"/>
      <c r="C452" s="16"/>
      <c r="D452" s="16"/>
      <c r="E452" s="16"/>
      <c r="F452" s="16"/>
      <c r="G452" s="16"/>
      <c r="H452" s="16"/>
      <c r="I452" s="16"/>
      <c r="J452" s="16"/>
      <c r="K452" s="16"/>
      <c r="L452" s="18"/>
      <c r="M452" s="18"/>
      <c r="N452" s="18"/>
      <c r="O452" s="18"/>
      <c r="P452" s="18"/>
      <c r="Q452" s="18"/>
      <c r="R452" s="18"/>
      <c r="S452" s="18"/>
      <c r="T452" s="18"/>
      <c r="U452" s="18"/>
      <c r="V452" s="18"/>
      <c r="W452" s="18"/>
      <c r="X452" s="16"/>
      <c r="Y452" s="16"/>
      <c r="Z452" s="16"/>
      <c r="AA452" s="16"/>
      <c r="AB452" s="16"/>
      <c r="AC452" s="16"/>
      <c r="AD452" s="16"/>
      <c r="AE452" s="16"/>
      <c r="AF452" s="16"/>
      <c r="AG452" s="16"/>
      <c r="AH452" s="16"/>
      <c r="AI452" s="16"/>
    </row>
    <row r="453" spans="1:35" ht="12.75" customHeight="1" x14ac:dyDescent="0.4">
      <c r="A453" s="16"/>
      <c r="B453" s="16"/>
      <c r="C453" s="16"/>
      <c r="D453" s="16"/>
      <c r="E453" s="16"/>
      <c r="F453" s="16"/>
      <c r="G453" s="16"/>
      <c r="H453" s="16"/>
      <c r="I453" s="16"/>
      <c r="J453" s="16"/>
      <c r="K453" s="16"/>
      <c r="L453" s="18"/>
      <c r="M453" s="18"/>
      <c r="N453" s="18"/>
      <c r="O453" s="18"/>
      <c r="P453" s="18"/>
      <c r="Q453" s="18"/>
      <c r="R453" s="18"/>
      <c r="S453" s="18"/>
      <c r="T453" s="18"/>
      <c r="U453" s="18"/>
      <c r="V453" s="18"/>
      <c r="W453" s="18"/>
      <c r="X453" s="16"/>
      <c r="Y453" s="16"/>
      <c r="Z453" s="16"/>
      <c r="AA453" s="16"/>
      <c r="AB453" s="16"/>
      <c r="AC453" s="16"/>
      <c r="AD453" s="16"/>
      <c r="AE453" s="16"/>
      <c r="AF453" s="16"/>
      <c r="AG453" s="16"/>
      <c r="AH453" s="16"/>
      <c r="AI453" s="16"/>
    </row>
    <row r="454" spans="1:35" ht="12.75" customHeight="1" x14ac:dyDescent="0.4">
      <c r="A454" s="16"/>
      <c r="B454" s="16"/>
      <c r="C454" s="16"/>
      <c r="D454" s="16"/>
      <c r="E454" s="16"/>
      <c r="F454" s="16"/>
      <c r="G454" s="16"/>
      <c r="H454" s="16"/>
      <c r="I454" s="16"/>
      <c r="J454" s="16"/>
      <c r="K454" s="16"/>
      <c r="L454" s="18"/>
      <c r="M454" s="18"/>
      <c r="N454" s="18"/>
      <c r="O454" s="18"/>
      <c r="P454" s="18"/>
      <c r="Q454" s="18"/>
      <c r="R454" s="18"/>
      <c r="S454" s="18"/>
      <c r="T454" s="18"/>
      <c r="U454" s="18"/>
      <c r="V454" s="18"/>
      <c r="W454" s="18"/>
      <c r="X454" s="16"/>
      <c r="Y454" s="16"/>
      <c r="Z454" s="16"/>
      <c r="AA454" s="16"/>
      <c r="AB454" s="16"/>
      <c r="AC454" s="16"/>
      <c r="AD454" s="16"/>
      <c r="AE454" s="16"/>
      <c r="AF454" s="16"/>
      <c r="AG454" s="16"/>
      <c r="AH454" s="16"/>
      <c r="AI454" s="16"/>
    </row>
    <row r="455" spans="1:35" ht="12.75" customHeight="1" x14ac:dyDescent="0.4">
      <c r="A455" s="16"/>
      <c r="B455" s="16"/>
      <c r="C455" s="16"/>
      <c r="D455" s="16"/>
      <c r="E455" s="16"/>
      <c r="F455" s="16"/>
      <c r="G455" s="16"/>
      <c r="H455" s="16"/>
      <c r="I455" s="16"/>
      <c r="J455" s="16"/>
      <c r="K455" s="16"/>
      <c r="L455" s="18"/>
      <c r="M455" s="18"/>
      <c r="N455" s="18"/>
      <c r="O455" s="18"/>
      <c r="P455" s="18"/>
      <c r="Q455" s="18"/>
      <c r="R455" s="18"/>
      <c r="S455" s="18"/>
      <c r="T455" s="18"/>
      <c r="U455" s="18"/>
      <c r="V455" s="18"/>
      <c r="W455" s="18"/>
      <c r="X455" s="16"/>
      <c r="Y455" s="16"/>
      <c r="Z455" s="16"/>
      <c r="AA455" s="16"/>
      <c r="AB455" s="16"/>
      <c r="AC455" s="16"/>
      <c r="AD455" s="16"/>
      <c r="AE455" s="16"/>
      <c r="AF455" s="16"/>
      <c r="AG455" s="16"/>
      <c r="AH455" s="16"/>
      <c r="AI455" s="16"/>
    </row>
    <row r="456" spans="1:35" ht="12.75" customHeight="1" x14ac:dyDescent="0.4">
      <c r="A456" s="16"/>
      <c r="B456" s="16"/>
      <c r="C456" s="16"/>
      <c r="D456" s="16"/>
      <c r="E456" s="16"/>
      <c r="F456" s="16"/>
      <c r="G456" s="16"/>
      <c r="H456" s="16"/>
      <c r="I456" s="16"/>
      <c r="J456" s="16"/>
      <c r="K456" s="16"/>
      <c r="L456" s="18"/>
      <c r="M456" s="18"/>
      <c r="N456" s="18"/>
      <c r="O456" s="18"/>
      <c r="P456" s="18"/>
      <c r="Q456" s="18"/>
      <c r="R456" s="18"/>
      <c r="S456" s="18"/>
      <c r="T456" s="18"/>
      <c r="U456" s="18"/>
      <c r="V456" s="18"/>
      <c r="W456" s="18"/>
      <c r="X456" s="16"/>
      <c r="Y456" s="16"/>
      <c r="Z456" s="16"/>
      <c r="AA456" s="16"/>
      <c r="AB456" s="16"/>
      <c r="AC456" s="16"/>
      <c r="AD456" s="16"/>
      <c r="AE456" s="16"/>
      <c r="AF456" s="16"/>
      <c r="AG456" s="16"/>
      <c r="AH456" s="16"/>
      <c r="AI456" s="16"/>
    </row>
    <row r="457" spans="1:35" ht="12.75" customHeight="1" x14ac:dyDescent="0.4">
      <c r="A457" s="16"/>
      <c r="B457" s="16"/>
      <c r="C457" s="16"/>
      <c r="D457" s="16"/>
      <c r="E457" s="16"/>
      <c r="F457" s="16"/>
      <c r="G457" s="16"/>
      <c r="H457" s="16"/>
      <c r="I457" s="16"/>
      <c r="J457" s="16"/>
      <c r="K457" s="16"/>
      <c r="L457" s="18"/>
      <c r="M457" s="18"/>
      <c r="N457" s="18"/>
      <c r="O457" s="18"/>
      <c r="P457" s="18"/>
      <c r="Q457" s="18"/>
      <c r="R457" s="18"/>
      <c r="S457" s="18"/>
      <c r="T457" s="18"/>
      <c r="U457" s="18"/>
      <c r="V457" s="18"/>
      <c r="W457" s="18"/>
      <c r="X457" s="16"/>
      <c r="Y457" s="16"/>
      <c r="Z457" s="16"/>
      <c r="AA457" s="16"/>
      <c r="AB457" s="16"/>
      <c r="AC457" s="16"/>
      <c r="AD457" s="16"/>
      <c r="AE457" s="16"/>
      <c r="AF457" s="16"/>
      <c r="AG457" s="16"/>
      <c r="AH457" s="16"/>
      <c r="AI457" s="16"/>
    </row>
    <row r="458" spans="1:35" ht="12.75" customHeight="1" x14ac:dyDescent="0.4">
      <c r="A458" s="16"/>
      <c r="B458" s="16"/>
      <c r="C458" s="16"/>
      <c r="D458" s="16"/>
      <c r="E458" s="16"/>
      <c r="F458" s="16"/>
      <c r="G458" s="16"/>
      <c r="H458" s="16"/>
      <c r="I458" s="16"/>
      <c r="J458" s="16"/>
      <c r="K458" s="16"/>
      <c r="L458" s="18"/>
      <c r="M458" s="18"/>
      <c r="N458" s="18"/>
      <c r="O458" s="18"/>
      <c r="P458" s="18"/>
      <c r="Q458" s="18"/>
      <c r="R458" s="18"/>
      <c r="S458" s="18"/>
      <c r="T458" s="18"/>
      <c r="U458" s="18"/>
      <c r="V458" s="18"/>
      <c r="W458" s="18"/>
      <c r="X458" s="16"/>
      <c r="Y458" s="16"/>
      <c r="Z458" s="16"/>
      <c r="AA458" s="16"/>
      <c r="AB458" s="16"/>
      <c r="AC458" s="16"/>
      <c r="AD458" s="16"/>
      <c r="AE458" s="16"/>
      <c r="AF458" s="16"/>
      <c r="AG458" s="16"/>
      <c r="AH458" s="16"/>
      <c r="AI458" s="16"/>
    </row>
    <row r="459" spans="1:35" ht="12.75" customHeight="1" x14ac:dyDescent="0.4">
      <c r="A459" s="16"/>
      <c r="B459" s="16"/>
      <c r="C459" s="16"/>
      <c r="D459" s="16"/>
      <c r="E459" s="16"/>
      <c r="F459" s="16"/>
      <c r="G459" s="16"/>
      <c r="H459" s="16"/>
      <c r="I459" s="16"/>
      <c r="J459" s="16"/>
      <c r="K459" s="16"/>
      <c r="L459" s="18"/>
      <c r="M459" s="18"/>
      <c r="N459" s="18"/>
      <c r="O459" s="18"/>
      <c r="P459" s="18"/>
      <c r="Q459" s="18"/>
      <c r="R459" s="18"/>
      <c r="S459" s="18"/>
      <c r="T459" s="18"/>
      <c r="U459" s="18"/>
      <c r="V459" s="18"/>
      <c r="W459" s="18"/>
      <c r="X459" s="16"/>
      <c r="Y459" s="16"/>
      <c r="Z459" s="16"/>
      <c r="AA459" s="16"/>
      <c r="AB459" s="16"/>
      <c r="AC459" s="16"/>
      <c r="AD459" s="16"/>
      <c r="AE459" s="16"/>
      <c r="AF459" s="16"/>
      <c r="AG459" s="16"/>
      <c r="AH459" s="16"/>
      <c r="AI459" s="16"/>
    </row>
    <row r="460" spans="1:35" ht="12.75" customHeight="1" x14ac:dyDescent="0.4">
      <c r="A460" s="16"/>
      <c r="B460" s="16"/>
      <c r="C460" s="16"/>
      <c r="D460" s="16"/>
      <c r="E460" s="16"/>
      <c r="F460" s="16"/>
      <c r="G460" s="16"/>
      <c r="H460" s="16"/>
      <c r="I460" s="16"/>
      <c r="J460" s="16"/>
      <c r="K460" s="16"/>
      <c r="L460" s="18"/>
      <c r="M460" s="18"/>
      <c r="N460" s="18"/>
      <c r="O460" s="18"/>
      <c r="P460" s="18"/>
      <c r="Q460" s="18"/>
      <c r="R460" s="18"/>
      <c r="S460" s="18"/>
      <c r="T460" s="18"/>
      <c r="U460" s="18"/>
      <c r="V460" s="18"/>
      <c r="W460" s="18"/>
      <c r="X460" s="16"/>
      <c r="Y460" s="16"/>
      <c r="Z460" s="16"/>
      <c r="AA460" s="16"/>
      <c r="AB460" s="16"/>
      <c r="AC460" s="16"/>
      <c r="AD460" s="16"/>
      <c r="AE460" s="16"/>
      <c r="AF460" s="16"/>
      <c r="AG460" s="16"/>
      <c r="AH460" s="16"/>
      <c r="AI460" s="16"/>
    </row>
    <row r="461" spans="1:35" ht="12.75" customHeight="1" x14ac:dyDescent="0.4">
      <c r="A461" s="16"/>
      <c r="B461" s="16"/>
      <c r="C461" s="16"/>
      <c r="D461" s="16"/>
      <c r="E461" s="16"/>
      <c r="F461" s="16"/>
      <c r="G461" s="16"/>
      <c r="H461" s="16"/>
      <c r="I461" s="16"/>
      <c r="J461" s="16"/>
      <c r="K461" s="16"/>
      <c r="L461" s="18"/>
      <c r="M461" s="18"/>
      <c r="N461" s="18"/>
      <c r="O461" s="18"/>
      <c r="P461" s="18"/>
      <c r="Q461" s="18"/>
      <c r="R461" s="18"/>
      <c r="S461" s="18"/>
      <c r="T461" s="18"/>
      <c r="U461" s="18"/>
      <c r="V461" s="18"/>
      <c r="W461" s="18"/>
      <c r="X461" s="16"/>
      <c r="Y461" s="16"/>
      <c r="Z461" s="16"/>
      <c r="AA461" s="16"/>
      <c r="AB461" s="16"/>
      <c r="AC461" s="16"/>
      <c r="AD461" s="16"/>
      <c r="AE461" s="16"/>
      <c r="AF461" s="16"/>
      <c r="AG461" s="16"/>
      <c r="AH461" s="16"/>
      <c r="AI461" s="16"/>
    </row>
    <row r="462" spans="1:35" ht="12.75" customHeight="1" x14ac:dyDescent="0.4">
      <c r="A462" s="16"/>
      <c r="B462" s="16"/>
      <c r="C462" s="16"/>
      <c r="D462" s="16"/>
      <c r="E462" s="16"/>
      <c r="F462" s="16"/>
      <c r="G462" s="16"/>
      <c r="H462" s="16"/>
      <c r="I462" s="16"/>
      <c r="J462" s="16"/>
      <c r="K462" s="16"/>
      <c r="L462" s="18"/>
      <c r="M462" s="18"/>
      <c r="N462" s="18"/>
      <c r="O462" s="18"/>
      <c r="P462" s="18"/>
      <c r="Q462" s="18"/>
      <c r="R462" s="18"/>
      <c r="S462" s="18"/>
      <c r="T462" s="18"/>
      <c r="U462" s="18"/>
      <c r="V462" s="18"/>
      <c r="W462" s="18"/>
      <c r="X462" s="16"/>
      <c r="Y462" s="16"/>
      <c r="Z462" s="16"/>
      <c r="AA462" s="16"/>
      <c r="AB462" s="16"/>
      <c r="AC462" s="16"/>
      <c r="AD462" s="16"/>
      <c r="AE462" s="16"/>
      <c r="AF462" s="16"/>
      <c r="AG462" s="16"/>
      <c r="AH462" s="16"/>
      <c r="AI462" s="16"/>
    </row>
    <row r="463" spans="1:35" ht="12.75" customHeight="1" x14ac:dyDescent="0.4">
      <c r="A463" s="16"/>
      <c r="B463" s="16"/>
      <c r="C463" s="16"/>
      <c r="D463" s="16"/>
      <c r="E463" s="16"/>
      <c r="F463" s="16"/>
      <c r="G463" s="16"/>
      <c r="H463" s="16"/>
      <c r="I463" s="16"/>
      <c r="J463" s="16"/>
      <c r="K463" s="16"/>
      <c r="L463" s="18"/>
      <c r="M463" s="18"/>
      <c r="N463" s="18"/>
      <c r="O463" s="18"/>
      <c r="P463" s="18"/>
      <c r="Q463" s="18"/>
      <c r="R463" s="18"/>
      <c r="S463" s="18"/>
      <c r="T463" s="18"/>
      <c r="U463" s="18"/>
      <c r="V463" s="18"/>
      <c r="W463" s="18"/>
      <c r="X463" s="16"/>
      <c r="Y463" s="16"/>
      <c r="Z463" s="16"/>
      <c r="AA463" s="16"/>
      <c r="AB463" s="16"/>
      <c r="AC463" s="16"/>
      <c r="AD463" s="16"/>
      <c r="AE463" s="16"/>
      <c r="AF463" s="16"/>
      <c r="AG463" s="16"/>
      <c r="AH463" s="16"/>
      <c r="AI463" s="16"/>
    </row>
    <row r="464" spans="1:35" ht="12.75" customHeight="1" x14ac:dyDescent="0.4">
      <c r="A464" s="16"/>
      <c r="B464" s="16"/>
      <c r="C464" s="16"/>
      <c r="D464" s="16"/>
      <c r="E464" s="16"/>
      <c r="F464" s="16"/>
      <c r="G464" s="16"/>
      <c r="H464" s="16"/>
      <c r="I464" s="16"/>
      <c r="J464" s="16"/>
      <c r="K464" s="16"/>
      <c r="L464" s="18"/>
      <c r="M464" s="18"/>
      <c r="N464" s="18"/>
      <c r="O464" s="18"/>
      <c r="P464" s="18"/>
      <c r="Q464" s="18"/>
      <c r="R464" s="18"/>
      <c r="S464" s="18"/>
      <c r="T464" s="18"/>
      <c r="U464" s="18"/>
      <c r="V464" s="18"/>
      <c r="W464" s="18"/>
      <c r="X464" s="16"/>
      <c r="Y464" s="16"/>
      <c r="Z464" s="16"/>
      <c r="AA464" s="16"/>
      <c r="AB464" s="16"/>
      <c r="AC464" s="16"/>
      <c r="AD464" s="16"/>
      <c r="AE464" s="16"/>
      <c r="AF464" s="16"/>
      <c r="AG464" s="16"/>
      <c r="AH464" s="16"/>
      <c r="AI464" s="16"/>
    </row>
    <row r="465" spans="1:35" ht="12.75" customHeight="1" x14ac:dyDescent="0.4">
      <c r="A465" s="16"/>
      <c r="B465" s="16"/>
      <c r="C465" s="16"/>
      <c r="D465" s="16"/>
      <c r="E465" s="16"/>
      <c r="F465" s="16"/>
      <c r="G465" s="16"/>
      <c r="H465" s="16"/>
      <c r="I465" s="16"/>
      <c r="J465" s="16"/>
      <c r="K465" s="16"/>
      <c r="L465" s="18"/>
      <c r="M465" s="18"/>
      <c r="N465" s="18"/>
      <c r="O465" s="18"/>
      <c r="P465" s="18"/>
      <c r="Q465" s="18"/>
      <c r="R465" s="18"/>
      <c r="S465" s="18"/>
      <c r="T465" s="18"/>
      <c r="U465" s="18"/>
      <c r="V465" s="18"/>
      <c r="W465" s="18"/>
      <c r="X465" s="16"/>
      <c r="Y465" s="16"/>
      <c r="Z465" s="16"/>
      <c r="AA465" s="16"/>
      <c r="AB465" s="16"/>
      <c r="AC465" s="16"/>
      <c r="AD465" s="16"/>
      <c r="AE465" s="16"/>
      <c r="AF465" s="16"/>
      <c r="AG465" s="16"/>
      <c r="AH465" s="16"/>
      <c r="AI465" s="16"/>
    </row>
    <row r="466" spans="1:35" ht="12.75" customHeight="1" x14ac:dyDescent="0.4">
      <c r="A466" s="16"/>
      <c r="B466" s="16"/>
      <c r="C466" s="16"/>
      <c r="D466" s="16"/>
      <c r="E466" s="16"/>
      <c r="F466" s="16"/>
      <c r="G466" s="16"/>
      <c r="H466" s="16"/>
      <c r="I466" s="16"/>
      <c r="J466" s="16"/>
      <c r="K466" s="16"/>
      <c r="L466" s="18"/>
      <c r="M466" s="18"/>
      <c r="N466" s="18"/>
      <c r="O466" s="18"/>
      <c r="P466" s="18"/>
      <c r="Q466" s="18"/>
      <c r="R466" s="18"/>
      <c r="S466" s="18"/>
      <c r="T466" s="18"/>
      <c r="U466" s="18"/>
      <c r="V466" s="18"/>
      <c r="W466" s="18"/>
      <c r="X466" s="16"/>
      <c r="Y466" s="16"/>
      <c r="Z466" s="16"/>
      <c r="AA466" s="16"/>
      <c r="AB466" s="16"/>
      <c r="AC466" s="16"/>
      <c r="AD466" s="16"/>
      <c r="AE466" s="16"/>
      <c r="AF466" s="16"/>
      <c r="AG466" s="16"/>
      <c r="AH466" s="16"/>
      <c r="AI466" s="16"/>
    </row>
    <row r="467" spans="1:35" ht="12.75" customHeight="1" x14ac:dyDescent="0.4">
      <c r="A467" s="16"/>
      <c r="B467" s="16"/>
      <c r="C467" s="16"/>
      <c r="D467" s="16"/>
      <c r="E467" s="16"/>
      <c r="F467" s="16"/>
      <c r="G467" s="16"/>
      <c r="H467" s="16"/>
      <c r="I467" s="16"/>
      <c r="J467" s="16"/>
      <c r="K467" s="16"/>
      <c r="L467" s="18"/>
      <c r="M467" s="18"/>
      <c r="N467" s="18"/>
      <c r="O467" s="18"/>
      <c r="P467" s="18"/>
      <c r="Q467" s="18"/>
      <c r="R467" s="18"/>
      <c r="S467" s="18"/>
      <c r="T467" s="18"/>
      <c r="U467" s="18"/>
      <c r="V467" s="18"/>
      <c r="W467" s="18"/>
      <c r="X467" s="16"/>
      <c r="Y467" s="16"/>
      <c r="Z467" s="16"/>
      <c r="AA467" s="16"/>
      <c r="AB467" s="16"/>
      <c r="AC467" s="16"/>
      <c r="AD467" s="16"/>
      <c r="AE467" s="16"/>
      <c r="AF467" s="16"/>
      <c r="AG467" s="16"/>
      <c r="AH467" s="16"/>
      <c r="AI467" s="16"/>
    </row>
    <row r="468" spans="1:35" ht="12.75" customHeight="1" x14ac:dyDescent="0.4">
      <c r="A468" s="16"/>
      <c r="B468" s="16"/>
      <c r="C468" s="16"/>
      <c r="D468" s="16"/>
      <c r="E468" s="16"/>
      <c r="F468" s="16"/>
      <c r="G468" s="16"/>
      <c r="H468" s="16"/>
      <c r="I468" s="16"/>
      <c r="J468" s="16"/>
      <c r="K468" s="16"/>
      <c r="L468" s="18"/>
      <c r="M468" s="18"/>
      <c r="N468" s="18"/>
      <c r="O468" s="18"/>
      <c r="P468" s="18"/>
      <c r="Q468" s="18"/>
      <c r="R468" s="18"/>
      <c r="S468" s="18"/>
      <c r="T468" s="18"/>
      <c r="U468" s="18"/>
      <c r="V468" s="18"/>
      <c r="W468" s="18"/>
      <c r="X468" s="16"/>
      <c r="Y468" s="16"/>
      <c r="Z468" s="16"/>
      <c r="AA468" s="16"/>
      <c r="AB468" s="16"/>
      <c r="AC468" s="16"/>
      <c r="AD468" s="16"/>
      <c r="AE468" s="16"/>
      <c r="AF468" s="16"/>
      <c r="AG468" s="16"/>
      <c r="AH468" s="16"/>
      <c r="AI468" s="16"/>
    </row>
    <row r="469" spans="1:35" ht="12.75" customHeight="1" x14ac:dyDescent="0.4">
      <c r="A469" s="16"/>
      <c r="B469" s="16"/>
      <c r="C469" s="16"/>
      <c r="D469" s="16"/>
      <c r="E469" s="16"/>
      <c r="F469" s="16"/>
      <c r="G469" s="16"/>
      <c r="H469" s="16"/>
      <c r="I469" s="16"/>
      <c r="J469" s="16"/>
      <c r="K469" s="16"/>
      <c r="L469" s="18"/>
      <c r="M469" s="18"/>
      <c r="N469" s="18"/>
      <c r="O469" s="18"/>
      <c r="P469" s="18"/>
      <c r="Q469" s="18"/>
      <c r="R469" s="18"/>
      <c r="S469" s="18"/>
      <c r="T469" s="18"/>
      <c r="U469" s="18"/>
      <c r="V469" s="18"/>
      <c r="W469" s="18"/>
      <c r="X469" s="16"/>
      <c r="Y469" s="16"/>
      <c r="Z469" s="16"/>
      <c r="AA469" s="16"/>
      <c r="AB469" s="16"/>
      <c r="AC469" s="16"/>
      <c r="AD469" s="16"/>
      <c r="AE469" s="16"/>
      <c r="AF469" s="16"/>
      <c r="AG469" s="16"/>
      <c r="AH469" s="16"/>
      <c r="AI469" s="16"/>
    </row>
    <row r="470" spans="1:35" ht="12.75" customHeight="1" x14ac:dyDescent="0.4">
      <c r="A470" s="16"/>
      <c r="B470" s="16"/>
      <c r="C470" s="16"/>
      <c r="D470" s="16"/>
      <c r="E470" s="16"/>
      <c r="F470" s="16"/>
      <c r="G470" s="16"/>
      <c r="H470" s="16"/>
      <c r="I470" s="16"/>
      <c r="J470" s="16"/>
      <c r="K470" s="16"/>
      <c r="L470" s="18"/>
      <c r="M470" s="18"/>
      <c r="N470" s="18"/>
      <c r="O470" s="18"/>
      <c r="P470" s="18"/>
      <c r="Q470" s="18"/>
      <c r="R470" s="18"/>
      <c r="S470" s="18"/>
      <c r="T470" s="18"/>
      <c r="U470" s="18"/>
      <c r="V470" s="18"/>
      <c r="W470" s="18"/>
      <c r="X470" s="16"/>
      <c r="Y470" s="16"/>
      <c r="Z470" s="16"/>
      <c r="AA470" s="16"/>
      <c r="AB470" s="16"/>
      <c r="AC470" s="16"/>
      <c r="AD470" s="16"/>
      <c r="AE470" s="16"/>
      <c r="AF470" s="16"/>
      <c r="AG470" s="16"/>
      <c r="AH470" s="16"/>
      <c r="AI470" s="16"/>
    </row>
    <row r="471" spans="1:35" ht="12.75" customHeight="1" x14ac:dyDescent="0.4">
      <c r="A471" s="16"/>
      <c r="B471" s="16"/>
      <c r="C471" s="16"/>
      <c r="D471" s="16"/>
      <c r="E471" s="16"/>
      <c r="F471" s="16"/>
      <c r="G471" s="16"/>
      <c r="H471" s="16"/>
      <c r="I471" s="16"/>
      <c r="J471" s="16"/>
      <c r="K471" s="16"/>
      <c r="L471" s="18"/>
      <c r="M471" s="18"/>
      <c r="N471" s="18"/>
      <c r="O471" s="18"/>
      <c r="P471" s="18"/>
      <c r="Q471" s="18"/>
      <c r="R471" s="18"/>
      <c r="S471" s="18"/>
      <c r="T471" s="18"/>
      <c r="U471" s="18"/>
      <c r="V471" s="18"/>
      <c r="W471" s="18"/>
      <c r="X471" s="16"/>
      <c r="Y471" s="16"/>
      <c r="Z471" s="16"/>
      <c r="AA471" s="16"/>
      <c r="AB471" s="16"/>
      <c r="AC471" s="16"/>
      <c r="AD471" s="16"/>
      <c r="AE471" s="16"/>
      <c r="AF471" s="16"/>
      <c r="AG471" s="16"/>
      <c r="AH471" s="16"/>
      <c r="AI471" s="16"/>
    </row>
    <row r="472" spans="1:35" ht="12.75" customHeight="1" x14ac:dyDescent="0.4">
      <c r="A472" s="16"/>
      <c r="B472" s="16"/>
      <c r="C472" s="16"/>
      <c r="D472" s="16"/>
      <c r="E472" s="16"/>
      <c r="F472" s="16"/>
      <c r="G472" s="16"/>
      <c r="H472" s="16"/>
      <c r="I472" s="16"/>
      <c r="J472" s="16"/>
      <c r="K472" s="16"/>
      <c r="L472" s="18"/>
      <c r="M472" s="18"/>
      <c r="N472" s="18"/>
      <c r="O472" s="18"/>
      <c r="P472" s="18"/>
      <c r="Q472" s="18"/>
      <c r="R472" s="18"/>
      <c r="S472" s="18"/>
      <c r="T472" s="18"/>
      <c r="U472" s="18"/>
      <c r="V472" s="18"/>
      <c r="W472" s="18"/>
      <c r="X472" s="16"/>
      <c r="Y472" s="16"/>
      <c r="Z472" s="16"/>
      <c r="AA472" s="16"/>
      <c r="AB472" s="16"/>
      <c r="AC472" s="16"/>
      <c r="AD472" s="16"/>
      <c r="AE472" s="16"/>
      <c r="AF472" s="16"/>
      <c r="AG472" s="16"/>
      <c r="AH472" s="16"/>
      <c r="AI472" s="16"/>
    </row>
    <row r="473" spans="1:35" ht="12.75" customHeight="1" x14ac:dyDescent="0.4">
      <c r="A473" s="16"/>
      <c r="B473" s="16"/>
      <c r="C473" s="16"/>
      <c r="D473" s="16"/>
      <c r="E473" s="16"/>
      <c r="F473" s="16"/>
      <c r="G473" s="16"/>
      <c r="H473" s="16"/>
      <c r="I473" s="16"/>
      <c r="J473" s="16"/>
      <c r="K473" s="16"/>
      <c r="L473" s="18"/>
      <c r="M473" s="18"/>
      <c r="N473" s="18"/>
      <c r="O473" s="18"/>
      <c r="P473" s="18"/>
      <c r="Q473" s="18"/>
      <c r="R473" s="18"/>
      <c r="S473" s="18"/>
      <c r="T473" s="18"/>
      <c r="U473" s="18"/>
      <c r="V473" s="18"/>
      <c r="W473" s="18"/>
      <c r="X473" s="16"/>
      <c r="Y473" s="16"/>
      <c r="Z473" s="16"/>
      <c r="AA473" s="16"/>
      <c r="AB473" s="16"/>
      <c r="AC473" s="16"/>
      <c r="AD473" s="16"/>
      <c r="AE473" s="16"/>
      <c r="AF473" s="16"/>
      <c r="AG473" s="16"/>
      <c r="AH473" s="16"/>
      <c r="AI473" s="16"/>
    </row>
    <row r="474" spans="1:35" ht="12.75" customHeight="1" x14ac:dyDescent="0.4">
      <c r="A474" s="16"/>
      <c r="B474" s="16"/>
      <c r="C474" s="16"/>
      <c r="D474" s="16"/>
      <c r="E474" s="16"/>
      <c r="F474" s="16"/>
      <c r="G474" s="16"/>
      <c r="H474" s="16"/>
      <c r="I474" s="16"/>
      <c r="J474" s="16"/>
      <c r="K474" s="16"/>
      <c r="L474" s="18"/>
      <c r="M474" s="18"/>
      <c r="N474" s="18"/>
      <c r="O474" s="18"/>
      <c r="P474" s="18"/>
      <c r="Q474" s="18"/>
      <c r="R474" s="18"/>
      <c r="S474" s="18"/>
      <c r="T474" s="18"/>
      <c r="U474" s="18"/>
      <c r="V474" s="18"/>
      <c r="W474" s="18"/>
      <c r="X474" s="16"/>
      <c r="Y474" s="16"/>
      <c r="Z474" s="16"/>
      <c r="AA474" s="16"/>
      <c r="AB474" s="16"/>
      <c r="AC474" s="16"/>
      <c r="AD474" s="16"/>
      <c r="AE474" s="16"/>
      <c r="AF474" s="16"/>
      <c r="AG474" s="16"/>
      <c r="AH474" s="16"/>
      <c r="AI474" s="16"/>
    </row>
    <row r="475" spans="1:35" ht="12.75" customHeight="1" x14ac:dyDescent="0.4">
      <c r="A475" s="16"/>
      <c r="B475" s="16"/>
      <c r="C475" s="16"/>
      <c r="D475" s="16"/>
      <c r="E475" s="16"/>
      <c r="F475" s="16"/>
      <c r="G475" s="16"/>
      <c r="H475" s="16"/>
      <c r="I475" s="16"/>
      <c r="J475" s="16"/>
      <c r="K475" s="16"/>
      <c r="L475" s="18"/>
      <c r="M475" s="18"/>
      <c r="N475" s="18"/>
      <c r="O475" s="18"/>
      <c r="P475" s="18"/>
      <c r="Q475" s="18"/>
      <c r="R475" s="18"/>
      <c r="S475" s="18"/>
      <c r="T475" s="18"/>
      <c r="U475" s="18"/>
      <c r="V475" s="18"/>
      <c r="W475" s="18"/>
      <c r="X475" s="16"/>
      <c r="Y475" s="16"/>
      <c r="Z475" s="16"/>
      <c r="AA475" s="16"/>
      <c r="AB475" s="16"/>
      <c r="AC475" s="16"/>
      <c r="AD475" s="16"/>
      <c r="AE475" s="16"/>
      <c r="AF475" s="16"/>
      <c r="AG475" s="16"/>
      <c r="AH475" s="16"/>
      <c r="AI475" s="16"/>
    </row>
    <row r="476" spans="1:35" ht="12.75" customHeight="1" x14ac:dyDescent="0.4">
      <c r="A476" s="16"/>
      <c r="B476" s="16"/>
      <c r="C476" s="16"/>
      <c r="D476" s="16"/>
      <c r="E476" s="16"/>
      <c r="F476" s="16"/>
      <c r="G476" s="16"/>
      <c r="H476" s="16"/>
      <c r="I476" s="16"/>
      <c r="J476" s="16"/>
      <c r="K476" s="16"/>
      <c r="L476" s="18"/>
      <c r="M476" s="18"/>
      <c r="N476" s="18"/>
      <c r="O476" s="18"/>
      <c r="P476" s="18"/>
      <c r="Q476" s="18"/>
      <c r="R476" s="18"/>
      <c r="S476" s="18"/>
      <c r="T476" s="18"/>
      <c r="U476" s="18"/>
      <c r="V476" s="18"/>
      <c r="W476" s="18"/>
      <c r="X476" s="16"/>
      <c r="Y476" s="16"/>
      <c r="Z476" s="16"/>
      <c r="AA476" s="16"/>
      <c r="AB476" s="16"/>
      <c r="AC476" s="16"/>
      <c r="AD476" s="16"/>
      <c r="AE476" s="16"/>
      <c r="AF476" s="16"/>
      <c r="AG476" s="16"/>
      <c r="AH476" s="16"/>
      <c r="AI476" s="16"/>
    </row>
    <row r="477" spans="1:35" ht="12.75" customHeight="1" x14ac:dyDescent="0.4">
      <c r="A477" s="16"/>
      <c r="B477" s="16"/>
      <c r="C477" s="16"/>
      <c r="D477" s="16"/>
      <c r="E477" s="16"/>
      <c r="F477" s="16"/>
      <c r="G477" s="16"/>
      <c r="H477" s="16"/>
      <c r="I477" s="16"/>
      <c r="J477" s="16"/>
      <c r="K477" s="16"/>
      <c r="L477" s="18"/>
      <c r="M477" s="18"/>
      <c r="N477" s="18"/>
      <c r="O477" s="18"/>
      <c r="P477" s="18"/>
      <c r="Q477" s="18"/>
      <c r="R477" s="18"/>
      <c r="S477" s="18"/>
      <c r="T477" s="18"/>
      <c r="U477" s="18"/>
      <c r="V477" s="18"/>
      <c r="W477" s="18"/>
      <c r="X477" s="16"/>
      <c r="Y477" s="16"/>
      <c r="Z477" s="16"/>
      <c r="AA477" s="16"/>
      <c r="AB477" s="16"/>
      <c r="AC477" s="16"/>
      <c r="AD477" s="16"/>
      <c r="AE477" s="16"/>
      <c r="AF477" s="16"/>
      <c r="AG477" s="16"/>
      <c r="AH477" s="16"/>
      <c r="AI477" s="16"/>
    </row>
    <row r="478" spans="1:35" ht="12.75" customHeight="1" x14ac:dyDescent="0.4">
      <c r="A478" s="16"/>
      <c r="B478" s="16"/>
      <c r="C478" s="16"/>
      <c r="D478" s="16"/>
      <c r="E478" s="16"/>
      <c r="F478" s="16"/>
      <c r="G478" s="16"/>
      <c r="H478" s="16"/>
      <c r="I478" s="16"/>
      <c r="J478" s="16"/>
      <c r="K478" s="16"/>
      <c r="L478" s="18"/>
      <c r="M478" s="18"/>
      <c r="N478" s="18"/>
      <c r="O478" s="18"/>
      <c r="P478" s="18"/>
      <c r="Q478" s="18"/>
      <c r="R478" s="18"/>
      <c r="S478" s="18"/>
      <c r="T478" s="18"/>
      <c r="U478" s="18"/>
      <c r="V478" s="18"/>
      <c r="W478" s="18"/>
      <c r="X478" s="16"/>
      <c r="Y478" s="16"/>
      <c r="Z478" s="16"/>
      <c r="AA478" s="16"/>
      <c r="AB478" s="16"/>
      <c r="AC478" s="16"/>
      <c r="AD478" s="16"/>
      <c r="AE478" s="16"/>
      <c r="AF478" s="16"/>
      <c r="AG478" s="16"/>
      <c r="AH478" s="16"/>
      <c r="AI478" s="16"/>
    </row>
    <row r="479" spans="1:35" ht="12.75" customHeight="1" x14ac:dyDescent="0.4">
      <c r="A479" s="16"/>
      <c r="B479" s="16"/>
      <c r="C479" s="16"/>
      <c r="D479" s="16"/>
      <c r="E479" s="16"/>
      <c r="F479" s="16"/>
      <c r="G479" s="16"/>
      <c r="H479" s="16"/>
      <c r="I479" s="16"/>
      <c r="J479" s="16"/>
      <c r="K479" s="16"/>
      <c r="L479" s="18"/>
      <c r="M479" s="18"/>
      <c r="N479" s="18"/>
      <c r="O479" s="18"/>
      <c r="P479" s="18"/>
      <c r="Q479" s="18"/>
      <c r="R479" s="18"/>
      <c r="S479" s="18"/>
      <c r="T479" s="18"/>
      <c r="U479" s="18"/>
      <c r="V479" s="18"/>
      <c r="W479" s="18"/>
      <c r="X479" s="16"/>
      <c r="Y479" s="16"/>
      <c r="Z479" s="16"/>
      <c r="AA479" s="16"/>
      <c r="AB479" s="16"/>
      <c r="AC479" s="16"/>
      <c r="AD479" s="16"/>
      <c r="AE479" s="16"/>
      <c r="AF479" s="16"/>
      <c r="AG479" s="16"/>
      <c r="AH479" s="16"/>
      <c r="AI479" s="16"/>
    </row>
    <row r="480" spans="1:35" ht="12.75" customHeight="1" x14ac:dyDescent="0.4">
      <c r="A480" s="16"/>
      <c r="B480" s="16"/>
      <c r="C480" s="16"/>
      <c r="D480" s="16"/>
      <c r="E480" s="16"/>
      <c r="F480" s="16"/>
      <c r="G480" s="16"/>
      <c r="H480" s="16"/>
      <c r="I480" s="16"/>
      <c r="J480" s="16"/>
      <c r="K480" s="16"/>
      <c r="L480" s="18"/>
      <c r="M480" s="18"/>
      <c r="N480" s="18"/>
      <c r="O480" s="18"/>
      <c r="P480" s="18"/>
      <c r="Q480" s="18"/>
      <c r="R480" s="18"/>
      <c r="S480" s="18"/>
      <c r="T480" s="18"/>
      <c r="U480" s="18"/>
      <c r="V480" s="18"/>
      <c r="W480" s="18"/>
      <c r="X480" s="16"/>
      <c r="Y480" s="16"/>
      <c r="Z480" s="16"/>
      <c r="AA480" s="16"/>
      <c r="AB480" s="16"/>
      <c r="AC480" s="16"/>
      <c r="AD480" s="16"/>
      <c r="AE480" s="16"/>
      <c r="AF480" s="16"/>
      <c r="AG480" s="16"/>
      <c r="AH480" s="16"/>
      <c r="AI480" s="16"/>
    </row>
    <row r="481" spans="1:35" ht="12.75" customHeight="1" x14ac:dyDescent="0.4">
      <c r="A481" s="16"/>
      <c r="B481" s="16"/>
      <c r="C481" s="16"/>
      <c r="D481" s="16"/>
      <c r="E481" s="16"/>
      <c r="F481" s="16"/>
      <c r="G481" s="16"/>
      <c r="H481" s="16"/>
      <c r="I481" s="16"/>
      <c r="J481" s="16"/>
      <c r="K481" s="16"/>
      <c r="L481" s="18"/>
      <c r="M481" s="18"/>
      <c r="N481" s="18"/>
      <c r="O481" s="18"/>
      <c r="P481" s="18"/>
      <c r="Q481" s="18"/>
      <c r="R481" s="18"/>
      <c r="S481" s="18"/>
      <c r="T481" s="18"/>
      <c r="U481" s="18"/>
      <c r="V481" s="18"/>
      <c r="W481" s="18"/>
      <c r="X481" s="16"/>
      <c r="Y481" s="16"/>
      <c r="Z481" s="16"/>
      <c r="AA481" s="16"/>
      <c r="AB481" s="16"/>
      <c r="AC481" s="16"/>
      <c r="AD481" s="16"/>
      <c r="AE481" s="16"/>
      <c r="AF481" s="16"/>
      <c r="AG481" s="16"/>
      <c r="AH481" s="16"/>
      <c r="AI481" s="16"/>
    </row>
    <row r="482" spans="1:35" ht="12.75" customHeight="1" x14ac:dyDescent="0.4">
      <c r="A482" s="16"/>
      <c r="B482" s="16"/>
      <c r="C482" s="16"/>
      <c r="D482" s="16"/>
      <c r="E482" s="16"/>
      <c r="F482" s="16"/>
      <c r="G482" s="16"/>
      <c r="H482" s="16"/>
      <c r="I482" s="16"/>
      <c r="J482" s="16"/>
      <c r="K482" s="16"/>
      <c r="L482" s="18"/>
      <c r="M482" s="18"/>
      <c r="N482" s="18"/>
      <c r="O482" s="18"/>
      <c r="P482" s="18"/>
      <c r="Q482" s="18"/>
      <c r="R482" s="18"/>
      <c r="S482" s="18"/>
      <c r="T482" s="18"/>
      <c r="U482" s="18"/>
      <c r="V482" s="18"/>
      <c r="W482" s="18"/>
      <c r="X482" s="16"/>
      <c r="Y482" s="16"/>
      <c r="Z482" s="16"/>
      <c r="AA482" s="16"/>
      <c r="AB482" s="16"/>
      <c r="AC482" s="16"/>
      <c r="AD482" s="16"/>
      <c r="AE482" s="16"/>
      <c r="AF482" s="16"/>
      <c r="AG482" s="16"/>
      <c r="AH482" s="16"/>
      <c r="AI482" s="16"/>
    </row>
    <row r="483" spans="1:35" ht="12.75" customHeight="1" x14ac:dyDescent="0.4">
      <c r="A483" s="16"/>
      <c r="B483" s="16"/>
      <c r="C483" s="16"/>
      <c r="D483" s="16"/>
      <c r="E483" s="16"/>
      <c r="F483" s="16"/>
      <c r="G483" s="16"/>
      <c r="H483" s="16"/>
      <c r="I483" s="16"/>
      <c r="J483" s="16"/>
      <c r="K483" s="16"/>
      <c r="L483" s="18"/>
      <c r="M483" s="18"/>
      <c r="N483" s="18"/>
      <c r="O483" s="18"/>
      <c r="P483" s="18"/>
      <c r="Q483" s="18"/>
      <c r="R483" s="18"/>
      <c r="S483" s="18"/>
      <c r="T483" s="18"/>
      <c r="U483" s="18"/>
      <c r="V483" s="18"/>
      <c r="W483" s="18"/>
      <c r="X483" s="16"/>
      <c r="Y483" s="16"/>
      <c r="Z483" s="16"/>
      <c r="AA483" s="16"/>
      <c r="AB483" s="16"/>
      <c r="AC483" s="16"/>
      <c r="AD483" s="16"/>
      <c r="AE483" s="16"/>
      <c r="AF483" s="16"/>
      <c r="AG483" s="16"/>
      <c r="AH483" s="16"/>
      <c r="AI483" s="16"/>
    </row>
    <row r="484" spans="1:35" ht="12.75" customHeight="1" x14ac:dyDescent="0.4">
      <c r="A484" s="16"/>
      <c r="B484" s="16"/>
      <c r="C484" s="16"/>
      <c r="D484" s="16"/>
      <c r="E484" s="16"/>
      <c r="F484" s="16"/>
      <c r="G484" s="16"/>
      <c r="H484" s="16"/>
      <c r="I484" s="16"/>
      <c r="J484" s="16"/>
      <c r="K484" s="16"/>
      <c r="L484" s="18"/>
      <c r="M484" s="18"/>
      <c r="N484" s="18"/>
      <c r="O484" s="18"/>
      <c r="P484" s="18"/>
      <c r="Q484" s="18"/>
      <c r="R484" s="18"/>
      <c r="S484" s="18"/>
      <c r="T484" s="18"/>
      <c r="U484" s="18"/>
      <c r="V484" s="18"/>
      <c r="W484" s="18"/>
      <c r="X484" s="16"/>
      <c r="Y484" s="16"/>
      <c r="Z484" s="16"/>
      <c r="AA484" s="16"/>
      <c r="AB484" s="16"/>
      <c r="AC484" s="16"/>
      <c r="AD484" s="16"/>
      <c r="AE484" s="16"/>
      <c r="AF484" s="16"/>
      <c r="AG484" s="16"/>
      <c r="AH484" s="16"/>
      <c r="AI484" s="16"/>
    </row>
    <row r="485" spans="1:35" ht="12.75" customHeight="1" x14ac:dyDescent="0.4">
      <c r="A485" s="16"/>
      <c r="B485" s="16"/>
      <c r="C485" s="16"/>
      <c r="D485" s="16"/>
      <c r="E485" s="16"/>
      <c r="F485" s="16"/>
      <c r="G485" s="16"/>
      <c r="H485" s="16"/>
      <c r="I485" s="16"/>
      <c r="J485" s="16"/>
      <c r="K485" s="16"/>
      <c r="L485" s="18"/>
      <c r="M485" s="18"/>
      <c r="N485" s="18"/>
      <c r="O485" s="18"/>
      <c r="P485" s="18"/>
      <c r="Q485" s="18"/>
      <c r="R485" s="18"/>
      <c r="S485" s="18"/>
      <c r="T485" s="18"/>
      <c r="U485" s="18"/>
      <c r="V485" s="18"/>
      <c r="W485" s="18"/>
      <c r="X485" s="16"/>
      <c r="Y485" s="16"/>
      <c r="Z485" s="16"/>
      <c r="AA485" s="16"/>
      <c r="AB485" s="16"/>
      <c r="AC485" s="16"/>
      <c r="AD485" s="16"/>
      <c r="AE485" s="16"/>
      <c r="AF485" s="16"/>
      <c r="AG485" s="16"/>
      <c r="AH485" s="16"/>
      <c r="AI485" s="16"/>
    </row>
    <row r="486" spans="1:35" ht="12.75" customHeight="1" x14ac:dyDescent="0.4">
      <c r="A486" s="16"/>
      <c r="B486" s="16"/>
      <c r="C486" s="16"/>
      <c r="D486" s="16"/>
      <c r="E486" s="16"/>
      <c r="F486" s="16"/>
      <c r="G486" s="16"/>
      <c r="H486" s="16"/>
      <c r="I486" s="16"/>
      <c r="J486" s="16"/>
      <c r="K486" s="16"/>
      <c r="L486" s="18"/>
      <c r="M486" s="18"/>
      <c r="N486" s="18"/>
      <c r="O486" s="18"/>
      <c r="P486" s="18"/>
      <c r="Q486" s="18"/>
      <c r="R486" s="18"/>
      <c r="S486" s="18"/>
      <c r="T486" s="18"/>
      <c r="U486" s="18"/>
      <c r="V486" s="18"/>
      <c r="W486" s="18"/>
      <c r="X486" s="16"/>
      <c r="Y486" s="16"/>
      <c r="Z486" s="16"/>
      <c r="AA486" s="16"/>
      <c r="AB486" s="16"/>
      <c r="AC486" s="16"/>
      <c r="AD486" s="16"/>
      <c r="AE486" s="16"/>
      <c r="AF486" s="16"/>
      <c r="AG486" s="16"/>
      <c r="AH486" s="16"/>
      <c r="AI486" s="16"/>
    </row>
    <row r="487" spans="1:35" ht="12.75" customHeight="1" x14ac:dyDescent="0.4">
      <c r="A487" s="16"/>
      <c r="B487" s="16"/>
      <c r="C487" s="16"/>
      <c r="D487" s="16"/>
      <c r="E487" s="16"/>
      <c r="F487" s="16"/>
      <c r="G487" s="16"/>
      <c r="H487" s="16"/>
      <c r="I487" s="16"/>
      <c r="J487" s="16"/>
      <c r="K487" s="16"/>
      <c r="L487" s="18"/>
      <c r="M487" s="18"/>
      <c r="N487" s="18"/>
      <c r="O487" s="18"/>
      <c r="P487" s="18"/>
      <c r="Q487" s="18"/>
      <c r="R487" s="18"/>
      <c r="S487" s="18"/>
      <c r="T487" s="18"/>
      <c r="U487" s="18"/>
      <c r="V487" s="18"/>
      <c r="W487" s="18"/>
      <c r="X487" s="16"/>
      <c r="Y487" s="16"/>
      <c r="Z487" s="16"/>
      <c r="AA487" s="16"/>
      <c r="AB487" s="16"/>
      <c r="AC487" s="16"/>
      <c r="AD487" s="16"/>
      <c r="AE487" s="16"/>
      <c r="AF487" s="16"/>
      <c r="AG487" s="16"/>
      <c r="AH487" s="16"/>
      <c r="AI487" s="16"/>
    </row>
    <row r="488" spans="1:35" ht="12.75" customHeight="1" x14ac:dyDescent="0.4">
      <c r="A488" s="16"/>
      <c r="B488" s="16"/>
      <c r="C488" s="16"/>
      <c r="D488" s="16"/>
      <c r="E488" s="16"/>
      <c r="F488" s="16"/>
      <c r="G488" s="16"/>
      <c r="H488" s="16"/>
      <c r="I488" s="16"/>
      <c r="J488" s="16"/>
      <c r="K488" s="16"/>
      <c r="L488" s="18"/>
      <c r="M488" s="18"/>
      <c r="N488" s="18"/>
      <c r="O488" s="18"/>
      <c r="P488" s="18"/>
      <c r="Q488" s="18"/>
      <c r="R488" s="18"/>
      <c r="S488" s="18"/>
      <c r="T488" s="18"/>
      <c r="U488" s="18"/>
      <c r="V488" s="18"/>
      <c r="W488" s="18"/>
      <c r="X488" s="16"/>
      <c r="Y488" s="16"/>
      <c r="Z488" s="16"/>
      <c r="AA488" s="16"/>
      <c r="AB488" s="16"/>
      <c r="AC488" s="16"/>
      <c r="AD488" s="16"/>
      <c r="AE488" s="16"/>
      <c r="AF488" s="16"/>
      <c r="AG488" s="16"/>
      <c r="AH488" s="16"/>
      <c r="AI488" s="16"/>
    </row>
    <row r="489" spans="1:35" ht="12.75" customHeight="1" x14ac:dyDescent="0.4">
      <c r="A489" s="16"/>
      <c r="B489" s="16"/>
      <c r="C489" s="16"/>
      <c r="D489" s="16"/>
      <c r="E489" s="16"/>
      <c r="F489" s="16"/>
      <c r="G489" s="16"/>
      <c r="H489" s="16"/>
      <c r="I489" s="16"/>
      <c r="J489" s="16"/>
      <c r="K489" s="16"/>
      <c r="L489" s="18"/>
      <c r="M489" s="18"/>
      <c r="N489" s="18"/>
      <c r="O489" s="18"/>
      <c r="P489" s="18"/>
      <c r="Q489" s="18"/>
      <c r="R489" s="18"/>
      <c r="S489" s="18"/>
      <c r="T489" s="18"/>
      <c r="U489" s="18"/>
      <c r="V489" s="18"/>
      <c r="W489" s="18"/>
      <c r="X489" s="16"/>
      <c r="Y489" s="16"/>
      <c r="Z489" s="16"/>
      <c r="AA489" s="16"/>
      <c r="AB489" s="16"/>
      <c r="AC489" s="16"/>
      <c r="AD489" s="16"/>
      <c r="AE489" s="16"/>
      <c r="AF489" s="16"/>
      <c r="AG489" s="16"/>
      <c r="AH489" s="16"/>
      <c r="AI489" s="16"/>
    </row>
    <row r="490" spans="1:35" ht="12.75" customHeight="1" x14ac:dyDescent="0.4">
      <c r="A490" s="16"/>
      <c r="B490" s="16"/>
      <c r="C490" s="16"/>
      <c r="D490" s="16"/>
      <c r="E490" s="16"/>
      <c r="F490" s="16"/>
      <c r="G490" s="16"/>
      <c r="H490" s="16"/>
      <c r="I490" s="16"/>
      <c r="J490" s="16"/>
      <c r="K490" s="16"/>
      <c r="L490" s="18"/>
      <c r="M490" s="18"/>
      <c r="N490" s="18"/>
      <c r="O490" s="18"/>
      <c r="P490" s="18"/>
      <c r="Q490" s="18"/>
      <c r="R490" s="18"/>
      <c r="S490" s="18"/>
      <c r="T490" s="18"/>
      <c r="U490" s="18"/>
      <c r="V490" s="18"/>
      <c r="W490" s="18"/>
      <c r="X490" s="16"/>
      <c r="Y490" s="16"/>
      <c r="Z490" s="16"/>
      <c r="AA490" s="16"/>
      <c r="AB490" s="16"/>
      <c r="AC490" s="16"/>
      <c r="AD490" s="16"/>
      <c r="AE490" s="16"/>
      <c r="AF490" s="16"/>
      <c r="AG490" s="16"/>
      <c r="AH490" s="16"/>
      <c r="AI490" s="16"/>
    </row>
    <row r="491" spans="1:35" ht="12.75" customHeight="1" x14ac:dyDescent="0.4">
      <c r="A491" s="16"/>
      <c r="B491" s="16"/>
      <c r="C491" s="16"/>
      <c r="D491" s="16"/>
      <c r="E491" s="16"/>
      <c r="F491" s="16"/>
      <c r="G491" s="16"/>
      <c r="H491" s="16"/>
      <c r="I491" s="16"/>
      <c r="J491" s="16"/>
      <c r="K491" s="16"/>
      <c r="L491" s="18"/>
      <c r="M491" s="18"/>
      <c r="N491" s="18"/>
      <c r="O491" s="18"/>
      <c r="P491" s="18"/>
      <c r="Q491" s="18"/>
      <c r="R491" s="18"/>
      <c r="S491" s="18"/>
      <c r="T491" s="18"/>
      <c r="U491" s="18"/>
      <c r="V491" s="18"/>
      <c r="W491" s="18"/>
      <c r="X491" s="16"/>
      <c r="Y491" s="16"/>
      <c r="Z491" s="16"/>
      <c r="AA491" s="16"/>
      <c r="AB491" s="16"/>
      <c r="AC491" s="16"/>
      <c r="AD491" s="16"/>
      <c r="AE491" s="16"/>
      <c r="AF491" s="16"/>
      <c r="AG491" s="16"/>
      <c r="AH491" s="16"/>
      <c r="AI491" s="16"/>
    </row>
    <row r="492" spans="1:35" ht="12.75" customHeight="1" x14ac:dyDescent="0.4">
      <c r="A492" s="16"/>
      <c r="B492" s="16"/>
      <c r="C492" s="16"/>
      <c r="D492" s="16"/>
      <c r="E492" s="16"/>
      <c r="F492" s="16"/>
      <c r="G492" s="16"/>
      <c r="H492" s="16"/>
      <c r="I492" s="16"/>
      <c r="J492" s="16"/>
      <c r="K492" s="16"/>
      <c r="L492" s="18"/>
      <c r="M492" s="18"/>
      <c r="N492" s="18"/>
      <c r="O492" s="18"/>
      <c r="P492" s="18"/>
      <c r="Q492" s="18"/>
      <c r="R492" s="18"/>
      <c r="S492" s="18"/>
      <c r="T492" s="18"/>
      <c r="U492" s="18"/>
      <c r="V492" s="18"/>
      <c r="W492" s="18"/>
      <c r="X492" s="16"/>
      <c r="Y492" s="16"/>
      <c r="Z492" s="16"/>
      <c r="AA492" s="16"/>
      <c r="AB492" s="16"/>
      <c r="AC492" s="16"/>
      <c r="AD492" s="16"/>
      <c r="AE492" s="16"/>
      <c r="AF492" s="16"/>
      <c r="AG492" s="16"/>
      <c r="AH492" s="16"/>
      <c r="AI492" s="16"/>
    </row>
    <row r="493" spans="1:35" ht="12.75" customHeight="1" x14ac:dyDescent="0.4">
      <c r="A493" s="16"/>
      <c r="B493" s="16"/>
      <c r="C493" s="16"/>
      <c r="D493" s="16"/>
      <c r="E493" s="16"/>
      <c r="F493" s="16"/>
      <c r="G493" s="16"/>
      <c r="H493" s="16"/>
      <c r="I493" s="16"/>
      <c r="J493" s="16"/>
      <c r="K493" s="16"/>
      <c r="L493" s="18"/>
      <c r="M493" s="18"/>
      <c r="N493" s="18"/>
      <c r="O493" s="18"/>
      <c r="P493" s="18"/>
      <c r="Q493" s="18"/>
      <c r="R493" s="18"/>
      <c r="S493" s="18"/>
      <c r="T493" s="18"/>
      <c r="U493" s="18"/>
      <c r="V493" s="18"/>
      <c r="W493" s="18"/>
      <c r="X493" s="16"/>
      <c r="Y493" s="16"/>
      <c r="Z493" s="16"/>
      <c r="AA493" s="16"/>
      <c r="AB493" s="16"/>
      <c r="AC493" s="16"/>
      <c r="AD493" s="16"/>
      <c r="AE493" s="16"/>
      <c r="AF493" s="16"/>
      <c r="AG493" s="16"/>
      <c r="AH493" s="16"/>
      <c r="AI493" s="16"/>
    </row>
    <row r="494" spans="1:35" ht="12.75" customHeight="1" x14ac:dyDescent="0.4">
      <c r="A494" s="16"/>
      <c r="B494" s="16"/>
      <c r="C494" s="16"/>
      <c r="D494" s="16"/>
      <c r="E494" s="16"/>
      <c r="F494" s="16"/>
      <c r="G494" s="16"/>
      <c r="H494" s="16"/>
      <c r="I494" s="16"/>
      <c r="J494" s="16"/>
      <c r="K494" s="16"/>
      <c r="L494" s="18"/>
      <c r="M494" s="18"/>
      <c r="N494" s="18"/>
      <c r="O494" s="18"/>
      <c r="P494" s="18"/>
      <c r="Q494" s="18"/>
      <c r="R494" s="18"/>
      <c r="S494" s="18"/>
      <c r="T494" s="18"/>
      <c r="U494" s="18"/>
      <c r="V494" s="18"/>
      <c r="W494" s="18"/>
      <c r="X494" s="16"/>
      <c r="Y494" s="16"/>
      <c r="Z494" s="16"/>
      <c r="AA494" s="16"/>
      <c r="AB494" s="16"/>
      <c r="AC494" s="16"/>
      <c r="AD494" s="16"/>
      <c r="AE494" s="16"/>
      <c r="AF494" s="16"/>
      <c r="AG494" s="16"/>
      <c r="AH494" s="16"/>
      <c r="AI494" s="16"/>
    </row>
    <row r="495" spans="1:35" ht="12.75" customHeight="1" x14ac:dyDescent="0.4">
      <c r="A495" s="16"/>
      <c r="B495" s="16"/>
      <c r="C495" s="16"/>
      <c r="D495" s="16"/>
      <c r="E495" s="16"/>
      <c r="F495" s="16"/>
      <c r="G495" s="16"/>
      <c r="H495" s="16"/>
      <c r="I495" s="16"/>
      <c r="J495" s="16"/>
      <c r="K495" s="16"/>
      <c r="L495" s="18"/>
      <c r="M495" s="18"/>
      <c r="N495" s="18"/>
      <c r="O495" s="18"/>
      <c r="P495" s="18"/>
      <c r="Q495" s="18"/>
      <c r="R495" s="18"/>
      <c r="S495" s="18"/>
      <c r="T495" s="18"/>
      <c r="U495" s="18"/>
      <c r="V495" s="18"/>
      <c r="W495" s="18"/>
      <c r="X495" s="16"/>
      <c r="Y495" s="16"/>
      <c r="Z495" s="16"/>
      <c r="AA495" s="16"/>
      <c r="AB495" s="16"/>
      <c r="AC495" s="16"/>
      <c r="AD495" s="16"/>
      <c r="AE495" s="16"/>
      <c r="AF495" s="16"/>
      <c r="AG495" s="16"/>
      <c r="AH495" s="16"/>
      <c r="AI495" s="16"/>
    </row>
    <row r="496" spans="1:35" ht="12.75" customHeight="1" x14ac:dyDescent="0.4">
      <c r="A496" s="16"/>
      <c r="B496" s="16"/>
      <c r="C496" s="16"/>
      <c r="D496" s="16"/>
      <c r="E496" s="16"/>
      <c r="F496" s="16"/>
      <c r="G496" s="16"/>
      <c r="H496" s="16"/>
      <c r="I496" s="16"/>
      <c r="J496" s="16"/>
      <c r="K496" s="16"/>
      <c r="L496" s="18"/>
      <c r="M496" s="18"/>
      <c r="N496" s="18"/>
      <c r="O496" s="18"/>
      <c r="P496" s="18"/>
      <c r="Q496" s="18"/>
      <c r="R496" s="18"/>
      <c r="S496" s="18"/>
      <c r="T496" s="18"/>
      <c r="U496" s="18"/>
      <c r="V496" s="18"/>
      <c r="W496" s="18"/>
      <c r="X496" s="16"/>
      <c r="Y496" s="16"/>
      <c r="Z496" s="16"/>
      <c r="AA496" s="16"/>
      <c r="AB496" s="16"/>
      <c r="AC496" s="16"/>
      <c r="AD496" s="16"/>
      <c r="AE496" s="16"/>
      <c r="AF496" s="16"/>
      <c r="AG496" s="16"/>
      <c r="AH496" s="16"/>
      <c r="AI496" s="16"/>
    </row>
    <row r="497" spans="1:35" ht="12.75" customHeight="1" x14ac:dyDescent="0.4">
      <c r="A497" s="16"/>
      <c r="B497" s="16"/>
      <c r="C497" s="16"/>
      <c r="D497" s="16"/>
      <c r="E497" s="16"/>
      <c r="F497" s="16"/>
      <c r="G497" s="16"/>
      <c r="H497" s="16"/>
      <c r="I497" s="16"/>
      <c r="J497" s="16"/>
      <c r="K497" s="16"/>
      <c r="L497" s="18"/>
      <c r="M497" s="18"/>
      <c r="N497" s="18"/>
      <c r="O497" s="18"/>
      <c r="P497" s="18"/>
      <c r="Q497" s="18"/>
      <c r="R497" s="18"/>
      <c r="S497" s="18"/>
      <c r="T497" s="18"/>
      <c r="U497" s="18"/>
      <c r="V497" s="18"/>
      <c r="W497" s="18"/>
      <c r="X497" s="16"/>
      <c r="Y497" s="16"/>
      <c r="Z497" s="16"/>
      <c r="AA497" s="16"/>
      <c r="AB497" s="16"/>
      <c r="AC497" s="16"/>
      <c r="AD497" s="16"/>
      <c r="AE497" s="16"/>
      <c r="AF497" s="16"/>
      <c r="AG497" s="16"/>
      <c r="AH497" s="16"/>
      <c r="AI497" s="16"/>
    </row>
    <row r="498" spans="1:35" ht="12.75" customHeight="1" x14ac:dyDescent="0.4">
      <c r="A498" s="16"/>
      <c r="B498" s="16"/>
      <c r="C498" s="16"/>
      <c r="D498" s="16"/>
      <c r="E498" s="16"/>
      <c r="F498" s="16"/>
      <c r="G498" s="16"/>
      <c r="H498" s="16"/>
      <c r="I498" s="16"/>
      <c r="J498" s="16"/>
      <c r="K498" s="16"/>
      <c r="L498" s="18"/>
      <c r="M498" s="18"/>
      <c r="N498" s="18"/>
      <c r="O498" s="18"/>
      <c r="P498" s="18"/>
      <c r="Q498" s="18"/>
      <c r="R498" s="18"/>
      <c r="S498" s="18"/>
      <c r="T498" s="18"/>
      <c r="U498" s="18"/>
      <c r="V498" s="18"/>
      <c r="W498" s="18"/>
      <c r="X498" s="16"/>
      <c r="Y498" s="16"/>
      <c r="Z498" s="16"/>
      <c r="AA498" s="16"/>
      <c r="AB498" s="16"/>
      <c r="AC498" s="16"/>
      <c r="AD498" s="16"/>
      <c r="AE498" s="16"/>
      <c r="AF498" s="16"/>
      <c r="AG498" s="16"/>
      <c r="AH498" s="16"/>
      <c r="AI498" s="16"/>
    </row>
    <row r="499" spans="1:35" ht="12.75" customHeight="1" x14ac:dyDescent="0.4">
      <c r="A499" s="16"/>
      <c r="B499" s="16"/>
      <c r="C499" s="16"/>
      <c r="D499" s="16"/>
      <c r="E499" s="16"/>
      <c r="F499" s="16"/>
      <c r="G499" s="16"/>
      <c r="H499" s="16"/>
      <c r="I499" s="16"/>
      <c r="J499" s="16"/>
      <c r="K499" s="16"/>
      <c r="L499" s="18"/>
      <c r="M499" s="18"/>
      <c r="N499" s="18"/>
      <c r="O499" s="18"/>
      <c r="P499" s="18"/>
      <c r="Q499" s="18"/>
      <c r="R499" s="18"/>
      <c r="S499" s="18"/>
      <c r="T499" s="18"/>
      <c r="U499" s="18"/>
      <c r="V499" s="18"/>
      <c r="W499" s="18"/>
      <c r="X499" s="16"/>
      <c r="Y499" s="16"/>
      <c r="Z499" s="16"/>
      <c r="AA499" s="16"/>
      <c r="AB499" s="16"/>
      <c r="AC499" s="16"/>
      <c r="AD499" s="16"/>
      <c r="AE499" s="16"/>
      <c r="AF499" s="16"/>
      <c r="AG499" s="16"/>
      <c r="AH499" s="16"/>
      <c r="AI499" s="16"/>
    </row>
    <row r="500" spans="1:35" ht="12.75" customHeight="1" x14ac:dyDescent="0.4">
      <c r="A500" s="16"/>
      <c r="B500" s="16"/>
      <c r="C500" s="16"/>
      <c r="D500" s="16"/>
      <c r="E500" s="16"/>
      <c r="F500" s="16"/>
      <c r="G500" s="16"/>
      <c r="H500" s="16"/>
      <c r="I500" s="16"/>
      <c r="J500" s="16"/>
      <c r="K500" s="16"/>
      <c r="L500" s="18"/>
      <c r="M500" s="18"/>
      <c r="N500" s="18"/>
      <c r="O500" s="18"/>
      <c r="P500" s="18"/>
      <c r="Q500" s="18"/>
      <c r="R500" s="18"/>
      <c r="S500" s="18"/>
      <c r="T500" s="18"/>
      <c r="U500" s="18"/>
      <c r="V500" s="18"/>
      <c r="W500" s="18"/>
      <c r="X500" s="16"/>
      <c r="Y500" s="16"/>
      <c r="Z500" s="16"/>
      <c r="AA500" s="16"/>
      <c r="AB500" s="16"/>
      <c r="AC500" s="16"/>
      <c r="AD500" s="16"/>
      <c r="AE500" s="16"/>
      <c r="AF500" s="16"/>
      <c r="AG500" s="16"/>
      <c r="AH500" s="16"/>
      <c r="AI500" s="16"/>
    </row>
    <row r="501" spans="1:35" ht="12.75" customHeight="1" x14ac:dyDescent="0.4">
      <c r="A501" s="16"/>
      <c r="B501" s="16"/>
      <c r="C501" s="16"/>
      <c r="D501" s="16"/>
      <c r="E501" s="16"/>
      <c r="F501" s="16"/>
      <c r="G501" s="16"/>
      <c r="H501" s="16"/>
      <c r="I501" s="16"/>
      <c r="J501" s="16"/>
      <c r="K501" s="16"/>
      <c r="L501" s="18"/>
      <c r="M501" s="18"/>
      <c r="N501" s="18"/>
      <c r="O501" s="18"/>
      <c r="P501" s="18"/>
      <c r="Q501" s="18"/>
      <c r="R501" s="18"/>
      <c r="S501" s="18"/>
      <c r="T501" s="18"/>
      <c r="U501" s="18"/>
      <c r="V501" s="18"/>
      <c r="W501" s="18"/>
      <c r="X501" s="16"/>
      <c r="Y501" s="16"/>
      <c r="Z501" s="16"/>
      <c r="AA501" s="16"/>
      <c r="AB501" s="16"/>
      <c r="AC501" s="16"/>
      <c r="AD501" s="16"/>
      <c r="AE501" s="16"/>
      <c r="AF501" s="16"/>
      <c r="AG501" s="16"/>
      <c r="AH501" s="16"/>
      <c r="AI501" s="16"/>
    </row>
    <row r="502" spans="1:35" ht="12.75" customHeight="1" x14ac:dyDescent="0.4">
      <c r="A502" s="16"/>
      <c r="B502" s="16"/>
      <c r="C502" s="16"/>
      <c r="D502" s="16"/>
      <c r="E502" s="16"/>
      <c r="F502" s="16"/>
      <c r="G502" s="16"/>
      <c r="H502" s="16"/>
      <c r="I502" s="16"/>
      <c r="J502" s="16"/>
      <c r="K502" s="16"/>
      <c r="L502" s="18"/>
      <c r="M502" s="18"/>
      <c r="N502" s="18"/>
      <c r="O502" s="18"/>
      <c r="P502" s="18"/>
      <c r="Q502" s="18"/>
      <c r="R502" s="18"/>
      <c r="S502" s="18"/>
      <c r="T502" s="18"/>
      <c r="U502" s="18"/>
      <c r="V502" s="18"/>
      <c r="W502" s="18"/>
      <c r="X502" s="16"/>
      <c r="Y502" s="16"/>
      <c r="Z502" s="16"/>
      <c r="AA502" s="16"/>
      <c r="AB502" s="16"/>
      <c r="AC502" s="16"/>
      <c r="AD502" s="16"/>
      <c r="AE502" s="16"/>
      <c r="AF502" s="16"/>
      <c r="AG502" s="16"/>
      <c r="AH502" s="16"/>
      <c r="AI502" s="16"/>
    </row>
    <row r="503" spans="1:35" ht="12.75" customHeight="1" x14ac:dyDescent="0.4">
      <c r="A503" s="16"/>
      <c r="B503" s="16"/>
      <c r="C503" s="16"/>
      <c r="D503" s="16"/>
      <c r="E503" s="16"/>
      <c r="F503" s="16"/>
      <c r="G503" s="16"/>
      <c r="H503" s="16"/>
      <c r="I503" s="16"/>
      <c r="J503" s="16"/>
      <c r="K503" s="16"/>
      <c r="L503" s="18"/>
      <c r="M503" s="18"/>
      <c r="N503" s="18"/>
      <c r="O503" s="18"/>
      <c r="P503" s="18"/>
      <c r="Q503" s="18"/>
      <c r="R503" s="18"/>
      <c r="S503" s="18"/>
      <c r="T503" s="18"/>
      <c r="U503" s="18"/>
      <c r="V503" s="18"/>
      <c r="W503" s="18"/>
      <c r="X503" s="16"/>
      <c r="Y503" s="16"/>
      <c r="Z503" s="16"/>
      <c r="AA503" s="16"/>
      <c r="AB503" s="16"/>
      <c r="AC503" s="16"/>
      <c r="AD503" s="16"/>
      <c r="AE503" s="16"/>
      <c r="AF503" s="16"/>
      <c r="AG503" s="16"/>
      <c r="AH503" s="16"/>
      <c r="AI503" s="16"/>
    </row>
    <row r="504" spans="1:35" ht="12.75" customHeight="1" x14ac:dyDescent="0.4">
      <c r="A504" s="16"/>
      <c r="B504" s="16"/>
      <c r="C504" s="16"/>
      <c r="D504" s="16"/>
      <c r="E504" s="16"/>
      <c r="F504" s="16"/>
      <c r="G504" s="16"/>
      <c r="H504" s="16"/>
      <c r="I504" s="16"/>
      <c r="J504" s="16"/>
      <c r="K504" s="16"/>
      <c r="L504" s="18"/>
      <c r="M504" s="18"/>
      <c r="N504" s="18"/>
      <c r="O504" s="18"/>
      <c r="P504" s="18"/>
      <c r="Q504" s="18"/>
      <c r="R504" s="18"/>
      <c r="S504" s="18"/>
      <c r="T504" s="18"/>
      <c r="U504" s="18"/>
      <c r="V504" s="18"/>
      <c r="W504" s="18"/>
      <c r="X504" s="16"/>
      <c r="Y504" s="16"/>
      <c r="Z504" s="16"/>
      <c r="AA504" s="16"/>
      <c r="AB504" s="16"/>
      <c r="AC504" s="16"/>
      <c r="AD504" s="16"/>
      <c r="AE504" s="16"/>
      <c r="AF504" s="16"/>
      <c r="AG504" s="16"/>
      <c r="AH504" s="16"/>
      <c r="AI504" s="16"/>
    </row>
    <row r="505" spans="1:35" ht="12.75" customHeight="1" x14ac:dyDescent="0.4">
      <c r="A505" s="16"/>
      <c r="B505" s="16"/>
      <c r="C505" s="16"/>
      <c r="D505" s="16"/>
      <c r="E505" s="16"/>
      <c r="F505" s="16"/>
      <c r="G505" s="16"/>
      <c r="H505" s="16"/>
      <c r="I505" s="16"/>
      <c r="J505" s="16"/>
      <c r="K505" s="16"/>
      <c r="L505" s="18"/>
      <c r="M505" s="18"/>
      <c r="N505" s="18"/>
      <c r="O505" s="18"/>
      <c r="P505" s="18"/>
      <c r="Q505" s="18"/>
      <c r="R505" s="18"/>
      <c r="S505" s="18"/>
      <c r="T505" s="18"/>
      <c r="U505" s="18"/>
      <c r="V505" s="18"/>
      <c r="W505" s="18"/>
      <c r="X505" s="16"/>
      <c r="Y505" s="16"/>
      <c r="Z505" s="16"/>
      <c r="AA505" s="16"/>
      <c r="AB505" s="16"/>
      <c r="AC505" s="16"/>
      <c r="AD505" s="16"/>
      <c r="AE505" s="16"/>
      <c r="AF505" s="16"/>
      <c r="AG505" s="16"/>
      <c r="AH505" s="16"/>
      <c r="AI505" s="16"/>
    </row>
    <row r="506" spans="1:35" ht="12.75" customHeight="1" x14ac:dyDescent="0.4">
      <c r="A506" s="16"/>
      <c r="B506" s="16"/>
      <c r="C506" s="16"/>
      <c r="D506" s="16"/>
      <c r="E506" s="16"/>
      <c r="F506" s="16"/>
      <c r="G506" s="16"/>
      <c r="H506" s="16"/>
      <c r="I506" s="16"/>
      <c r="J506" s="16"/>
      <c r="K506" s="16"/>
      <c r="L506" s="18"/>
      <c r="M506" s="18"/>
      <c r="N506" s="18"/>
      <c r="O506" s="18"/>
      <c r="P506" s="18"/>
      <c r="Q506" s="18"/>
      <c r="R506" s="18"/>
      <c r="S506" s="18"/>
      <c r="T506" s="18"/>
      <c r="U506" s="18"/>
      <c r="V506" s="18"/>
      <c r="W506" s="18"/>
      <c r="X506" s="16"/>
      <c r="Y506" s="16"/>
      <c r="Z506" s="16"/>
      <c r="AA506" s="16"/>
      <c r="AB506" s="16"/>
      <c r="AC506" s="16"/>
      <c r="AD506" s="16"/>
      <c r="AE506" s="16"/>
      <c r="AF506" s="16"/>
      <c r="AG506" s="16"/>
      <c r="AH506" s="16"/>
      <c r="AI506" s="16"/>
    </row>
    <row r="507" spans="1:35" ht="12.75" customHeight="1" x14ac:dyDescent="0.4">
      <c r="A507" s="16"/>
      <c r="B507" s="16"/>
      <c r="C507" s="16"/>
      <c r="D507" s="16"/>
      <c r="E507" s="16"/>
      <c r="F507" s="16"/>
      <c r="G507" s="16"/>
      <c r="H507" s="16"/>
      <c r="I507" s="16"/>
      <c r="J507" s="16"/>
      <c r="K507" s="16"/>
      <c r="L507" s="18"/>
      <c r="M507" s="18"/>
      <c r="N507" s="18"/>
      <c r="O507" s="18"/>
      <c r="P507" s="18"/>
      <c r="Q507" s="18"/>
      <c r="R507" s="18"/>
      <c r="S507" s="18"/>
      <c r="T507" s="18"/>
      <c r="U507" s="18"/>
      <c r="V507" s="18"/>
      <c r="W507" s="18"/>
      <c r="X507" s="16"/>
      <c r="Y507" s="16"/>
      <c r="Z507" s="16"/>
      <c r="AA507" s="16"/>
      <c r="AB507" s="16"/>
      <c r="AC507" s="16"/>
      <c r="AD507" s="16"/>
      <c r="AE507" s="16"/>
      <c r="AF507" s="16"/>
      <c r="AG507" s="16"/>
      <c r="AH507" s="16"/>
      <c r="AI507" s="16"/>
    </row>
    <row r="508" spans="1:35" ht="12.75" customHeight="1" x14ac:dyDescent="0.4">
      <c r="A508" s="16"/>
      <c r="B508" s="16"/>
      <c r="C508" s="16"/>
      <c r="D508" s="16"/>
      <c r="E508" s="16"/>
      <c r="F508" s="16"/>
      <c r="G508" s="16"/>
      <c r="H508" s="16"/>
      <c r="I508" s="16"/>
      <c r="J508" s="16"/>
      <c r="K508" s="16"/>
      <c r="L508" s="18"/>
      <c r="M508" s="18"/>
      <c r="N508" s="18"/>
      <c r="O508" s="18"/>
      <c r="P508" s="18"/>
      <c r="Q508" s="18"/>
      <c r="R508" s="18"/>
      <c r="S508" s="18"/>
      <c r="T508" s="18"/>
      <c r="U508" s="18"/>
      <c r="V508" s="18"/>
      <c r="W508" s="18"/>
      <c r="X508" s="16"/>
      <c r="Y508" s="16"/>
      <c r="Z508" s="16"/>
      <c r="AA508" s="16"/>
      <c r="AB508" s="16"/>
      <c r="AC508" s="16"/>
      <c r="AD508" s="16"/>
      <c r="AE508" s="16"/>
      <c r="AF508" s="16"/>
      <c r="AG508" s="16"/>
      <c r="AH508" s="16"/>
      <c r="AI508" s="16"/>
    </row>
    <row r="509" spans="1:35" ht="12.75" customHeight="1" x14ac:dyDescent="0.4">
      <c r="A509" s="16"/>
      <c r="B509" s="16"/>
      <c r="C509" s="16"/>
      <c r="D509" s="16"/>
      <c r="E509" s="16"/>
      <c r="F509" s="16"/>
      <c r="G509" s="16"/>
      <c r="H509" s="16"/>
      <c r="I509" s="16"/>
      <c r="J509" s="16"/>
      <c r="K509" s="16"/>
      <c r="L509" s="18"/>
      <c r="M509" s="18"/>
      <c r="N509" s="18"/>
      <c r="O509" s="18"/>
      <c r="P509" s="18"/>
      <c r="Q509" s="18"/>
      <c r="R509" s="18"/>
      <c r="S509" s="18"/>
      <c r="T509" s="18"/>
      <c r="U509" s="18"/>
      <c r="V509" s="18"/>
      <c r="W509" s="18"/>
      <c r="X509" s="16"/>
      <c r="Y509" s="16"/>
      <c r="Z509" s="16"/>
      <c r="AA509" s="16"/>
      <c r="AB509" s="16"/>
      <c r="AC509" s="16"/>
      <c r="AD509" s="16"/>
      <c r="AE509" s="16"/>
      <c r="AF509" s="16"/>
      <c r="AG509" s="16"/>
      <c r="AH509" s="16"/>
      <c r="AI509" s="16"/>
    </row>
    <row r="510" spans="1:35" ht="12.75" customHeight="1" x14ac:dyDescent="0.4">
      <c r="A510" s="16"/>
      <c r="B510" s="16"/>
      <c r="C510" s="16"/>
      <c r="D510" s="16"/>
      <c r="E510" s="16"/>
      <c r="F510" s="16"/>
      <c r="G510" s="16"/>
      <c r="H510" s="16"/>
      <c r="I510" s="16"/>
      <c r="J510" s="16"/>
      <c r="K510" s="16"/>
      <c r="L510" s="18"/>
      <c r="M510" s="18"/>
      <c r="N510" s="18"/>
      <c r="O510" s="18"/>
      <c r="P510" s="18"/>
      <c r="Q510" s="18"/>
      <c r="R510" s="18"/>
      <c r="S510" s="18"/>
      <c r="T510" s="18"/>
      <c r="U510" s="18"/>
      <c r="V510" s="18"/>
      <c r="W510" s="18"/>
      <c r="X510" s="16"/>
      <c r="Y510" s="16"/>
      <c r="Z510" s="16"/>
      <c r="AA510" s="16"/>
      <c r="AB510" s="16"/>
      <c r="AC510" s="16"/>
      <c r="AD510" s="16"/>
      <c r="AE510" s="16"/>
      <c r="AF510" s="16"/>
      <c r="AG510" s="16"/>
      <c r="AH510" s="16"/>
      <c r="AI510" s="16"/>
    </row>
    <row r="511" spans="1:35" ht="12.75" customHeight="1" x14ac:dyDescent="0.4">
      <c r="A511" s="16"/>
      <c r="B511" s="16"/>
      <c r="C511" s="16"/>
      <c r="D511" s="16"/>
      <c r="E511" s="16"/>
      <c r="F511" s="16"/>
      <c r="G511" s="16"/>
      <c r="H511" s="16"/>
      <c r="I511" s="16"/>
      <c r="J511" s="16"/>
      <c r="K511" s="16"/>
      <c r="L511" s="18"/>
      <c r="M511" s="18"/>
      <c r="N511" s="18"/>
      <c r="O511" s="18"/>
      <c r="P511" s="18"/>
      <c r="Q511" s="18"/>
      <c r="R511" s="18"/>
      <c r="S511" s="18"/>
      <c r="T511" s="18"/>
      <c r="U511" s="18"/>
      <c r="V511" s="18"/>
      <c r="W511" s="18"/>
      <c r="X511" s="16"/>
      <c r="Y511" s="16"/>
      <c r="Z511" s="16"/>
      <c r="AA511" s="16"/>
      <c r="AB511" s="16"/>
      <c r="AC511" s="16"/>
      <c r="AD511" s="16"/>
      <c r="AE511" s="16"/>
      <c r="AF511" s="16"/>
      <c r="AG511" s="16"/>
      <c r="AH511" s="16"/>
      <c r="AI511" s="16"/>
    </row>
    <row r="512" spans="1:35" ht="12.75" customHeight="1" x14ac:dyDescent="0.4">
      <c r="A512" s="16"/>
      <c r="B512" s="16"/>
      <c r="C512" s="16"/>
      <c r="D512" s="16"/>
      <c r="E512" s="16"/>
      <c r="F512" s="16"/>
      <c r="G512" s="16"/>
      <c r="H512" s="16"/>
      <c r="I512" s="16"/>
      <c r="J512" s="16"/>
      <c r="K512" s="16"/>
      <c r="L512" s="18"/>
      <c r="M512" s="18"/>
      <c r="N512" s="18"/>
      <c r="O512" s="18"/>
      <c r="P512" s="18"/>
      <c r="Q512" s="18"/>
      <c r="R512" s="18"/>
      <c r="S512" s="18"/>
      <c r="T512" s="18"/>
      <c r="U512" s="18"/>
      <c r="V512" s="18"/>
      <c r="W512" s="18"/>
      <c r="X512" s="16"/>
      <c r="Y512" s="16"/>
      <c r="Z512" s="16"/>
      <c r="AA512" s="16"/>
      <c r="AB512" s="16"/>
      <c r="AC512" s="16"/>
      <c r="AD512" s="16"/>
      <c r="AE512" s="16"/>
      <c r="AF512" s="16"/>
      <c r="AG512" s="16"/>
      <c r="AH512" s="16"/>
      <c r="AI512" s="16"/>
    </row>
    <row r="513" spans="1:35" ht="12.75" customHeight="1" x14ac:dyDescent="0.4">
      <c r="A513" s="16"/>
      <c r="B513" s="16"/>
      <c r="C513" s="16"/>
      <c r="D513" s="16"/>
      <c r="E513" s="16"/>
      <c r="F513" s="16"/>
      <c r="G513" s="16"/>
      <c r="H513" s="16"/>
      <c r="I513" s="16"/>
      <c r="J513" s="16"/>
      <c r="K513" s="16"/>
      <c r="L513" s="18"/>
      <c r="M513" s="18"/>
      <c r="N513" s="18"/>
      <c r="O513" s="18"/>
      <c r="P513" s="18"/>
      <c r="Q513" s="18"/>
      <c r="R513" s="18"/>
      <c r="S513" s="18"/>
      <c r="T513" s="18"/>
      <c r="U513" s="18"/>
      <c r="V513" s="18"/>
      <c r="W513" s="18"/>
      <c r="X513" s="16"/>
      <c r="Y513" s="16"/>
      <c r="Z513" s="16"/>
      <c r="AA513" s="16"/>
      <c r="AB513" s="16"/>
      <c r="AC513" s="16"/>
      <c r="AD513" s="16"/>
      <c r="AE513" s="16"/>
      <c r="AF513" s="16"/>
      <c r="AG513" s="16"/>
      <c r="AH513" s="16"/>
      <c r="AI513" s="16"/>
    </row>
    <row r="514" spans="1:35" ht="12.75" customHeight="1" x14ac:dyDescent="0.4">
      <c r="A514" s="16"/>
      <c r="B514" s="16"/>
      <c r="C514" s="16"/>
      <c r="D514" s="16"/>
      <c r="E514" s="16"/>
      <c r="F514" s="16"/>
      <c r="G514" s="16"/>
      <c r="H514" s="16"/>
      <c r="I514" s="16"/>
      <c r="J514" s="16"/>
      <c r="K514" s="16"/>
      <c r="L514" s="18"/>
      <c r="M514" s="18"/>
      <c r="N514" s="18"/>
      <c r="O514" s="18"/>
      <c r="P514" s="18"/>
      <c r="Q514" s="18"/>
      <c r="R514" s="18"/>
      <c r="S514" s="18"/>
      <c r="T514" s="18"/>
      <c r="U514" s="18"/>
      <c r="V514" s="18"/>
      <c r="W514" s="18"/>
      <c r="X514" s="16"/>
      <c r="Y514" s="16"/>
      <c r="Z514" s="16"/>
      <c r="AA514" s="16"/>
      <c r="AB514" s="16"/>
      <c r="AC514" s="16"/>
      <c r="AD514" s="16"/>
      <c r="AE514" s="16"/>
      <c r="AF514" s="16"/>
      <c r="AG514" s="16"/>
      <c r="AH514" s="16"/>
      <c r="AI514" s="16"/>
    </row>
    <row r="515" spans="1:35" ht="12.75" customHeight="1" x14ac:dyDescent="0.4">
      <c r="A515" s="16"/>
      <c r="B515" s="16"/>
      <c r="C515" s="16"/>
      <c r="D515" s="16"/>
      <c r="E515" s="16"/>
      <c r="F515" s="16"/>
      <c r="G515" s="16"/>
      <c r="H515" s="16"/>
      <c r="I515" s="16"/>
      <c r="J515" s="16"/>
      <c r="K515" s="16"/>
      <c r="L515" s="18"/>
      <c r="M515" s="18"/>
      <c r="N515" s="18"/>
      <c r="O515" s="18"/>
      <c r="P515" s="18"/>
      <c r="Q515" s="18"/>
      <c r="R515" s="18"/>
      <c r="S515" s="18"/>
      <c r="T515" s="18"/>
      <c r="U515" s="18"/>
      <c r="V515" s="18"/>
      <c r="W515" s="18"/>
      <c r="X515" s="16"/>
      <c r="Y515" s="16"/>
      <c r="Z515" s="16"/>
      <c r="AA515" s="16"/>
      <c r="AB515" s="16"/>
      <c r="AC515" s="16"/>
      <c r="AD515" s="16"/>
      <c r="AE515" s="16"/>
      <c r="AF515" s="16"/>
      <c r="AG515" s="16"/>
      <c r="AH515" s="16"/>
      <c r="AI515" s="16"/>
    </row>
    <row r="516" spans="1:35" ht="12.75" customHeight="1" x14ac:dyDescent="0.4">
      <c r="A516" s="16"/>
      <c r="B516" s="16"/>
      <c r="C516" s="16"/>
      <c r="D516" s="16"/>
      <c r="E516" s="16"/>
      <c r="F516" s="16"/>
      <c r="G516" s="16"/>
      <c r="H516" s="16"/>
      <c r="I516" s="16"/>
      <c r="J516" s="16"/>
      <c r="K516" s="16"/>
      <c r="L516" s="18"/>
      <c r="M516" s="18"/>
      <c r="N516" s="18"/>
      <c r="O516" s="18"/>
      <c r="P516" s="18"/>
      <c r="Q516" s="18"/>
      <c r="R516" s="18"/>
      <c r="S516" s="18"/>
      <c r="T516" s="18"/>
      <c r="U516" s="18"/>
      <c r="V516" s="18"/>
      <c r="W516" s="18"/>
      <c r="X516" s="16"/>
      <c r="Y516" s="16"/>
      <c r="Z516" s="16"/>
      <c r="AA516" s="16"/>
      <c r="AB516" s="16"/>
      <c r="AC516" s="16"/>
      <c r="AD516" s="16"/>
      <c r="AE516" s="16"/>
      <c r="AF516" s="16"/>
      <c r="AG516" s="16"/>
      <c r="AH516" s="16"/>
      <c r="AI516" s="16"/>
    </row>
    <row r="517" spans="1:35" ht="12.75" customHeight="1" x14ac:dyDescent="0.4">
      <c r="A517" s="16"/>
      <c r="B517" s="16"/>
      <c r="C517" s="16"/>
      <c r="D517" s="16"/>
      <c r="E517" s="16"/>
      <c r="F517" s="16"/>
      <c r="G517" s="16"/>
      <c r="H517" s="16"/>
      <c r="I517" s="16"/>
      <c r="J517" s="16"/>
      <c r="K517" s="16"/>
      <c r="L517" s="18"/>
      <c r="M517" s="18"/>
      <c r="N517" s="18"/>
      <c r="O517" s="18"/>
      <c r="P517" s="18"/>
      <c r="Q517" s="18"/>
      <c r="R517" s="18"/>
      <c r="S517" s="18"/>
      <c r="T517" s="18"/>
      <c r="U517" s="18"/>
      <c r="V517" s="18"/>
      <c r="W517" s="18"/>
      <c r="X517" s="16"/>
      <c r="Y517" s="16"/>
      <c r="Z517" s="16"/>
      <c r="AA517" s="16"/>
      <c r="AB517" s="16"/>
      <c r="AC517" s="16"/>
      <c r="AD517" s="16"/>
      <c r="AE517" s="16"/>
      <c r="AF517" s="16"/>
      <c r="AG517" s="16"/>
      <c r="AH517" s="16"/>
      <c r="AI517" s="16"/>
    </row>
    <row r="518" spans="1:35" ht="12.75" customHeight="1" x14ac:dyDescent="0.4">
      <c r="A518" s="16"/>
      <c r="B518" s="16"/>
      <c r="C518" s="16"/>
      <c r="D518" s="16"/>
      <c r="E518" s="16"/>
      <c r="F518" s="16"/>
      <c r="G518" s="16"/>
      <c r="H518" s="16"/>
      <c r="I518" s="16"/>
      <c r="J518" s="16"/>
      <c r="K518" s="16"/>
      <c r="L518" s="18"/>
      <c r="M518" s="18"/>
      <c r="N518" s="18"/>
      <c r="O518" s="18"/>
      <c r="P518" s="18"/>
      <c r="Q518" s="18"/>
      <c r="R518" s="18"/>
      <c r="S518" s="18"/>
      <c r="T518" s="18"/>
      <c r="U518" s="18"/>
      <c r="V518" s="18"/>
      <c r="W518" s="18"/>
      <c r="X518" s="16"/>
      <c r="Y518" s="16"/>
      <c r="Z518" s="16"/>
      <c r="AA518" s="16"/>
      <c r="AB518" s="16"/>
      <c r="AC518" s="16"/>
      <c r="AD518" s="16"/>
      <c r="AE518" s="16"/>
      <c r="AF518" s="16"/>
      <c r="AG518" s="16"/>
      <c r="AH518" s="16"/>
      <c r="AI518" s="16"/>
    </row>
    <row r="519" spans="1:35" ht="12.75" customHeight="1" x14ac:dyDescent="0.4">
      <c r="A519" s="16"/>
      <c r="B519" s="16"/>
      <c r="C519" s="16"/>
      <c r="D519" s="16"/>
      <c r="E519" s="16"/>
      <c r="F519" s="16"/>
      <c r="G519" s="16"/>
      <c r="H519" s="16"/>
      <c r="I519" s="16"/>
      <c r="J519" s="16"/>
      <c r="K519" s="16"/>
      <c r="L519" s="18"/>
      <c r="M519" s="18"/>
      <c r="N519" s="18"/>
      <c r="O519" s="18"/>
      <c r="P519" s="18"/>
      <c r="Q519" s="18"/>
      <c r="R519" s="18"/>
      <c r="S519" s="18"/>
      <c r="T519" s="18"/>
      <c r="U519" s="18"/>
      <c r="V519" s="18"/>
      <c r="W519" s="18"/>
      <c r="X519" s="16"/>
      <c r="Y519" s="16"/>
      <c r="Z519" s="16"/>
      <c r="AA519" s="16"/>
      <c r="AB519" s="16"/>
      <c r="AC519" s="16"/>
      <c r="AD519" s="16"/>
      <c r="AE519" s="16"/>
      <c r="AF519" s="16"/>
      <c r="AG519" s="16"/>
      <c r="AH519" s="16"/>
      <c r="AI519" s="16"/>
    </row>
    <row r="520" spans="1:35" ht="12.75" customHeight="1" x14ac:dyDescent="0.4">
      <c r="A520" s="16"/>
      <c r="B520" s="16"/>
      <c r="C520" s="16"/>
      <c r="D520" s="16"/>
      <c r="E520" s="16"/>
      <c r="F520" s="16"/>
      <c r="G520" s="16"/>
      <c r="H520" s="16"/>
      <c r="I520" s="16"/>
      <c r="J520" s="16"/>
      <c r="K520" s="16"/>
      <c r="L520" s="18"/>
      <c r="M520" s="18"/>
      <c r="N520" s="18"/>
      <c r="O520" s="18"/>
      <c r="P520" s="18"/>
      <c r="Q520" s="18"/>
      <c r="R520" s="18"/>
      <c r="S520" s="18"/>
      <c r="T520" s="18"/>
      <c r="U520" s="18"/>
      <c r="V520" s="18"/>
      <c r="W520" s="18"/>
      <c r="X520" s="16"/>
      <c r="Y520" s="16"/>
      <c r="Z520" s="16"/>
      <c r="AA520" s="16"/>
      <c r="AB520" s="16"/>
      <c r="AC520" s="16"/>
      <c r="AD520" s="16"/>
      <c r="AE520" s="16"/>
      <c r="AF520" s="16"/>
      <c r="AG520" s="16"/>
      <c r="AH520" s="16"/>
      <c r="AI520" s="16"/>
    </row>
    <row r="521" spans="1:35" ht="15.75" customHeight="1" x14ac:dyDescent="0.4"/>
    <row r="522" spans="1:35" ht="15.75" customHeight="1" x14ac:dyDescent="0.4"/>
    <row r="523" spans="1:35" ht="15.75" customHeight="1" x14ac:dyDescent="0.4"/>
    <row r="524" spans="1:35" ht="15.75" customHeight="1" x14ac:dyDescent="0.4"/>
    <row r="525" spans="1:35" ht="15.75" customHeight="1" x14ac:dyDescent="0.4"/>
    <row r="526" spans="1:35" ht="15.75" customHeight="1" x14ac:dyDescent="0.4"/>
    <row r="527" spans="1:35" ht="15.75" customHeight="1" x14ac:dyDescent="0.4"/>
    <row r="528" spans="1:35" ht="15.75" customHeight="1" x14ac:dyDescent="0.4"/>
    <row r="529" ht="15.75" customHeight="1" x14ac:dyDescent="0.4"/>
    <row r="530" ht="15.75" customHeight="1" x14ac:dyDescent="0.4"/>
    <row r="531" ht="15.75" customHeight="1" x14ac:dyDescent="0.4"/>
    <row r="532" ht="15.75" customHeight="1" x14ac:dyDescent="0.4"/>
    <row r="533" ht="15.75" customHeight="1" x14ac:dyDescent="0.4"/>
    <row r="534" ht="15.75" customHeight="1" x14ac:dyDescent="0.4"/>
    <row r="535" ht="15.75" customHeight="1" x14ac:dyDescent="0.4"/>
    <row r="536" ht="15.75" customHeight="1" x14ac:dyDescent="0.4"/>
    <row r="537" ht="15.75" customHeight="1" x14ac:dyDescent="0.4"/>
    <row r="538" ht="15.75" customHeight="1" x14ac:dyDescent="0.4"/>
    <row r="539" ht="15.75" customHeight="1" x14ac:dyDescent="0.4"/>
    <row r="540" ht="15.75" customHeight="1" x14ac:dyDescent="0.4"/>
    <row r="541" ht="15.75" customHeight="1" x14ac:dyDescent="0.4"/>
    <row r="542" ht="15.75" customHeight="1" x14ac:dyDescent="0.4"/>
    <row r="543" ht="15.75" customHeight="1" x14ac:dyDescent="0.4"/>
    <row r="544" ht="15.75" customHeight="1" x14ac:dyDescent="0.4"/>
    <row r="545" ht="15.75" customHeight="1" x14ac:dyDescent="0.4"/>
    <row r="546" ht="15.75" customHeight="1" x14ac:dyDescent="0.4"/>
    <row r="547" ht="15.75" customHeight="1" x14ac:dyDescent="0.4"/>
    <row r="548" ht="15.75" customHeight="1" x14ac:dyDescent="0.4"/>
    <row r="549" ht="15.75" customHeight="1" x14ac:dyDescent="0.4"/>
    <row r="550" ht="15.75" customHeight="1" x14ac:dyDescent="0.4"/>
    <row r="551" ht="15.75" customHeight="1" x14ac:dyDescent="0.4"/>
    <row r="552" ht="15.75" customHeight="1" x14ac:dyDescent="0.4"/>
    <row r="553" ht="15.75" customHeight="1" x14ac:dyDescent="0.4"/>
    <row r="554" ht="15.75" customHeight="1" x14ac:dyDescent="0.4"/>
    <row r="555" ht="15.75" customHeight="1" x14ac:dyDescent="0.4"/>
    <row r="556" ht="15.75" customHeight="1" x14ac:dyDescent="0.4"/>
    <row r="557" ht="15.75" customHeight="1" x14ac:dyDescent="0.4"/>
    <row r="558" ht="15.75" customHeight="1" x14ac:dyDescent="0.4"/>
    <row r="559" ht="15.75" customHeight="1" x14ac:dyDescent="0.4"/>
    <row r="560" ht="15.75" customHeight="1" x14ac:dyDescent="0.4"/>
    <row r="561" ht="15.75" customHeight="1" x14ac:dyDescent="0.4"/>
    <row r="562" ht="15.75" customHeight="1" x14ac:dyDescent="0.4"/>
    <row r="563" ht="15.75" customHeight="1" x14ac:dyDescent="0.4"/>
    <row r="564" ht="15.75" customHeight="1" x14ac:dyDescent="0.4"/>
    <row r="565" ht="15.75" customHeight="1" x14ac:dyDescent="0.4"/>
    <row r="566" ht="15.75" customHeight="1" x14ac:dyDescent="0.4"/>
    <row r="567" ht="15.75" customHeight="1" x14ac:dyDescent="0.4"/>
    <row r="568" ht="15.75" customHeight="1" x14ac:dyDescent="0.4"/>
    <row r="569" ht="15.75" customHeight="1" x14ac:dyDescent="0.4"/>
    <row r="570" ht="15.75" customHeight="1" x14ac:dyDescent="0.4"/>
    <row r="571" ht="15.75" customHeight="1" x14ac:dyDescent="0.4"/>
    <row r="572" ht="15.75" customHeight="1" x14ac:dyDescent="0.4"/>
    <row r="573" ht="15.75" customHeight="1" x14ac:dyDescent="0.4"/>
    <row r="574" ht="15.75" customHeight="1" x14ac:dyDescent="0.4"/>
    <row r="575" ht="15.75" customHeight="1" x14ac:dyDescent="0.4"/>
    <row r="576" ht="15.75" customHeight="1" x14ac:dyDescent="0.4"/>
    <row r="577" ht="15.75" customHeight="1" x14ac:dyDescent="0.4"/>
    <row r="578" ht="15.75" customHeight="1" x14ac:dyDescent="0.4"/>
    <row r="579" ht="15.75" customHeight="1" x14ac:dyDescent="0.4"/>
    <row r="580" ht="15.75" customHeight="1" x14ac:dyDescent="0.4"/>
    <row r="581" ht="15.75" customHeight="1" x14ac:dyDescent="0.4"/>
    <row r="582" ht="15.75" customHeight="1" x14ac:dyDescent="0.4"/>
    <row r="583" ht="15.75" customHeight="1" x14ac:dyDescent="0.4"/>
    <row r="584" ht="15.75" customHeight="1" x14ac:dyDescent="0.4"/>
    <row r="585" ht="15.75" customHeight="1" x14ac:dyDescent="0.4"/>
    <row r="586" ht="15.75" customHeight="1" x14ac:dyDescent="0.4"/>
    <row r="587" ht="15.75" customHeight="1" x14ac:dyDescent="0.4"/>
    <row r="588" ht="15.75" customHeight="1" x14ac:dyDescent="0.4"/>
    <row r="589" ht="15.75" customHeight="1" x14ac:dyDescent="0.4"/>
    <row r="590" ht="15.75" customHeight="1" x14ac:dyDescent="0.4"/>
    <row r="591" ht="15.75" customHeight="1" x14ac:dyDescent="0.4"/>
    <row r="592" ht="15.75" customHeight="1" x14ac:dyDescent="0.4"/>
    <row r="593" ht="15.75" customHeight="1" x14ac:dyDescent="0.4"/>
    <row r="594" ht="15.75" customHeight="1" x14ac:dyDescent="0.4"/>
    <row r="595" ht="15.75" customHeight="1" x14ac:dyDescent="0.4"/>
    <row r="596" ht="15.75" customHeight="1" x14ac:dyDescent="0.4"/>
    <row r="597" ht="15.75" customHeight="1" x14ac:dyDescent="0.4"/>
    <row r="598" ht="15.75" customHeight="1" x14ac:dyDescent="0.4"/>
    <row r="599" ht="15.75" customHeight="1" x14ac:dyDescent="0.4"/>
    <row r="600" ht="15.75" customHeight="1" x14ac:dyDescent="0.4"/>
    <row r="601" ht="15.75" customHeight="1" x14ac:dyDescent="0.4"/>
    <row r="602" ht="15.75" customHeight="1" x14ac:dyDescent="0.4"/>
    <row r="603" ht="15.75" customHeight="1" x14ac:dyDescent="0.4"/>
    <row r="604" ht="15.75" customHeight="1" x14ac:dyDescent="0.4"/>
    <row r="605" ht="15.75" customHeight="1" x14ac:dyDescent="0.4"/>
    <row r="606" ht="15.75" customHeight="1" x14ac:dyDescent="0.4"/>
    <row r="607" ht="15.75" customHeight="1" x14ac:dyDescent="0.4"/>
    <row r="608" ht="15.75" customHeight="1" x14ac:dyDescent="0.4"/>
    <row r="609" ht="15.75" customHeight="1" x14ac:dyDescent="0.4"/>
    <row r="610" ht="15.75" customHeight="1" x14ac:dyDescent="0.4"/>
    <row r="611" ht="15.75" customHeight="1" x14ac:dyDescent="0.4"/>
    <row r="612" ht="15.75" customHeight="1" x14ac:dyDescent="0.4"/>
    <row r="613" ht="15.75" customHeight="1" x14ac:dyDescent="0.4"/>
    <row r="614" ht="15.75" customHeight="1" x14ac:dyDescent="0.4"/>
    <row r="615" ht="15.75" customHeight="1" x14ac:dyDescent="0.4"/>
    <row r="616" ht="15.75" customHeight="1" x14ac:dyDescent="0.4"/>
    <row r="617" ht="15.75" customHeight="1" x14ac:dyDescent="0.4"/>
    <row r="618" ht="15.75" customHeight="1" x14ac:dyDescent="0.4"/>
    <row r="619" ht="15.75" customHeight="1" x14ac:dyDescent="0.4"/>
    <row r="620" ht="15.75" customHeight="1" x14ac:dyDescent="0.4"/>
    <row r="621" ht="15.75" customHeight="1" x14ac:dyDescent="0.4"/>
    <row r="622" ht="15.75" customHeight="1" x14ac:dyDescent="0.4"/>
    <row r="623" ht="15.75" customHeight="1" x14ac:dyDescent="0.4"/>
    <row r="624" ht="15.75" customHeight="1" x14ac:dyDescent="0.4"/>
    <row r="625" ht="15.75" customHeight="1" x14ac:dyDescent="0.4"/>
    <row r="626" ht="15.75" customHeight="1" x14ac:dyDescent="0.4"/>
    <row r="627" ht="15.75" customHeight="1" x14ac:dyDescent="0.4"/>
    <row r="628" ht="15.75" customHeight="1" x14ac:dyDescent="0.4"/>
    <row r="629" ht="15.75" customHeight="1" x14ac:dyDescent="0.4"/>
    <row r="630" ht="15.75" customHeight="1" x14ac:dyDescent="0.4"/>
    <row r="631" ht="15.75" customHeight="1" x14ac:dyDescent="0.4"/>
    <row r="632" ht="15.75" customHeight="1" x14ac:dyDescent="0.4"/>
    <row r="633" ht="15.75" customHeight="1" x14ac:dyDescent="0.4"/>
    <row r="634" ht="15.75" customHeight="1" x14ac:dyDescent="0.4"/>
    <row r="635" ht="15.75" customHeight="1" x14ac:dyDescent="0.4"/>
    <row r="636" ht="15.75" customHeight="1" x14ac:dyDescent="0.4"/>
    <row r="637" ht="15.75" customHeight="1" x14ac:dyDescent="0.4"/>
    <row r="638" ht="15.75" customHeight="1" x14ac:dyDescent="0.4"/>
    <row r="639" ht="15.75" customHeight="1" x14ac:dyDescent="0.4"/>
    <row r="640" ht="15.75" customHeight="1" x14ac:dyDescent="0.4"/>
    <row r="641" ht="15.75" customHeight="1" x14ac:dyDescent="0.4"/>
    <row r="642" ht="15.75" customHeight="1" x14ac:dyDescent="0.4"/>
    <row r="643" ht="15.75" customHeight="1" x14ac:dyDescent="0.4"/>
    <row r="644" ht="15.75" customHeight="1" x14ac:dyDescent="0.4"/>
    <row r="645" ht="15.75" customHeight="1" x14ac:dyDescent="0.4"/>
    <row r="646" ht="15.75" customHeight="1" x14ac:dyDescent="0.4"/>
    <row r="647" ht="15.75" customHeight="1" x14ac:dyDescent="0.4"/>
    <row r="648" ht="15.75" customHeight="1" x14ac:dyDescent="0.4"/>
    <row r="649" ht="15.75" customHeight="1" x14ac:dyDescent="0.4"/>
    <row r="650" ht="15.75" customHeight="1" x14ac:dyDescent="0.4"/>
    <row r="651" ht="15.75" customHeight="1" x14ac:dyDescent="0.4"/>
    <row r="652" ht="15.75" customHeight="1" x14ac:dyDescent="0.4"/>
    <row r="653" ht="15.75" customHeight="1" x14ac:dyDescent="0.4"/>
    <row r="654" ht="15.75" customHeight="1" x14ac:dyDescent="0.4"/>
    <row r="655" ht="15.75" customHeight="1" x14ac:dyDescent="0.4"/>
    <row r="656" ht="15.75" customHeight="1" x14ac:dyDescent="0.4"/>
    <row r="657" ht="15.75" customHeight="1" x14ac:dyDescent="0.4"/>
    <row r="658" ht="15.75" customHeight="1" x14ac:dyDescent="0.4"/>
    <row r="659" ht="15.75" customHeight="1" x14ac:dyDescent="0.4"/>
    <row r="660" ht="15.75" customHeight="1" x14ac:dyDescent="0.4"/>
    <row r="661" ht="15.75" customHeight="1" x14ac:dyDescent="0.4"/>
    <row r="662" ht="15.75" customHeight="1" x14ac:dyDescent="0.4"/>
    <row r="663" ht="15.75" customHeight="1" x14ac:dyDescent="0.4"/>
    <row r="664" ht="15.75" customHeight="1" x14ac:dyDescent="0.4"/>
    <row r="665" ht="15.75" customHeight="1" x14ac:dyDescent="0.4"/>
    <row r="666" ht="15.75" customHeight="1" x14ac:dyDescent="0.4"/>
    <row r="667" ht="15.75" customHeight="1" x14ac:dyDescent="0.4"/>
    <row r="668" ht="15.75" customHeight="1" x14ac:dyDescent="0.4"/>
    <row r="669" ht="15.75" customHeight="1" x14ac:dyDescent="0.4"/>
    <row r="670" ht="15.75" customHeight="1" x14ac:dyDescent="0.4"/>
    <row r="671" ht="15.75" customHeight="1" x14ac:dyDescent="0.4"/>
    <row r="672" ht="15.75" customHeight="1" x14ac:dyDescent="0.4"/>
    <row r="673" ht="15.75" customHeight="1" x14ac:dyDescent="0.4"/>
    <row r="674" ht="15.75" customHeight="1" x14ac:dyDescent="0.4"/>
    <row r="675" ht="15.75" customHeight="1" x14ac:dyDescent="0.4"/>
    <row r="676" ht="15.75" customHeight="1" x14ac:dyDescent="0.4"/>
    <row r="677" ht="15.75" customHeight="1" x14ac:dyDescent="0.4"/>
    <row r="678" ht="15.75" customHeight="1" x14ac:dyDescent="0.4"/>
    <row r="679" ht="15.75" customHeight="1" x14ac:dyDescent="0.4"/>
    <row r="680" ht="15.75" customHeight="1" x14ac:dyDescent="0.4"/>
    <row r="681" ht="15.75" customHeight="1" x14ac:dyDescent="0.4"/>
    <row r="682" ht="15.75" customHeight="1" x14ac:dyDescent="0.4"/>
    <row r="683" ht="15.75" customHeight="1" x14ac:dyDescent="0.4"/>
    <row r="684" ht="15.75" customHeight="1" x14ac:dyDescent="0.4"/>
    <row r="685" ht="15.75" customHeight="1" x14ac:dyDescent="0.4"/>
    <row r="686" ht="15.75" customHeight="1" x14ac:dyDescent="0.4"/>
    <row r="687" ht="15.75" customHeight="1" x14ac:dyDescent="0.4"/>
    <row r="688" ht="15.75" customHeight="1" x14ac:dyDescent="0.4"/>
    <row r="689" ht="15.75" customHeight="1" x14ac:dyDescent="0.4"/>
    <row r="690" ht="15.75" customHeight="1" x14ac:dyDescent="0.4"/>
    <row r="691" ht="15.75" customHeight="1" x14ac:dyDescent="0.4"/>
    <row r="692" ht="15.75" customHeight="1" x14ac:dyDescent="0.4"/>
    <row r="693" ht="15.75" customHeight="1" x14ac:dyDescent="0.4"/>
    <row r="694" ht="15.75" customHeight="1" x14ac:dyDescent="0.4"/>
    <row r="695" ht="15.75" customHeight="1" x14ac:dyDescent="0.4"/>
    <row r="696" ht="15.75" customHeight="1" x14ac:dyDescent="0.4"/>
    <row r="697" ht="15.75" customHeight="1" x14ac:dyDescent="0.4"/>
    <row r="698" ht="15.75" customHeight="1" x14ac:dyDescent="0.4"/>
    <row r="699" ht="15.75" customHeight="1" x14ac:dyDescent="0.4"/>
    <row r="700" ht="15.75" customHeight="1" x14ac:dyDescent="0.4"/>
    <row r="701" ht="15.75" customHeight="1" x14ac:dyDescent="0.4"/>
    <row r="702" ht="15.75" customHeight="1" x14ac:dyDescent="0.4"/>
    <row r="703" ht="15.75" customHeight="1" x14ac:dyDescent="0.4"/>
    <row r="704" ht="15.75" customHeight="1" x14ac:dyDescent="0.4"/>
    <row r="705" ht="15.75" customHeight="1" x14ac:dyDescent="0.4"/>
    <row r="706" ht="15.75" customHeight="1" x14ac:dyDescent="0.4"/>
    <row r="707" ht="15.75" customHeight="1" x14ac:dyDescent="0.4"/>
    <row r="708" ht="15.75" customHeight="1" x14ac:dyDescent="0.4"/>
    <row r="709" ht="15.75" customHeight="1" x14ac:dyDescent="0.4"/>
    <row r="710" ht="15.75" customHeight="1" x14ac:dyDescent="0.4"/>
    <row r="711" ht="15.75" customHeight="1" x14ac:dyDescent="0.4"/>
    <row r="712" ht="15.75" customHeight="1" x14ac:dyDescent="0.4"/>
    <row r="713" ht="15.75" customHeight="1" x14ac:dyDescent="0.4"/>
    <row r="714" ht="15.75" customHeight="1" x14ac:dyDescent="0.4"/>
    <row r="715" ht="15.75" customHeight="1" x14ac:dyDescent="0.4"/>
    <row r="716" ht="15.75" customHeight="1" x14ac:dyDescent="0.4"/>
    <row r="717" ht="15.75" customHeight="1" x14ac:dyDescent="0.4"/>
    <row r="718" ht="15.75" customHeight="1" x14ac:dyDescent="0.4"/>
    <row r="719" ht="15.75" customHeight="1" x14ac:dyDescent="0.4"/>
    <row r="720" ht="15.75" customHeight="1" x14ac:dyDescent="0.4"/>
    <row r="721" ht="15.75" customHeight="1" x14ac:dyDescent="0.4"/>
    <row r="722" ht="15.75" customHeight="1" x14ac:dyDescent="0.4"/>
    <row r="723" ht="15.75" customHeight="1" x14ac:dyDescent="0.4"/>
    <row r="724" ht="15.75" customHeight="1" x14ac:dyDescent="0.4"/>
    <row r="725" ht="15.75" customHeight="1" x14ac:dyDescent="0.4"/>
    <row r="726" ht="15.75" customHeight="1" x14ac:dyDescent="0.4"/>
    <row r="727" ht="15.75" customHeight="1" x14ac:dyDescent="0.4"/>
    <row r="728" ht="15.75" customHeight="1" x14ac:dyDescent="0.4"/>
    <row r="729" ht="15.75" customHeight="1" x14ac:dyDescent="0.4"/>
    <row r="730" ht="15.75" customHeight="1" x14ac:dyDescent="0.4"/>
    <row r="731" ht="15.75" customHeight="1" x14ac:dyDescent="0.4"/>
    <row r="732" ht="15.75" customHeight="1" x14ac:dyDescent="0.4"/>
    <row r="733" ht="15.75" customHeight="1" x14ac:dyDescent="0.4"/>
    <row r="734" ht="15.75" customHeight="1" x14ac:dyDescent="0.4"/>
    <row r="735" ht="15.75" customHeight="1" x14ac:dyDescent="0.4"/>
    <row r="736" ht="15.75" customHeight="1" x14ac:dyDescent="0.4"/>
    <row r="737" ht="15.75" customHeight="1" x14ac:dyDescent="0.4"/>
    <row r="738" ht="15.75" customHeight="1" x14ac:dyDescent="0.4"/>
    <row r="739" ht="15.75" customHeight="1" x14ac:dyDescent="0.4"/>
    <row r="740" ht="15.75" customHeight="1" x14ac:dyDescent="0.4"/>
    <row r="741" ht="15.75" customHeight="1" x14ac:dyDescent="0.4"/>
    <row r="742" ht="15.75" customHeight="1" x14ac:dyDescent="0.4"/>
    <row r="743" ht="15.75" customHeight="1" x14ac:dyDescent="0.4"/>
    <row r="744" ht="15.75" customHeight="1" x14ac:dyDescent="0.4"/>
    <row r="745" ht="15.75" customHeight="1" x14ac:dyDescent="0.4"/>
    <row r="746" ht="15.75" customHeight="1" x14ac:dyDescent="0.4"/>
    <row r="747" ht="15.75" customHeight="1" x14ac:dyDescent="0.4"/>
    <row r="748" ht="15.75" customHeight="1" x14ac:dyDescent="0.4"/>
    <row r="749" ht="15.75" customHeight="1" x14ac:dyDescent="0.4"/>
    <row r="750" ht="15.75" customHeight="1" x14ac:dyDescent="0.4"/>
    <row r="751" ht="15.75" customHeight="1" x14ac:dyDescent="0.4"/>
    <row r="752" ht="15.75" customHeight="1" x14ac:dyDescent="0.4"/>
    <row r="753" ht="15.75" customHeight="1" x14ac:dyDescent="0.4"/>
    <row r="754" ht="15.75" customHeight="1" x14ac:dyDescent="0.4"/>
    <row r="755" ht="15.75" customHeight="1" x14ac:dyDescent="0.4"/>
    <row r="756" ht="15.75" customHeight="1" x14ac:dyDescent="0.4"/>
    <row r="757" ht="15.75" customHeight="1" x14ac:dyDescent="0.4"/>
    <row r="758" ht="15.75" customHeight="1" x14ac:dyDescent="0.4"/>
    <row r="759" ht="15.75" customHeight="1" x14ac:dyDescent="0.4"/>
    <row r="760" ht="15.75" customHeight="1" x14ac:dyDescent="0.4"/>
    <row r="761" ht="15.75" customHeight="1" x14ac:dyDescent="0.4"/>
    <row r="762" ht="15.75" customHeight="1" x14ac:dyDescent="0.4"/>
    <row r="763" ht="15.75" customHeight="1" x14ac:dyDescent="0.4"/>
    <row r="764" ht="15.75" customHeight="1" x14ac:dyDescent="0.4"/>
    <row r="765" ht="15.75" customHeight="1" x14ac:dyDescent="0.4"/>
    <row r="766" ht="15.75" customHeight="1" x14ac:dyDescent="0.4"/>
    <row r="767" ht="15.75" customHeight="1" x14ac:dyDescent="0.4"/>
    <row r="768" ht="15.75" customHeight="1" x14ac:dyDescent="0.4"/>
    <row r="769" ht="15.75" customHeight="1" x14ac:dyDescent="0.4"/>
    <row r="770" ht="15.75" customHeight="1" x14ac:dyDescent="0.4"/>
    <row r="771" ht="15.75" customHeight="1" x14ac:dyDescent="0.4"/>
    <row r="772" ht="15.75" customHeight="1" x14ac:dyDescent="0.4"/>
    <row r="773" ht="15.75" customHeight="1" x14ac:dyDescent="0.4"/>
    <row r="774" ht="15.75" customHeight="1" x14ac:dyDescent="0.4"/>
    <row r="775" ht="15.75" customHeight="1" x14ac:dyDescent="0.4"/>
    <row r="776" ht="15.75" customHeight="1" x14ac:dyDescent="0.4"/>
    <row r="777" ht="15.75" customHeight="1" x14ac:dyDescent="0.4"/>
    <row r="778" ht="15.75" customHeight="1" x14ac:dyDescent="0.4"/>
    <row r="779" ht="15.75" customHeight="1" x14ac:dyDescent="0.4"/>
    <row r="780" ht="15.75" customHeight="1" x14ac:dyDescent="0.4"/>
    <row r="781" ht="15.75" customHeight="1" x14ac:dyDescent="0.4"/>
    <row r="782" ht="15.75" customHeight="1" x14ac:dyDescent="0.4"/>
    <row r="783" ht="15.75" customHeight="1" x14ac:dyDescent="0.4"/>
    <row r="784" ht="15.75" customHeight="1" x14ac:dyDescent="0.4"/>
    <row r="785" ht="15.75" customHeight="1" x14ac:dyDescent="0.4"/>
    <row r="786" ht="15.75" customHeight="1" x14ac:dyDescent="0.4"/>
    <row r="787" ht="15.75" customHeight="1" x14ac:dyDescent="0.4"/>
    <row r="788" ht="15.75" customHeight="1" x14ac:dyDescent="0.4"/>
    <row r="789" ht="15.75" customHeight="1" x14ac:dyDescent="0.4"/>
    <row r="790" ht="15.75" customHeight="1" x14ac:dyDescent="0.4"/>
    <row r="791" ht="15.75" customHeight="1" x14ac:dyDescent="0.4"/>
    <row r="792" ht="15.75" customHeight="1" x14ac:dyDescent="0.4"/>
    <row r="793" ht="15.75" customHeight="1" x14ac:dyDescent="0.4"/>
    <row r="794" ht="15.75" customHeight="1" x14ac:dyDescent="0.4"/>
    <row r="795" ht="15.75" customHeight="1" x14ac:dyDescent="0.4"/>
    <row r="796" ht="15.75" customHeight="1" x14ac:dyDescent="0.4"/>
    <row r="797" ht="15.75" customHeight="1" x14ac:dyDescent="0.4"/>
    <row r="798" ht="15.75" customHeight="1" x14ac:dyDescent="0.4"/>
    <row r="799" ht="15.75" customHeight="1" x14ac:dyDescent="0.4"/>
    <row r="800" ht="15.75" customHeight="1" x14ac:dyDescent="0.4"/>
    <row r="801" ht="15.75" customHeight="1" x14ac:dyDescent="0.4"/>
    <row r="802" ht="15.75" customHeight="1" x14ac:dyDescent="0.4"/>
    <row r="803" ht="15.75" customHeight="1" x14ac:dyDescent="0.4"/>
    <row r="804" ht="15.75" customHeight="1" x14ac:dyDescent="0.4"/>
    <row r="805" ht="15.75" customHeight="1" x14ac:dyDescent="0.4"/>
    <row r="806" ht="15.75" customHeight="1" x14ac:dyDescent="0.4"/>
    <row r="807" ht="15.75" customHeight="1" x14ac:dyDescent="0.4"/>
    <row r="808" ht="15.75" customHeight="1" x14ac:dyDescent="0.4"/>
    <row r="809" ht="15.75" customHeight="1" x14ac:dyDescent="0.4"/>
    <row r="810" ht="15.75" customHeight="1" x14ac:dyDescent="0.4"/>
    <row r="811" ht="15.75" customHeight="1" x14ac:dyDescent="0.4"/>
    <row r="812" ht="15.75" customHeight="1" x14ac:dyDescent="0.4"/>
    <row r="813" ht="15.75" customHeight="1" x14ac:dyDescent="0.4"/>
    <row r="814" ht="15.75" customHeight="1" x14ac:dyDescent="0.4"/>
    <row r="815" ht="15.75" customHeight="1" x14ac:dyDescent="0.4"/>
    <row r="816" ht="15.75" customHeight="1" x14ac:dyDescent="0.4"/>
    <row r="817" ht="15.75" customHeight="1" x14ac:dyDescent="0.4"/>
    <row r="818" ht="15.75" customHeight="1" x14ac:dyDescent="0.4"/>
    <row r="819" ht="15.75" customHeight="1" x14ac:dyDescent="0.4"/>
    <row r="820" ht="15.75" customHeight="1" x14ac:dyDescent="0.4"/>
    <row r="821" ht="15.75" customHeight="1" x14ac:dyDescent="0.4"/>
    <row r="822" ht="15.75" customHeight="1" x14ac:dyDescent="0.4"/>
    <row r="823" ht="15.75" customHeight="1" x14ac:dyDescent="0.4"/>
    <row r="824" ht="15.75" customHeight="1" x14ac:dyDescent="0.4"/>
    <row r="825" ht="15.75" customHeight="1" x14ac:dyDescent="0.4"/>
    <row r="826" ht="15.75" customHeight="1" x14ac:dyDescent="0.4"/>
    <row r="827" ht="15.75" customHeight="1" x14ac:dyDescent="0.4"/>
    <row r="828" ht="15.75" customHeight="1" x14ac:dyDescent="0.4"/>
    <row r="829" ht="15.75" customHeight="1" x14ac:dyDescent="0.4"/>
    <row r="830" ht="15.75" customHeight="1" x14ac:dyDescent="0.4"/>
    <row r="831" ht="15.75" customHeight="1" x14ac:dyDescent="0.4"/>
    <row r="832" ht="15.75" customHeight="1" x14ac:dyDescent="0.4"/>
    <row r="833" ht="15.75" customHeight="1" x14ac:dyDescent="0.4"/>
    <row r="834" ht="15.75" customHeight="1" x14ac:dyDescent="0.4"/>
    <row r="835" ht="15.75" customHeight="1" x14ac:dyDescent="0.4"/>
    <row r="836" ht="15.75" customHeight="1" x14ac:dyDescent="0.4"/>
    <row r="837" ht="15.75" customHeight="1" x14ac:dyDescent="0.4"/>
    <row r="838" ht="15.75" customHeight="1" x14ac:dyDescent="0.4"/>
    <row r="839" ht="15.75" customHeight="1" x14ac:dyDescent="0.4"/>
    <row r="840" ht="15.75" customHeight="1" x14ac:dyDescent="0.4"/>
    <row r="841" ht="15.75" customHeight="1" x14ac:dyDescent="0.4"/>
    <row r="842" ht="15.75" customHeight="1" x14ac:dyDescent="0.4"/>
    <row r="843" ht="15.75" customHeight="1" x14ac:dyDescent="0.4"/>
    <row r="844" ht="15.75" customHeight="1" x14ac:dyDescent="0.4"/>
    <row r="845" ht="15.75" customHeight="1" x14ac:dyDescent="0.4"/>
    <row r="846" ht="15.75" customHeight="1" x14ac:dyDescent="0.4"/>
    <row r="847" ht="15.75" customHeight="1" x14ac:dyDescent="0.4"/>
    <row r="848" ht="15.75" customHeight="1" x14ac:dyDescent="0.4"/>
    <row r="849" ht="15.75" customHeight="1" x14ac:dyDescent="0.4"/>
    <row r="850" ht="15.75" customHeight="1" x14ac:dyDescent="0.4"/>
    <row r="851" ht="15.75" customHeight="1" x14ac:dyDescent="0.4"/>
    <row r="852" ht="15.75" customHeight="1" x14ac:dyDescent="0.4"/>
    <row r="853" ht="15.75" customHeight="1" x14ac:dyDescent="0.4"/>
    <row r="854" ht="15.75" customHeight="1" x14ac:dyDescent="0.4"/>
    <row r="855" ht="15.75" customHeight="1" x14ac:dyDescent="0.4"/>
    <row r="856" ht="15.75" customHeight="1" x14ac:dyDescent="0.4"/>
    <row r="857" ht="15.75" customHeight="1" x14ac:dyDescent="0.4"/>
    <row r="858" ht="15.75" customHeight="1" x14ac:dyDescent="0.4"/>
    <row r="859" ht="15.75" customHeight="1" x14ac:dyDescent="0.4"/>
    <row r="860" ht="15.75" customHeight="1" x14ac:dyDescent="0.4"/>
    <row r="861" ht="15.75" customHeight="1" x14ac:dyDescent="0.4"/>
    <row r="862" ht="15.75" customHeight="1" x14ac:dyDescent="0.4"/>
    <row r="863" ht="15.75" customHeight="1" x14ac:dyDescent="0.4"/>
    <row r="864" ht="15.75" customHeight="1" x14ac:dyDescent="0.4"/>
    <row r="865" ht="15.75" customHeight="1" x14ac:dyDescent="0.4"/>
    <row r="866" ht="15.75" customHeight="1" x14ac:dyDescent="0.4"/>
    <row r="867" ht="15.75" customHeight="1" x14ac:dyDescent="0.4"/>
    <row r="868" ht="15.75" customHeight="1" x14ac:dyDescent="0.4"/>
    <row r="869" ht="15.75" customHeight="1" x14ac:dyDescent="0.4"/>
    <row r="870" ht="15.75" customHeight="1" x14ac:dyDescent="0.4"/>
    <row r="871" ht="15.75" customHeight="1" x14ac:dyDescent="0.4"/>
    <row r="872" ht="15.75" customHeight="1" x14ac:dyDescent="0.4"/>
    <row r="873" ht="15.75" customHeight="1" x14ac:dyDescent="0.4"/>
    <row r="874" ht="15.75" customHeight="1" x14ac:dyDescent="0.4"/>
    <row r="875" ht="15.75" customHeight="1" x14ac:dyDescent="0.4"/>
    <row r="876" ht="15.75" customHeight="1" x14ac:dyDescent="0.4"/>
    <row r="877" ht="15.75" customHeight="1" x14ac:dyDescent="0.4"/>
    <row r="878" ht="15.75" customHeight="1" x14ac:dyDescent="0.4"/>
    <row r="879" ht="15.75" customHeight="1" x14ac:dyDescent="0.4"/>
    <row r="880" ht="15.75" customHeight="1" x14ac:dyDescent="0.4"/>
    <row r="881" ht="15.75" customHeight="1" x14ac:dyDescent="0.4"/>
    <row r="882" ht="15.75" customHeight="1" x14ac:dyDescent="0.4"/>
    <row r="883" ht="15.75" customHeight="1" x14ac:dyDescent="0.4"/>
    <row r="884" ht="15.75" customHeight="1" x14ac:dyDescent="0.4"/>
    <row r="885" ht="15.75" customHeight="1" x14ac:dyDescent="0.4"/>
    <row r="886" ht="15.75" customHeight="1" x14ac:dyDescent="0.4"/>
    <row r="887" ht="15.75" customHeight="1" x14ac:dyDescent="0.4"/>
    <row r="888" ht="15.75" customHeight="1" x14ac:dyDescent="0.4"/>
    <row r="889" ht="15.75" customHeight="1" x14ac:dyDescent="0.4"/>
    <row r="890" ht="15.75" customHeight="1" x14ac:dyDescent="0.4"/>
    <row r="891" ht="15.75" customHeight="1" x14ac:dyDescent="0.4"/>
    <row r="892" ht="15.75" customHeight="1" x14ac:dyDescent="0.4"/>
    <row r="893" ht="15.75" customHeight="1" x14ac:dyDescent="0.4"/>
    <row r="894" ht="15.75" customHeight="1" x14ac:dyDescent="0.4"/>
    <row r="895" ht="15.75" customHeight="1" x14ac:dyDescent="0.4"/>
    <row r="896" ht="15.75" customHeight="1" x14ac:dyDescent="0.4"/>
    <row r="897" ht="15.75" customHeight="1" x14ac:dyDescent="0.4"/>
    <row r="898" ht="15.75" customHeight="1" x14ac:dyDescent="0.4"/>
    <row r="899" ht="15.75" customHeight="1" x14ac:dyDescent="0.4"/>
    <row r="900" ht="15.75" customHeight="1" x14ac:dyDescent="0.4"/>
    <row r="901" ht="15.75" customHeight="1" x14ac:dyDescent="0.4"/>
    <row r="902" ht="15.75" customHeight="1" x14ac:dyDescent="0.4"/>
    <row r="903" ht="15.75" customHeight="1" x14ac:dyDescent="0.4"/>
    <row r="904" ht="15.75" customHeight="1" x14ac:dyDescent="0.4"/>
    <row r="905" ht="15.75" customHeight="1" x14ac:dyDescent="0.4"/>
    <row r="906" ht="15.75" customHeight="1" x14ac:dyDescent="0.4"/>
    <row r="907" ht="15.75" customHeight="1" x14ac:dyDescent="0.4"/>
    <row r="908" ht="15.75" customHeight="1" x14ac:dyDescent="0.4"/>
    <row r="909" ht="15.75" customHeight="1" x14ac:dyDescent="0.4"/>
    <row r="910" ht="15.75" customHeight="1" x14ac:dyDescent="0.4"/>
    <row r="911" ht="15.75" customHeight="1" x14ac:dyDescent="0.4"/>
    <row r="912" ht="15.75" customHeight="1" x14ac:dyDescent="0.4"/>
    <row r="913" ht="15.75" customHeight="1" x14ac:dyDescent="0.4"/>
    <row r="914" ht="15.75" customHeight="1" x14ac:dyDescent="0.4"/>
    <row r="915" ht="15.75" customHeight="1" x14ac:dyDescent="0.4"/>
    <row r="916" ht="15.75" customHeight="1" x14ac:dyDescent="0.4"/>
    <row r="917" ht="15.75" customHeight="1" x14ac:dyDescent="0.4"/>
    <row r="918" ht="15.75" customHeight="1" x14ac:dyDescent="0.4"/>
    <row r="919" ht="15.75" customHeight="1" x14ac:dyDescent="0.4"/>
    <row r="920" ht="15.75" customHeight="1" x14ac:dyDescent="0.4"/>
    <row r="921" ht="15.75" customHeight="1" x14ac:dyDescent="0.4"/>
    <row r="922" ht="15.75" customHeight="1" x14ac:dyDescent="0.4"/>
    <row r="923" ht="15.75" customHeight="1" x14ac:dyDescent="0.4"/>
    <row r="924" ht="15.75" customHeight="1" x14ac:dyDescent="0.4"/>
    <row r="925" ht="15.75" customHeight="1" x14ac:dyDescent="0.4"/>
    <row r="926" ht="15.75" customHeight="1" x14ac:dyDescent="0.4"/>
    <row r="927" ht="15.75" customHeight="1" x14ac:dyDescent="0.4"/>
    <row r="928" ht="15.75" customHeight="1" x14ac:dyDescent="0.4"/>
    <row r="929" ht="15.75" customHeight="1" x14ac:dyDescent="0.4"/>
    <row r="930" ht="15.75" customHeight="1" x14ac:dyDescent="0.4"/>
    <row r="931" ht="15.75" customHeight="1" x14ac:dyDescent="0.4"/>
    <row r="932" ht="15.75" customHeight="1" x14ac:dyDescent="0.4"/>
    <row r="933" ht="15.75" customHeight="1" x14ac:dyDescent="0.4"/>
    <row r="934" ht="15.75" customHeight="1" x14ac:dyDescent="0.4"/>
    <row r="935" ht="15.75" customHeight="1" x14ac:dyDescent="0.4"/>
    <row r="936" ht="15.75" customHeight="1" x14ac:dyDescent="0.4"/>
    <row r="937" ht="15.75" customHeight="1" x14ac:dyDescent="0.4"/>
    <row r="938" ht="15.75" customHeight="1" x14ac:dyDescent="0.4"/>
    <row r="939" ht="15.75" customHeight="1" x14ac:dyDescent="0.4"/>
    <row r="940" ht="15.75" customHeight="1" x14ac:dyDescent="0.4"/>
    <row r="941" ht="15.75" customHeight="1" x14ac:dyDescent="0.4"/>
    <row r="942" ht="15.75" customHeight="1" x14ac:dyDescent="0.4"/>
    <row r="943" ht="15.75" customHeight="1" x14ac:dyDescent="0.4"/>
    <row r="944" ht="15.75" customHeight="1" x14ac:dyDescent="0.4"/>
    <row r="945" ht="15.75" customHeight="1" x14ac:dyDescent="0.4"/>
    <row r="946" ht="15.75" customHeight="1" x14ac:dyDescent="0.4"/>
    <row r="947" ht="15.75" customHeight="1" x14ac:dyDescent="0.4"/>
    <row r="948" ht="15.75" customHeight="1" x14ac:dyDescent="0.4"/>
    <row r="949" ht="15.75" customHeight="1" x14ac:dyDescent="0.4"/>
    <row r="950" ht="15.75" customHeight="1" x14ac:dyDescent="0.4"/>
    <row r="951" ht="15.75" customHeight="1" x14ac:dyDescent="0.4"/>
    <row r="952" ht="15.75" customHeight="1" x14ac:dyDescent="0.4"/>
    <row r="953" ht="15.75" customHeight="1" x14ac:dyDescent="0.4"/>
    <row r="954" ht="15.75" customHeight="1" x14ac:dyDescent="0.4"/>
    <row r="955" ht="15.75" customHeight="1" x14ac:dyDescent="0.4"/>
    <row r="956" ht="15.75" customHeight="1" x14ac:dyDescent="0.4"/>
    <row r="957" ht="15.75" customHeight="1" x14ac:dyDescent="0.4"/>
    <row r="958" ht="15.75" customHeight="1" x14ac:dyDescent="0.4"/>
    <row r="959" ht="15.75" customHeight="1" x14ac:dyDescent="0.4"/>
    <row r="960" ht="15.75" customHeight="1" x14ac:dyDescent="0.4"/>
    <row r="961" ht="15.75" customHeight="1" x14ac:dyDescent="0.4"/>
    <row r="962" ht="15.75" customHeight="1" x14ac:dyDescent="0.4"/>
    <row r="963" ht="15.75" customHeight="1" x14ac:dyDescent="0.4"/>
    <row r="964" ht="15.75" customHeight="1" x14ac:dyDescent="0.4"/>
    <row r="965" ht="15.75" customHeight="1" x14ac:dyDescent="0.4"/>
    <row r="966" ht="15.75" customHeight="1" x14ac:dyDescent="0.4"/>
    <row r="967" ht="15.75" customHeight="1" x14ac:dyDescent="0.4"/>
    <row r="968" ht="15.75" customHeight="1" x14ac:dyDescent="0.4"/>
    <row r="969" ht="15.75" customHeight="1" x14ac:dyDescent="0.4"/>
    <row r="970" ht="15.75" customHeight="1" x14ac:dyDescent="0.4"/>
    <row r="971" ht="15.75" customHeight="1" x14ac:dyDescent="0.4"/>
    <row r="972" ht="15.75" customHeight="1" x14ac:dyDescent="0.4"/>
    <row r="973" ht="15.75" customHeight="1" x14ac:dyDescent="0.4"/>
    <row r="974" ht="15.75" customHeight="1" x14ac:dyDescent="0.4"/>
    <row r="975" ht="15.75" customHeight="1" x14ac:dyDescent="0.4"/>
    <row r="976" ht="15.75" customHeight="1" x14ac:dyDescent="0.4"/>
    <row r="977" ht="15.75" customHeight="1" x14ac:dyDescent="0.4"/>
    <row r="978" ht="15.75" customHeight="1" x14ac:dyDescent="0.4"/>
    <row r="979" ht="15.75" customHeight="1" x14ac:dyDescent="0.4"/>
    <row r="980" ht="15.75" customHeight="1" x14ac:dyDescent="0.4"/>
    <row r="981" ht="15.75" customHeight="1" x14ac:dyDescent="0.4"/>
    <row r="982" ht="15.75" customHeight="1" x14ac:dyDescent="0.4"/>
    <row r="983" ht="15.75" customHeight="1" x14ac:dyDescent="0.4"/>
    <row r="984" ht="15.75" customHeight="1" x14ac:dyDescent="0.4"/>
    <row r="985" ht="15.75" customHeight="1" x14ac:dyDescent="0.4"/>
    <row r="986" ht="15.75" customHeight="1" x14ac:dyDescent="0.4"/>
    <row r="987" ht="15.75" customHeight="1" x14ac:dyDescent="0.4"/>
    <row r="988" ht="15.75" customHeight="1" x14ac:dyDescent="0.4"/>
    <row r="989" ht="15.75" customHeight="1" x14ac:dyDescent="0.4"/>
    <row r="990" ht="15.75" customHeight="1" x14ac:dyDescent="0.4"/>
    <row r="991" ht="15.75" customHeight="1" x14ac:dyDescent="0.4"/>
    <row r="992" ht="15.75" customHeight="1" x14ac:dyDescent="0.4"/>
    <row r="993" ht="15.75" customHeight="1" x14ac:dyDescent="0.4"/>
    <row r="994" ht="15.75" customHeight="1" x14ac:dyDescent="0.4"/>
    <row r="995" ht="15.75" customHeight="1" x14ac:dyDescent="0.4"/>
    <row r="996" ht="15.75" customHeight="1" x14ac:dyDescent="0.4"/>
    <row r="997" ht="15.75" customHeight="1" x14ac:dyDescent="0.4"/>
    <row r="998" ht="15.75" customHeight="1" x14ac:dyDescent="0.4"/>
    <row r="999" ht="15.75" customHeight="1" x14ac:dyDescent="0.4"/>
    <row r="1000" ht="15.75" customHeight="1" x14ac:dyDescent="0.4"/>
    <row r="1001" ht="15.75" customHeight="1" x14ac:dyDescent="0.4"/>
    <row r="1002" ht="15.75" customHeight="1" x14ac:dyDescent="0.4"/>
    <row r="1003" ht="15.75" customHeight="1" x14ac:dyDescent="0.4"/>
    <row r="1004" ht="15.75" customHeight="1" x14ac:dyDescent="0.4"/>
    <row r="1005" ht="15.75" customHeight="1" x14ac:dyDescent="0.4"/>
    <row r="1006" ht="15.75" customHeight="1" x14ac:dyDescent="0.4"/>
    <row r="1007" ht="15.75" customHeight="1" x14ac:dyDescent="0.4"/>
    <row r="1008" ht="15.75" customHeight="1" x14ac:dyDescent="0.4"/>
    <row r="1009" ht="15.75" customHeight="1" x14ac:dyDescent="0.4"/>
    <row r="1010" ht="15.75" customHeight="1" x14ac:dyDescent="0.4"/>
    <row r="1011" ht="15.75" customHeight="1" x14ac:dyDescent="0.4"/>
    <row r="1012" ht="15.75" customHeight="1" x14ac:dyDescent="0.4"/>
    <row r="1013" ht="15.75" customHeight="1" x14ac:dyDescent="0.4"/>
    <row r="1014" ht="15.75" customHeight="1" x14ac:dyDescent="0.4"/>
    <row r="1015" ht="15.75" customHeight="1" x14ac:dyDescent="0.4"/>
    <row r="1016" ht="15.75" customHeight="1" x14ac:dyDescent="0.4"/>
    <row r="1017" ht="15.75" customHeight="1" x14ac:dyDescent="0.4"/>
    <row r="1018" ht="15.75" customHeight="1" x14ac:dyDescent="0.4"/>
    <row r="1019" ht="15.75" customHeight="1" x14ac:dyDescent="0.4"/>
  </sheetData>
  <autoFilter ref="A4:AI254" xr:uid="{00000000-0009-0000-0000-000006000000}">
    <filterColumn colId="6">
      <filters>
        <filter val="Boo"/>
      </filters>
    </filterColumn>
  </autoFilter>
  <mergeCells count="4">
    <mergeCell ref="B2:AI2"/>
    <mergeCell ref="L3:W3"/>
    <mergeCell ref="X3:AI3"/>
    <mergeCell ref="B270:K270"/>
  </mergeCells>
  <hyperlinks>
    <hyperlink ref="E6" r:id="rId1" xr:uid="{00000000-0004-0000-0600-000000000000}"/>
    <hyperlink ref="E16" r:id="rId2" xr:uid="{00000000-0004-0000-0600-000001000000}"/>
    <hyperlink ref="E20" r:id="rId3" xr:uid="{00000000-0004-0000-0600-000002000000}"/>
    <hyperlink ref="E40" r:id="rId4" xr:uid="{00000000-0004-0000-0600-000003000000}"/>
    <hyperlink ref="E50" r:id="rId5" xr:uid="{00000000-0004-0000-0600-000004000000}"/>
    <hyperlink ref="E51" r:id="rId6" xr:uid="{00000000-0004-0000-0600-000005000000}"/>
    <hyperlink ref="E61" r:id="rId7" xr:uid="{00000000-0004-0000-0600-000006000000}"/>
    <hyperlink ref="E87" r:id="rId8" xr:uid="{00000000-0004-0000-0600-000007000000}"/>
    <hyperlink ref="E110" r:id="rId9" xr:uid="{00000000-0004-0000-0600-000008000000}"/>
    <hyperlink ref="E111" r:id="rId10" xr:uid="{00000000-0004-0000-0600-000009000000}"/>
    <hyperlink ref="E112" r:id="rId11" xr:uid="{00000000-0004-0000-0600-00000A000000}"/>
    <hyperlink ref="E118" r:id="rId12" xr:uid="{00000000-0004-0000-0600-00000B000000}"/>
    <hyperlink ref="E120" r:id="rId13" xr:uid="{00000000-0004-0000-0600-00000C000000}"/>
    <hyperlink ref="E127" r:id="rId14" xr:uid="{00000000-0004-0000-0600-00000D000000}"/>
    <hyperlink ref="E129" r:id="rId15" xr:uid="{00000000-0004-0000-0600-00000E000000}"/>
    <hyperlink ref="E139" r:id="rId16" xr:uid="{00000000-0004-0000-0600-00000F000000}"/>
    <hyperlink ref="E144" r:id="rId17" xr:uid="{00000000-0004-0000-0600-000010000000}"/>
    <hyperlink ref="E147" r:id="rId18" xr:uid="{00000000-0004-0000-0600-000011000000}"/>
    <hyperlink ref="E152" r:id="rId19" xr:uid="{00000000-0004-0000-0600-000012000000}"/>
    <hyperlink ref="E153" r:id="rId20" xr:uid="{00000000-0004-0000-0600-000013000000}"/>
    <hyperlink ref="E155" r:id="rId21" xr:uid="{00000000-0004-0000-0600-000014000000}"/>
    <hyperlink ref="E157" r:id="rId22" xr:uid="{00000000-0004-0000-0600-000015000000}"/>
    <hyperlink ref="E165" r:id="rId23" xr:uid="{00000000-0004-0000-0600-000016000000}"/>
    <hyperlink ref="E169" r:id="rId24" xr:uid="{00000000-0004-0000-0600-000017000000}"/>
    <hyperlink ref="E185" r:id="rId25" xr:uid="{00000000-0004-0000-0600-000018000000}"/>
    <hyperlink ref="E191" r:id="rId26" xr:uid="{00000000-0004-0000-0600-000019000000}"/>
    <hyperlink ref="E203" r:id="rId27" xr:uid="{00000000-0004-0000-0600-00001A000000}"/>
    <hyperlink ref="E214" r:id="rId28" xr:uid="{00000000-0004-0000-0600-00001B000000}"/>
    <hyperlink ref="E221" r:id="rId29" xr:uid="{00000000-0004-0000-0600-00001C000000}"/>
    <hyperlink ref="E222" r:id="rId30" xr:uid="{00000000-0004-0000-0600-00001D000000}"/>
  </hyperlinks>
  <pageMargins left="0.511811024" right="0.511811024" top="0.78740157499999996" bottom="0.78740157499999996" header="0" footer="0"/>
  <pageSetup paperSize="9" orientation="portrait" r:id="rId31"/>
  <legacyDrawing r:id="rId3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1000"/>
  <sheetViews>
    <sheetView workbookViewId="0">
      <selection activeCell="C31" sqref="C31"/>
    </sheetView>
  </sheetViews>
  <sheetFormatPr defaultColWidth="14.42578125" defaultRowHeight="15" customHeight="1" x14ac:dyDescent="0.4"/>
  <cols>
    <col min="1" max="1" width="10.85546875" customWidth="1"/>
    <col min="2" max="2" width="23.85546875" customWidth="1"/>
    <col min="3" max="3" width="12.140625" bestFit="1" customWidth="1"/>
    <col min="4" max="4" width="10.85546875" customWidth="1"/>
    <col min="5" max="5" width="3.140625" customWidth="1"/>
    <col min="6" max="6" width="7.85546875" customWidth="1"/>
    <col min="7" max="7" width="6.140625" customWidth="1"/>
    <col min="8" max="8" width="9.85546875" customWidth="1"/>
    <col min="9" max="9" width="24.42578125" customWidth="1"/>
    <col min="10" max="10" width="15.85546875" customWidth="1"/>
    <col min="11" max="11" width="19.140625" customWidth="1"/>
    <col min="12" max="12" width="18.85546875" customWidth="1"/>
    <col min="13" max="13" width="22.85546875" customWidth="1"/>
    <col min="14" max="23" width="10.85546875" customWidth="1"/>
  </cols>
  <sheetData>
    <row r="1" spans="1:11" ht="15" customHeight="1" x14ac:dyDescent="0.4">
      <c r="A1" s="192" t="s">
        <v>2256</v>
      </c>
      <c r="B1" s="190"/>
      <c r="C1" s="190"/>
      <c r="E1" s="76"/>
      <c r="H1" s="122" t="s">
        <v>2256</v>
      </c>
    </row>
    <row r="2" spans="1:11" ht="12.75" customHeight="1" x14ac:dyDescent="0.4">
      <c r="A2" s="43" t="s">
        <v>321</v>
      </c>
      <c r="B2" s="76" t="s">
        <v>2257</v>
      </c>
      <c r="C2" s="76" t="s">
        <v>2258</v>
      </c>
      <c r="E2" s="76"/>
      <c r="H2" s="43" t="s">
        <v>321</v>
      </c>
      <c r="I2" s="76" t="s">
        <v>2257</v>
      </c>
      <c r="J2" s="76" t="s">
        <v>2292</v>
      </c>
      <c r="K2" s="76" t="s">
        <v>2293</v>
      </c>
    </row>
    <row r="3" spans="1:11" ht="12.75" customHeight="1" x14ac:dyDescent="0.4">
      <c r="A3" s="18">
        <v>1</v>
      </c>
      <c r="B3" s="17" t="s">
        <v>2259</v>
      </c>
      <c r="C3" s="121">
        <v>250</v>
      </c>
      <c r="E3" s="76"/>
      <c r="H3" s="18">
        <v>1</v>
      </c>
      <c r="I3" s="17" t="s">
        <v>2259</v>
      </c>
      <c r="J3" s="121">
        <v>250</v>
      </c>
      <c r="K3" s="121">
        <v>250</v>
      </c>
    </row>
    <row r="4" spans="1:11" ht="12.75" customHeight="1" x14ac:dyDescent="0.4">
      <c r="A4" s="18">
        <v>2</v>
      </c>
      <c r="B4" s="17" t="s">
        <v>54</v>
      </c>
      <c r="C4" s="121">
        <v>100</v>
      </c>
      <c r="E4" s="76"/>
      <c r="H4" s="18">
        <v>2</v>
      </c>
      <c r="I4" s="17" t="s">
        <v>54</v>
      </c>
      <c r="J4" s="121">
        <v>100</v>
      </c>
      <c r="K4" s="121">
        <v>100</v>
      </c>
    </row>
    <row r="5" spans="1:11" ht="12.75" customHeight="1" x14ac:dyDescent="0.4">
      <c r="A5" s="18">
        <v>3</v>
      </c>
      <c r="B5" s="17" t="s">
        <v>2260</v>
      </c>
      <c r="C5" s="121">
        <v>80</v>
      </c>
      <c r="E5" s="76"/>
      <c r="H5" s="18">
        <v>3</v>
      </c>
      <c r="I5" s="17" t="s">
        <v>2260</v>
      </c>
      <c r="J5" s="121">
        <v>80</v>
      </c>
      <c r="K5" s="121">
        <v>80</v>
      </c>
    </row>
    <row r="6" spans="1:11" ht="12.75" customHeight="1" x14ac:dyDescent="0.4">
      <c r="A6" s="18">
        <v>4</v>
      </c>
      <c r="B6" s="17" t="s">
        <v>2261</v>
      </c>
      <c r="C6" s="121">
        <v>40</v>
      </c>
      <c r="E6" s="76"/>
      <c r="H6" s="18">
        <v>4</v>
      </c>
      <c r="I6" s="17" t="s">
        <v>2261</v>
      </c>
      <c r="J6" s="121">
        <v>40</v>
      </c>
      <c r="K6" s="121">
        <v>40</v>
      </c>
    </row>
    <row r="7" spans="1:11" ht="12.75" customHeight="1" x14ac:dyDescent="0.4">
      <c r="A7" s="18">
        <v>5</v>
      </c>
      <c r="B7" s="17" t="s">
        <v>2262</v>
      </c>
      <c r="C7" s="121">
        <v>80</v>
      </c>
      <c r="E7" s="76"/>
      <c r="H7" s="18">
        <v>5</v>
      </c>
      <c r="I7" s="17" t="s">
        <v>2262</v>
      </c>
      <c r="J7" s="121">
        <v>80</v>
      </c>
      <c r="K7" s="121">
        <v>80</v>
      </c>
    </row>
    <row r="8" spans="1:11" ht="12.75" customHeight="1" x14ac:dyDescent="0.4">
      <c r="A8" s="18">
        <v>6</v>
      </c>
      <c r="B8" s="17" t="s">
        <v>2263</v>
      </c>
      <c r="C8" s="121">
        <v>50</v>
      </c>
      <c r="E8" s="76"/>
      <c r="H8" s="18">
        <v>6</v>
      </c>
      <c r="I8" s="17" t="s">
        <v>2263</v>
      </c>
      <c r="J8" s="121">
        <v>50</v>
      </c>
      <c r="K8" s="121">
        <v>50</v>
      </c>
    </row>
    <row r="9" spans="1:11" ht="12.75" customHeight="1" x14ac:dyDescent="0.4">
      <c r="A9" s="18">
        <v>7</v>
      </c>
      <c r="B9" s="17" t="s">
        <v>23</v>
      </c>
      <c r="C9" s="121">
        <v>70</v>
      </c>
      <c r="E9" s="76"/>
      <c r="H9" s="18">
        <v>7</v>
      </c>
      <c r="I9" s="17" t="s">
        <v>23</v>
      </c>
      <c r="J9" s="121">
        <v>70</v>
      </c>
      <c r="K9" s="121">
        <v>70</v>
      </c>
    </row>
    <row r="10" spans="1:11" ht="12.75" customHeight="1" x14ac:dyDescent="0.4">
      <c r="A10" s="18">
        <v>8</v>
      </c>
      <c r="B10" s="17" t="s">
        <v>2264</v>
      </c>
      <c r="C10" s="121">
        <v>65</v>
      </c>
      <c r="E10" s="76"/>
      <c r="H10" s="18">
        <v>8</v>
      </c>
      <c r="I10" s="17" t="s">
        <v>2264</v>
      </c>
      <c r="J10" s="121">
        <v>65</v>
      </c>
      <c r="K10" s="121">
        <v>200</v>
      </c>
    </row>
    <row r="11" spans="1:11" ht="12.75" customHeight="1" x14ac:dyDescent="0.4">
      <c r="A11" s="18">
        <v>9</v>
      </c>
      <c r="B11" s="17" t="s">
        <v>2265</v>
      </c>
      <c r="C11" s="121">
        <v>120</v>
      </c>
      <c r="E11" s="76"/>
      <c r="H11" s="18">
        <v>9</v>
      </c>
      <c r="I11" s="17" t="s">
        <v>2265</v>
      </c>
      <c r="J11" s="121">
        <v>120</v>
      </c>
      <c r="K11" s="121">
        <v>120</v>
      </c>
    </row>
    <row r="12" spans="1:11" ht="12.75" customHeight="1" x14ac:dyDescent="0.4">
      <c r="A12" s="18">
        <v>10</v>
      </c>
      <c r="B12" s="17" t="s">
        <v>2266</v>
      </c>
      <c r="C12" s="121">
        <v>60</v>
      </c>
      <c r="E12" s="76"/>
      <c r="H12" s="18">
        <v>10</v>
      </c>
      <c r="I12" s="17" t="s">
        <v>2266</v>
      </c>
      <c r="J12" s="121">
        <v>60</v>
      </c>
      <c r="K12" s="121">
        <v>60</v>
      </c>
    </row>
    <row r="13" spans="1:11" ht="12.75" customHeight="1" x14ac:dyDescent="0.4">
      <c r="A13" s="18">
        <v>11</v>
      </c>
      <c r="B13" s="17" t="s">
        <v>2267</v>
      </c>
      <c r="C13" s="121">
        <v>100</v>
      </c>
      <c r="E13" s="76"/>
      <c r="H13" s="18">
        <v>11</v>
      </c>
      <c r="I13" s="17" t="s">
        <v>2267</v>
      </c>
      <c r="J13" s="121">
        <v>100</v>
      </c>
      <c r="K13" s="121">
        <v>100</v>
      </c>
    </row>
    <row r="14" spans="1:11" ht="12.75" customHeight="1" x14ac:dyDescent="0.4">
      <c r="E14" s="76"/>
    </row>
    <row r="15" spans="1:11" ht="12.75" customHeight="1" x14ac:dyDescent="0.4">
      <c r="B15" s="122" t="s">
        <v>2023</v>
      </c>
      <c r="C15" s="123">
        <f>SUM(C3:C13)</f>
        <v>1015</v>
      </c>
      <c r="E15" s="76"/>
    </row>
    <row r="16" spans="1:11" ht="12.75" customHeight="1" x14ac:dyDescent="0.4">
      <c r="E16" s="76"/>
    </row>
    <row r="17" spans="1:23" ht="12.75" customHeight="1" x14ac:dyDescent="0.4">
      <c r="A17" s="192" t="s">
        <v>2268</v>
      </c>
      <c r="B17" s="190"/>
      <c r="C17" s="190"/>
      <c r="E17" s="76"/>
    </row>
    <row r="18" spans="1:23" ht="13.15" x14ac:dyDescent="0.4">
      <c r="A18" s="43" t="s">
        <v>321</v>
      </c>
      <c r="B18" s="76" t="s">
        <v>2257</v>
      </c>
      <c r="C18" s="76" t="s">
        <v>2258</v>
      </c>
      <c r="D18" s="16"/>
      <c r="E18" s="43"/>
      <c r="F18" s="43"/>
      <c r="G18" s="43"/>
      <c r="H18" s="43"/>
      <c r="I18" s="43"/>
      <c r="J18" s="43"/>
      <c r="K18" s="43"/>
      <c r="L18" s="43"/>
      <c r="M18" s="43"/>
      <c r="N18" s="16"/>
      <c r="O18" s="16"/>
      <c r="P18" s="16"/>
      <c r="Q18" s="16"/>
      <c r="R18" s="16"/>
      <c r="S18" s="16"/>
      <c r="T18" s="16"/>
      <c r="U18" s="16"/>
      <c r="V18" s="16"/>
      <c r="W18" s="16"/>
    </row>
    <row r="19" spans="1:23" ht="13.15" x14ac:dyDescent="0.4">
      <c r="A19" s="18">
        <v>1</v>
      </c>
      <c r="B19" s="17" t="s">
        <v>2259</v>
      </c>
      <c r="C19" s="121">
        <v>250</v>
      </c>
      <c r="D19" s="16"/>
      <c r="E19" s="43"/>
      <c r="F19" s="16"/>
      <c r="G19" s="16"/>
      <c r="H19" s="16"/>
      <c r="I19" s="16"/>
      <c r="J19" s="124"/>
      <c r="K19" s="124"/>
      <c r="L19" s="124"/>
      <c r="M19" s="124"/>
      <c r="N19" s="16"/>
      <c r="O19" s="16"/>
      <c r="P19" s="16"/>
      <c r="Q19" s="16"/>
      <c r="R19" s="16"/>
      <c r="S19" s="16"/>
      <c r="T19" s="16"/>
      <c r="U19" s="16"/>
      <c r="V19" s="16"/>
      <c r="W19" s="16"/>
    </row>
    <row r="20" spans="1:23" ht="13.15" x14ac:dyDescent="0.4">
      <c r="A20" s="18">
        <v>2</v>
      </c>
      <c r="B20" s="17" t="s">
        <v>54</v>
      </c>
      <c r="C20" s="121">
        <v>100</v>
      </c>
      <c r="D20" s="16"/>
      <c r="E20" s="43"/>
      <c r="F20" s="16"/>
      <c r="G20" s="16"/>
      <c r="H20" s="16"/>
      <c r="I20" s="16"/>
      <c r="J20" s="124"/>
      <c r="K20" s="124"/>
      <c r="L20" s="124"/>
      <c r="M20" s="124"/>
      <c r="N20" s="16"/>
      <c r="O20" s="16"/>
      <c r="P20" s="16"/>
      <c r="Q20" s="16"/>
      <c r="R20" s="16"/>
      <c r="S20" s="16"/>
      <c r="T20" s="16"/>
      <c r="U20" s="16"/>
      <c r="V20" s="16"/>
      <c r="W20" s="16"/>
    </row>
    <row r="21" spans="1:23" ht="15.75" customHeight="1" x14ac:dyDescent="0.4">
      <c r="A21" s="18">
        <v>3</v>
      </c>
      <c r="B21" s="17" t="s">
        <v>2260</v>
      </c>
      <c r="C21" s="121">
        <v>80</v>
      </c>
      <c r="D21" s="16"/>
      <c r="E21" s="43"/>
      <c r="F21" s="16"/>
      <c r="G21" s="16"/>
      <c r="H21" s="16"/>
      <c r="I21" s="16"/>
      <c r="J21" s="124"/>
      <c r="K21" s="124"/>
      <c r="L21" s="124"/>
      <c r="M21" s="124"/>
      <c r="N21" s="16"/>
      <c r="O21" s="16"/>
      <c r="P21" s="16"/>
      <c r="Q21" s="16"/>
      <c r="R21" s="16"/>
      <c r="S21" s="16"/>
      <c r="T21" s="16"/>
      <c r="U21" s="16"/>
      <c r="V21" s="16"/>
      <c r="W21" s="16"/>
    </row>
    <row r="22" spans="1:23" ht="15.75" customHeight="1" x14ac:dyDescent="0.4">
      <c r="A22" s="18">
        <v>4</v>
      </c>
      <c r="B22" s="17" t="s">
        <v>2261</v>
      </c>
      <c r="C22" s="121">
        <v>40</v>
      </c>
      <c r="D22" s="16"/>
      <c r="E22" s="43"/>
      <c r="F22" s="16"/>
      <c r="G22" s="16"/>
      <c r="H22" s="16"/>
      <c r="I22" s="16"/>
      <c r="J22" s="124"/>
      <c r="K22" s="124"/>
      <c r="L22" s="124"/>
      <c r="M22" s="124"/>
      <c r="N22" s="16"/>
      <c r="O22" s="16"/>
      <c r="P22" s="16"/>
      <c r="Q22" s="16"/>
      <c r="R22" s="16"/>
      <c r="S22" s="16"/>
      <c r="T22" s="16"/>
      <c r="U22" s="16"/>
      <c r="V22" s="16"/>
      <c r="W22" s="16"/>
    </row>
    <row r="23" spans="1:23" ht="15.75" customHeight="1" x14ac:dyDescent="0.4">
      <c r="A23" s="18">
        <v>5</v>
      </c>
      <c r="B23" s="17" t="s">
        <v>2262</v>
      </c>
      <c r="C23" s="121">
        <v>80</v>
      </c>
      <c r="D23" s="16"/>
      <c r="E23" s="43"/>
      <c r="F23" s="16"/>
      <c r="G23" s="16"/>
      <c r="H23" s="16"/>
      <c r="I23" s="16"/>
      <c r="J23" s="124"/>
      <c r="K23" s="124"/>
      <c r="L23" s="124"/>
      <c r="M23" s="124"/>
      <c r="N23" s="16"/>
      <c r="O23" s="16"/>
      <c r="P23" s="16"/>
      <c r="Q23" s="16"/>
      <c r="R23" s="16"/>
      <c r="S23" s="16"/>
      <c r="T23" s="16"/>
      <c r="U23" s="16"/>
      <c r="V23" s="16"/>
      <c r="W23" s="16"/>
    </row>
    <row r="24" spans="1:23" ht="15.75" customHeight="1" x14ac:dyDescent="0.4">
      <c r="A24" s="18">
        <v>6</v>
      </c>
      <c r="B24" s="17" t="s">
        <v>2263</v>
      </c>
      <c r="C24" s="121">
        <v>50</v>
      </c>
      <c r="D24" s="16"/>
      <c r="E24" s="43"/>
      <c r="F24" s="16"/>
      <c r="G24" s="16"/>
      <c r="H24" s="16"/>
      <c r="I24" s="16"/>
      <c r="J24" s="124"/>
      <c r="K24" s="124"/>
      <c r="L24" s="124"/>
      <c r="M24" s="124"/>
      <c r="N24" s="16"/>
      <c r="O24" s="16"/>
      <c r="P24" s="16"/>
      <c r="Q24" s="16"/>
      <c r="R24" s="16"/>
      <c r="S24" s="16"/>
      <c r="T24" s="16"/>
      <c r="U24" s="16"/>
      <c r="V24" s="16"/>
      <c r="W24" s="16"/>
    </row>
    <row r="25" spans="1:23" ht="15.75" customHeight="1" x14ac:dyDescent="0.4">
      <c r="A25" s="18">
        <v>7</v>
      </c>
      <c r="B25" s="17" t="s">
        <v>23</v>
      </c>
      <c r="C25" s="121">
        <v>70</v>
      </c>
      <c r="D25" s="16"/>
      <c r="E25" s="43"/>
      <c r="F25" s="16"/>
      <c r="G25" s="16"/>
      <c r="H25" s="16"/>
      <c r="I25" s="16"/>
      <c r="J25" s="124"/>
      <c r="K25" s="124"/>
      <c r="L25" s="124"/>
      <c r="M25" s="124"/>
      <c r="N25" s="16"/>
      <c r="O25" s="16"/>
      <c r="P25" s="16"/>
      <c r="Q25" s="16"/>
      <c r="R25" s="16"/>
      <c r="S25" s="16"/>
      <c r="T25" s="16"/>
      <c r="U25" s="16"/>
      <c r="V25" s="16"/>
      <c r="W25" s="16"/>
    </row>
    <row r="26" spans="1:23" ht="15.75" customHeight="1" x14ac:dyDescent="0.4">
      <c r="A26" s="18">
        <v>8</v>
      </c>
      <c r="B26" s="17" t="s">
        <v>2264</v>
      </c>
      <c r="C26" s="121">
        <v>200</v>
      </c>
      <c r="D26" s="16"/>
      <c r="E26" s="43"/>
      <c r="F26" s="16"/>
      <c r="G26" s="16"/>
      <c r="H26" s="16"/>
      <c r="I26" s="16"/>
      <c r="J26" s="124"/>
      <c r="K26" s="124"/>
      <c r="L26" s="124"/>
      <c r="M26" s="124"/>
      <c r="N26" s="16"/>
      <c r="O26" s="16"/>
      <c r="P26" s="16"/>
      <c r="Q26" s="16"/>
      <c r="R26" s="16"/>
      <c r="S26" s="16"/>
      <c r="T26" s="16"/>
      <c r="U26" s="16"/>
      <c r="V26" s="16"/>
      <c r="W26" s="16"/>
    </row>
    <row r="27" spans="1:23" ht="15.75" customHeight="1" x14ac:dyDescent="0.4">
      <c r="A27" s="18">
        <v>9</v>
      </c>
      <c r="B27" s="17" t="s">
        <v>2265</v>
      </c>
      <c r="C27" s="121">
        <v>120</v>
      </c>
      <c r="D27" s="16"/>
      <c r="E27" s="43"/>
      <c r="F27" s="16"/>
      <c r="G27" s="16"/>
      <c r="H27" s="16"/>
      <c r="I27" s="16"/>
      <c r="J27" s="124"/>
      <c r="K27" s="124"/>
      <c r="L27" s="124"/>
      <c r="M27" s="124"/>
      <c r="N27" s="16"/>
      <c r="O27" s="16"/>
      <c r="P27" s="16"/>
      <c r="Q27" s="16"/>
      <c r="R27" s="16"/>
      <c r="S27" s="16"/>
      <c r="T27" s="16"/>
      <c r="U27" s="16"/>
      <c r="V27" s="16"/>
      <c r="W27" s="16"/>
    </row>
    <row r="28" spans="1:23" ht="15.75" customHeight="1" x14ac:dyDescent="0.4">
      <c r="A28" s="18">
        <v>10</v>
      </c>
      <c r="B28" s="17" t="s">
        <v>2266</v>
      </c>
      <c r="C28" s="121">
        <v>60</v>
      </c>
      <c r="D28" s="16"/>
      <c r="E28" s="43"/>
      <c r="F28" s="16"/>
      <c r="G28" s="16"/>
      <c r="H28" s="16"/>
      <c r="I28" s="16"/>
      <c r="J28" s="124"/>
      <c r="K28" s="124"/>
      <c r="L28" s="124"/>
      <c r="M28" s="124"/>
      <c r="N28" s="16"/>
      <c r="O28" s="16"/>
      <c r="P28" s="16"/>
      <c r="Q28" s="16"/>
      <c r="R28" s="16"/>
      <c r="S28" s="16"/>
      <c r="T28" s="16"/>
      <c r="U28" s="16"/>
      <c r="V28" s="16"/>
      <c r="W28" s="16"/>
    </row>
    <row r="29" spans="1:23" ht="15.75" customHeight="1" x14ac:dyDescent="0.4">
      <c r="A29" s="18">
        <v>11</v>
      </c>
      <c r="B29" s="17" t="s">
        <v>2267</v>
      </c>
      <c r="C29" s="121">
        <v>100</v>
      </c>
      <c r="D29" s="16"/>
      <c r="E29" s="43"/>
      <c r="F29" s="16"/>
      <c r="G29" s="16"/>
      <c r="H29" s="16"/>
      <c r="I29" s="16"/>
      <c r="J29" s="124"/>
      <c r="K29" s="124"/>
      <c r="L29" s="124"/>
      <c r="M29" s="124"/>
      <c r="N29" s="16"/>
      <c r="O29" s="16"/>
      <c r="P29" s="16"/>
      <c r="Q29" s="16"/>
      <c r="R29" s="16"/>
      <c r="S29" s="16"/>
      <c r="T29" s="16"/>
      <c r="U29" s="16"/>
      <c r="V29" s="16"/>
      <c r="W29" s="16"/>
    </row>
    <row r="30" spans="1:23" ht="15.75" customHeight="1" x14ac:dyDescent="0.4">
      <c r="D30" s="16"/>
      <c r="E30" s="43"/>
      <c r="F30" s="16"/>
      <c r="G30" s="16"/>
      <c r="H30" s="16"/>
      <c r="I30" s="16"/>
      <c r="J30" s="124"/>
      <c r="K30" s="124"/>
      <c r="L30" s="124"/>
      <c r="M30" s="124"/>
      <c r="N30" s="16"/>
      <c r="O30" s="16"/>
      <c r="P30" s="16"/>
      <c r="Q30" s="16"/>
      <c r="R30" s="16"/>
      <c r="S30" s="16"/>
      <c r="T30" s="16"/>
      <c r="U30" s="16"/>
      <c r="V30" s="16"/>
      <c r="W30" s="16"/>
    </row>
    <row r="31" spans="1:23" ht="15.75" customHeight="1" x14ac:dyDescent="0.4">
      <c r="B31" s="122" t="s">
        <v>2023</v>
      </c>
      <c r="C31" s="123">
        <f>SUM(C19:C29)</f>
        <v>1150</v>
      </c>
      <c r="D31" s="16"/>
      <c r="E31" s="43"/>
      <c r="F31" s="16"/>
      <c r="G31" s="16"/>
      <c r="H31" s="16"/>
      <c r="I31" s="16"/>
      <c r="J31" s="124"/>
      <c r="K31" s="124"/>
      <c r="L31" s="124"/>
      <c r="M31" s="124"/>
      <c r="N31" s="16"/>
      <c r="O31" s="16"/>
      <c r="P31" s="16"/>
      <c r="Q31" s="16"/>
      <c r="R31" s="16"/>
      <c r="S31" s="16"/>
      <c r="T31" s="16"/>
      <c r="U31" s="16"/>
      <c r="V31" s="16"/>
      <c r="W31" s="16"/>
    </row>
    <row r="32" spans="1:23" ht="15.75" customHeight="1" x14ac:dyDescent="0.4">
      <c r="A32" s="16"/>
      <c r="B32" s="16"/>
      <c r="C32" s="16"/>
      <c r="D32" s="16"/>
      <c r="E32" s="43"/>
      <c r="F32" s="16"/>
      <c r="G32" s="16"/>
      <c r="H32" s="16"/>
      <c r="I32" s="16"/>
      <c r="J32" s="124"/>
      <c r="K32" s="124"/>
      <c r="L32" s="124"/>
      <c r="M32" s="124"/>
      <c r="N32" s="16"/>
      <c r="O32" s="16"/>
      <c r="P32" s="16"/>
      <c r="Q32" s="16"/>
      <c r="R32" s="16"/>
      <c r="S32" s="16"/>
      <c r="T32" s="16"/>
      <c r="U32" s="16"/>
      <c r="V32" s="16"/>
      <c r="W32" s="16"/>
    </row>
    <row r="33" spans="1:23" ht="15.75" customHeight="1" x14ac:dyDescent="0.4">
      <c r="A33" s="16"/>
      <c r="B33" s="16"/>
      <c r="C33" s="16"/>
      <c r="D33" s="16"/>
      <c r="E33" s="43"/>
      <c r="F33" s="16"/>
      <c r="G33" s="16"/>
      <c r="H33" s="16"/>
      <c r="I33" s="16"/>
      <c r="J33" s="124"/>
      <c r="K33" s="124"/>
      <c r="L33" s="124"/>
      <c r="M33" s="124"/>
      <c r="N33" s="16"/>
      <c r="O33" s="16"/>
      <c r="P33" s="16"/>
      <c r="Q33" s="16"/>
      <c r="R33" s="16"/>
      <c r="S33" s="16"/>
      <c r="T33" s="16"/>
      <c r="U33" s="16"/>
      <c r="V33" s="16"/>
      <c r="W33" s="16"/>
    </row>
    <row r="34" spans="1:23" ht="15.75" customHeight="1" x14ac:dyDescent="0.4">
      <c r="A34" s="16"/>
      <c r="B34" s="16"/>
      <c r="C34" s="16"/>
      <c r="D34" s="16"/>
      <c r="E34" s="43"/>
      <c r="F34" s="16"/>
      <c r="G34" s="16"/>
      <c r="H34" s="16"/>
      <c r="I34" s="16"/>
      <c r="J34" s="124"/>
      <c r="K34" s="124"/>
      <c r="L34" s="124"/>
      <c r="M34" s="124"/>
      <c r="N34" s="16"/>
      <c r="O34" s="16"/>
      <c r="P34" s="16"/>
      <c r="Q34" s="16"/>
      <c r="R34" s="16"/>
      <c r="S34" s="16"/>
      <c r="T34" s="16"/>
      <c r="U34" s="16"/>
      <c r="V34" s="16"/>
      <c r="W34" s="16"/>
    </row>
    <row r="35" spans="1:23" ht="15.75" customHeight="1" x14ac:dyDescent="0.4">
      <c r="A35" s="16"/>
      <c r="B35" s="16"/>
      <c r="C35" s="16"/>
      <c r="D35" s="16"/>
      <c r="E35" s="43"/>
      <c r="F35" s="16"/>
      <c r="G35" s="16"/>
      <c r="H35" s="16"/>
      <c r="I35" s="16"/>
      <c r="J35" s="124"/>
      <c r="K35" s="124"/>
      <c r="L35" s="124"/>
      <c r="M35" s="124"/>
      <c r="N35" s="16"/>
      <c r="O35" s="16"/>
      <c r="P35" s="16"/>
      <c r="Q35" s="16"/>
      <c r="R35" s="16"/>
      <c r="S35" s="16"/>
      <c r="T35" s="16"/>
      <c r="U35" s="16"/>
      <c r="V35" s="16"/>
      <c r="W35" s="16"/>
    </row>
    <row r="36" spans="1:23" ht="15.75" customHeight="1" x14ac:dyDescent="0.4">
      <c r="A36" s="16"/>
      <c r="B36" s="16"/>
      <c r="C36" s="16"/>
      <c r="D36" s="16"/>
      <c r="E36" s="43"/>
      <c r="F36" s="17"/>
      <c r="G36" s="17"/>
      <c r="H36" s="76"/>
      <c r="I36" s="17"/>
      <c r="J36" s="17"/>
      <c r="K36" s="76"/>
      <c r="L36" s="124"/>
      <c r="M36" s="124"/>
      <c r="N36" s="16"/>
      <c r="O36" s="16"/>
      <c r="P36" s="16"/>
      <c r="Q36" s="16"/>
      <c r="R36" s="16"/>
      <c r="S36" s="16"/>
      <c r="T36" s="16"/>
      <c r="U36" s="16"/>
      <c r="V36" s="16"/>
      <c r="W36" s="16"/>
    </row>
    <row r="37" spans="1:23" ht="15.75" customHeight="1" x14ac:dyDescent="0.4">
      <c r="A37" s="16"/>
      <c r="B37" s="16"/>
      <c r="C37" s="16"/>
      <c r="D37" s="16"/>
      <c r="E37" s="43"/>
      <c r="F37" s="17"/>
      <c r="G37" s="17"/>
      <c r="H37" s="76"/>
      <c r="I37" s="17"/>
      <c r="J37" s="17"/>
      <c r="K37" s="76"/>
      <c r="L37" s="124"/>
      <c r="M37" s="124"/>
      <c r="N37" s="16"/>
      <c r="O37" s="16"/>
      <c r="P37" s="16"/>
      <c r="Q37" s="16"/>
      <c r="R37" s="16"/>
      <c r="S37" s="16"/>
      <c r="T37" s="16"/>
      <c r="U37" s="16"/>
      <c r="V37" s="16"/>
      <c r="W37" s="16"/>
    </row>
    <row r="38" spans="1:23" ht="15.75" customHeight="1" x14ac:dyDescent="0.4">
      <c r="A38" s="16"/>
      <c r="B38" s="16"/>
      <c r="C38" s="16"/>
      <c r="D38" s="16"/>
      <c r="E38" s="43"/>
      <c r="F38" s="17"/>
      <c r="G38" s="17"/>
      <c r="H38" s="76"/>
      <c r="I38" s="17"/>
      <c r="J38" s="17"/>
      <c r="K38" s="76"/>
      <c r="L38" s="124"/>
      <c r="M38" s="124"/>
      <c r="N38" s="16"/>
      <c r="O38" s="16"/>
      <c r="P38" s="16"/>
      <c r="Q38" s="16"/>
      <c r="R38" s="16"/>
      <c r="S38" s="16"/>
      <c r="T38" s="16"/>
      <c r="U38" s="16"/>
      <c r="V38" s="16"/>
      <c r="W38" s="16"/>
    </row>
    <row r="39" spans="1:23" ht="15.75" customHeight="1" x14ac:dyDescent="0.4">
      <c r="A39" s="16"/>
      <c r="B39" s="16"/>
      <c r="C39" s="16"/>
      <c r="D39" s="16"/>
      <c r="E39" s="43"/>
      <c r="F39" s="17"/>
      <c r="G39" s="17"/>
      <c r="H39" s="76"/>
      <c r="I39" s="17"/>
      <c r="J39" s="17"/>
      <c r="K39" s="76"/>
      <c r="L39" s="124"/>
      <c r="M39" s="124"/>
      <c r="N39" s="16"/>
      <c r="O39" s="16"/>
      <c r="P39" s="16"/>
      <c r="Q39" s="16"/>
      <c r="R39" s="16"/>
      <c r="S39" s="16"/>
      <c r="T39" s="16"/>
      <c r="U39" s="16"/>
      <c r="V39" s="16"/>
      <c r="W39" s="16"/>
    </row>
    <row r="40" spans="1:23" ht="15.75" customHeight="1" x14ac:dyDescent="0.4">
      <c r="A40" s="16"/>
      <c r="B40" s="16"/>
      <c r="C40" s="16"/>
      <c r="D40" s="16"/>
      <c r="E40" s="43"/>
      <c r="F40" s="17"/>
      <c r="G40" s="17"/>
      <c r="H40" s="76"/>
      <c r="I40" s="17"/>
      <c r="J40" s="17"/>
      <c r="K40" s="76"/>
      <c r="L40" s="124"/>
      <c r="M40" s="124"/>
      <c r="N40" s="16"/>
      <c r="O40" s="16"/>
      <c r="P40" s="16"/>
      <c r="Q40" s="16"/>
      <c r="R40" s="16"/>
      <c r="S40" s="16"/>
      <c r="T40" s="16"/>
      <c r="U40" s="16"/>
      <c r="V40" s="16"/>
      <c r="W40" s="16"/>
    </row>
    <row r="41" spans="1:23" ht="15.75" customHeight="1" x14ac:dyDescent="0.4">
      <c r="A41" s="16"/>
      <c r="B41" s="16"/>
      <c r="C41" s="16"/>
      <c r="D41" s="16"/>
      <c r="E41" s="43"/>
      <c r="F41" s="17"/>
      <c r="G41" s="17"/>
      <c r="H41" s="76"/>
      <c r="I41" s="17"/>
      <c r="J41" s="17"/>
      <c r="K41" s="76"/>
      <c r="L41" s="124"/>
      <c r="M41" s="124"/>
      <c r="N41" s="16"/>
      <c r="O41" s="16"/>
      <c r="P41" s="16"/>
      <c r="Q41" s="16"/>
      <c r="R41" s="16"/>
      <c r="S41" s="16"/>
      <c r="T41" s="16"/>
      <c r="U41" s="16"/>
      <c r="V41" s="16"/>
      <c r="W41" s="16"/>
    </row>
    <row r="42" spans="1:23" ht="15.75" customHeight="1" x14ac:dyDescent="0.4">
      <c r="A42" s="16"/>
      <c r="B42" s="16"/>
      <c r="C42" s="16"/>
      <c r="D42" s="16"/>
      <c r="E42" s="43"/>
      <c r="F42" s="17"/>
      <c r="G42" s="17"/>
      <c r="H42" s="76"/>
      <c r="I42" s="17"/>
      <c r="J42" s="17"/>
      <c r="K42" s="76"/>
      <c r="L42" s="124"/>
      <c r="M42" s="124"/>
      <c r="N42" s="16"/>
      <c r="O42" s="16"/>
      <c r="P42" s="16"/>
      <c r="Q42" s="16"/>
      <c r="R42" s="16"/>
      <c r="S42" s="16"/>
      <c r="T42" s="16"/>
      <c r="U42" s="16"/>
      <c r="V42" s="16"/>
      <c r="W42" s="16"/>
    </row>
    <row r="43" spans="1:23" ht="15.75" customHeight="1" x14ac:dyDescent="0.4">
      <c r="A43" s="16"/>
      <c r="B43" s="16"/>
      <c r="C43" s="16"/>
      <c r="D43" s="16"/>
      <c r="E43" s="43"/>
      <c r="F43" s="17"/>
      <c r="G43" s="17"/>
      <c r="H43" s="76"/>
      <c r="I43" s="17"/>
      <c r="J43" s="17"/>
      <c r="K43" s="76"/>
      <c r="L43" s="124"/>
      <c r="M43" s="124"/>
      <c r="N43" s="16"/>
      <c r="O43" s="16"/>
      <c r="P43" s="16"/>
      <c r="Q43" s="16"/>
      <c r="R43" s="16"/>
      <c r="S43" s="16"/>
      <c r="T43" s="16"/>
      <c r="U43" s="16"/>
      <c r="V43" s="16"/>
      <c r="W43" s="16"/>
    </row>
    <row r="44" spans="1:23" ht="15.75" customHeight="1" x14ac:dyDescent="0.4">
      <c r="A44" s="16"/>
      <c r="B44" s="16"/>
      <c r="C44" s="16"/>
      <c r="D44" s="16"/>
      <c r="E44" s="43"/>
      <c r="F44" s="17"/>
      <c r="G44" s="17"/>
      <c r="H44" s="76"/>
      <c r="I44" s="17"/>
      <c r="J44" s="17"/>
      <c r="K44" s="76"/>
      <c r="L44" s="193"/>
      <c r="M44" s="190"/>
      <c r="N44" s="16"/>
      <c r="O44" s="16"/>
      <c r="P44" s="16"/>
      <c r="Q44" s="16"/>
      <c r="R44" s="16"/>
      <c r="S44" s="16"/>
      <c r="T44" s="16"/>
      <c r="U44" s="16"/>
      <c r="V44" s="16"/>
      <c r="W44" s="16"/>
    </row>
    <row r="45" spans="1:23" ht="12.75" customHeight="1" x14ac:dyDescent="0.4">
      <c r="E45" s="76"/>
      <c r="F45" s="17"/>
      <c r="G45" s="17"/>
      <c r="H45" s="76"/>
      <c r="I45" s="17"/>
      <c r="J45" s="17"/>
      <c r="K45" s="76"/>
    </row>
    <row r="46" spans="1:23" ht="12.75" customHeight="1" x14ac:dyDescent="0.4">
      <c r="E46" s="76"/>
      <c r="F46" s="17"/>
      <c r="G46" s="17"/>
      <c r="H46" s="76"/>
      <c r="I46" s="17"/>
      <c r="J46" s="17"/>
      <c r="K46" s="76"/>
    </row>
    <row r="47" spans="1:23" ht="12.75" customHeight="1" x14ac:dyDescent="0.4">
      <c r="E47" s="76"/>
      <c r="F47" s="17"/>
      <c r="G47" s="17"/>
      <c r="H47" s="76"/>
      <c r="I47" s="17"/>
      <c r="J47" s="17"/>
      <c r="K47" s="76"/>
    </row>
    <row r="48" spans="1:23" ht="12.75" customHeight="1" x14ac:dyDescent="0.4">
      <c r="E48" s="76"/>
    </row>
    <row r="49" spans="5:5" ht="12.75" customHeight="1" x14ac:dyDescent="0.4">
      <c r="E49" s="76"/>
    </row>
    <row r="50" spans="5:5" ht="12.75" customHeight="1" x14ac:dyDescent="0.4">
      <c r="E50" s="76"/>
    </row>
    <row r="51" spans="5:5" ht="12.75" customHeight="1" x14ac:dyDescent="0.4">
      <c r="E51" s="76"/>
    </row>
    <row r="52" spans="5:5" ht="12.75" customHeight="1" x14ac:dyDescent="0.4">
      <c r="E52" s="76"/>
    </row>
    <row r="53" spans="5:5" ht="12.75" customHeight="1" x14ac:dyDescent="0.4">
      <c r="E53" s="76"/>
    </row>
    <row r="54" spans="5:5" ht="12.75" customHeight="1" x14ac:dyDescent="0.4">
      <c r="E54" s="76"/>
    </row>
    <row r="55" spans="5:5" ht="12.75" customHeight="1" x14ac:dyDescent="0.4">
      <c r="E55" s="76"/>
    </row>
    <row r="56" spans="5:5" ht="12.75" customHeight="1" x14ac:dyDescent="0.4">
      <c r="E56" s="76"/>
    </row>
    <row r="57" spans="5:5" ht="12.75" customHeight="1" x14ac:dyDescent="0.4">
      <c r="E57" s="76"/>
    </row>
    <row r="58" spans="5:5" ht="12.75" customHeight="1" x14ac:dyDescent="0.4">
      <c r="E58" s="76"/>
    </row>
    <row r="59" spans="5:5" ht="12.75" customHeight="1" x14ac:dyDescent="0.4">
      <c r="E59" s="76"/>
    </row>
    <row r="60" spans="5:5" ht="12.75" customHeight="1" x14ac:dyDescent="0.4">
      <c r="E60" s="76"/>
    </row>
    <row r="61" spans="5:5" ht="12.75" customHeight="1" x14ac:dyDescent="0.4">
      <c r="E61" s="76"/>
    </row>
    <row r="62" spans="5:5" ht="12.75" customHeight="1" x14ac:dyDescent="0.4">
      <c r="E62" s="76"/>
    </row>
    <row r="63" spans="5:5" ht="12.75" customHeight="1" x14ac:dyDescent="0.4">
      <c r="E63" s="76"/>
    </row>
    <row r="64" spans="5:5" ht="12.75" customHeight="1" x14ac:dyDescent="0.4">
      <c r="E64" s="76"/>
    </row>
    <row r="65" spans="5:5" ht="12.75" customHeight="1" x14ac:dyDescent="0.4">
      <c r="E65" s="76"/>
    </row>
    <row r="66" spans="5:5" ht="12.75" customHeight="1" x14ac:dyDescent="0.4">
      <c r="E66" s="76"/>
    </row>
    <row r="67" spans="5:5" ht="12.75" customHeight="1" x14ac:dyDescent="0.4">
      <c r="E67" s="76"/>
    </row>
    <row r="68" spans="5:5" ht="12.75" customHeight="1" x14ac:dyDescent="0.4">
      <c r="E68" s="76"/>
    </row>
    <row r="69" spans="5:5" ht="12.75" customHeight="1" x14ac:dyDescent="0.4">
      <c r="E69" s="76"/>
    </row>
    <row r="70" spans="5:5" ht="12.75" customHeight="1" x14ac:dyDescent="0.4">
      <c r="E70" s="76"/>
    </row>
    <row r="71" spans="5:5" ht="12.75" customHeight="1" x14ac:dyDescent="0.4">
      <c r="E71" s="76"/>
    </row>
    <row r="72" spans="5:5" ht="12.75" customHeight="1" x14ac:dyDescent="0.4">
      <c r="E72" s="76"/>
    </row>
    <row r="73" spans="5:5" ht="12.75" customHeight="1" x14ac:dyDescent="0.4">
      <c r="E73" s="76"/>
    </row>
    <row r="74" spans="5:5" ht="12.75" customHeight="1" x14ac:dyDescent="0.4">
      <c r="E74" s="76"/>
    </row>
    <row r="75" spans="5:5" ht="12.75" customHeight="1" x14ac:dyDescent="0.4">
      <c r="E75" s="76"/>
    </row>
    <row r="76" spans="5:5" ht="12.75" customHeight="1" x14ac:dyDescent="0.4">
      <c r="E76" s="76"/>
    </row>
    <row r="77" spans="5:5" ht="12.75" customHeight="1" x14ac:dyDescent="0.4">
      <c r="E77" s="76"/>
    </row>
    <row r="78" spans="5:5" ht="12.75" customHeight="1" x14ac:dyDescent="0.4">
      <c r="E78" s="76"/>
    </row>
    <row r="79" spans="5:5" ht="12.75" customHeight="1" x14ac:dyDescent="0.4">
      <c r="E79" s="76"/>
    </row>
    <row r="80" spans="5:5" ht="12.75" customHeight="1" x14ac:dyDescent="0.4">
      <c r="E80" s="76"/>
    </row>
    <row r="81" spans="5:5" ht="12.75" customHeight="1" x14ac:dyDescent="0.4">
      <c r="E81" s="76"/>
    </row>
    <row r="82" spans="5:5" ht="12.75" customHeight="1" x14ac:dyDescent="0.4">
      <c r="E82" s="76"/>
    </row>
    <row r="83" spans="5:5" ht="12.75" customHeight="1" x14ac:dyDescent="0.4">
      <c r="E83" s="76"/>
    </row>
    <row r="84" spans="5:5" ht="12.75" customHeight="1" x14ac:dyDescent="0.4">
      <c r="E84" s="76"/>
    </row>
    <row r="85" spans="5:5" ht="12.75" customHeight="1" x14ac:dyDescent="0.4">
      <c r="E85" s="76"/>
    </row>
    <row r="86" spans="5:5" ht="12.75" customHeight="1" x14ac:dyDescent="0.4">
      <c r="E86" s="76"/>
    </row>
    <row r="87" spans="5:5" ht="12.75" customHeight="1" x14ac:dyDescent="0.4">
      <c r="E87" s="76"/>
    </row>
    <row r="88" spans="5:5" ht="12.75" customHeight="1" x14ac:dyDescent="0.4">
      <c r="E88" s="76"/>
    </row>
    <row r="89" spans="5:5" ht="12.75" customHeight="1" x14ac:dyDescent="0.4">
      <c r="E89" s="76"/>
    </row>
    <row r="90" spans="5:5" ht="12.75" customHeight="1" x14ac:dyDescent="0.4">
      <c r="E90" s="76"/>
    </row>
    <row r="91" spans="5:5" ht="12.75" customHeight="1" x14ac:dyDescent="0.4">
      <c r="E91" s="76"/>
    </row>
    <row r="92" spans="5:5" ht="12.75" customHeight="1" x14ac:dyDescent="0.4">
      <c r="E92" s="76"/>
    </row>
    <row r="93" spans="5:5" ht="12.75" customHeight="1" x14ac:dyDescent="0.4">
      <c r="E93" s="76"/>
    </row>
    <row r="94" spans="5:5" ht="12.75" customHeight="1" x14ac:dyDescent="0.4">
      <c r="E94" s="76"/>
    </row>
    <row r="95" spans="5:5" ht="12.75" customHeight="1" x14ac:dyDescent="0.4">
      <c r="E95" s="76"/>
    </row>
    <row r="96" spans="5:5" ht="12.75" customHeight="1" x14ac:dyDescent="0.4">
      <c r="E96" s="76"/>
    </row>
    <row r="97" spans="5:5" ht="12.75" customHeight="1" x14ac:dyDescent="0.4">
      <c r="E97" s="76"/>
    </row>
    <row r="98" spans="5:5" ht="12.75" customHeight="1" x14ac:dyDescent="0.4">
      <c r="E98" s="76"/>
    </row>
    <row r="99" spans="5:5" ht="12.75" customHeight="1" x14ac:dyDescent="0.4">
      <c r="E99" s="76"/>
    </row>
    <row r="100" spans="5:5" ht="12.75" customHeight="1" x14ac:dyDescent="0.4">
      <c r="E100" s="76"/>
    </row>
    <row r="101" spans="5:5" ht="12.75" customHeight="1" x14ac:dyDescent="0.4">
      <c r="E101" s="76"/>
    </row>
    <row r="102" spans="5:5" ht="12.75" customHeight="1" x14ac:dyDescent="0.4">
      <c r="E102" s="76"/>
    </row>
    <row r="103" spans="5:5" ht="12.75" customHeight="1" x14ac:dyDescent="0.4">
      <c r="E103" s="76"/>
    </row>
    <row r="104" spans="5:5" ht="12.75" customHeight="1" x14ac:dyDescent="0.4">
      <c r="E104" s="76"/>
    </row>
    <row r="105" spans="5:5" ht="12.75" customHeight="1" x14ac:dyDescent="0.4">
      <c r="E105" s="76"/>
    </row>
    <row r="106" spans="5:5" ht="12.75" customHeight="1" x14ac:dyDescent="0.4">
      <c r="E106" s="76"/>
    </row>
    <row r="107" spans="5:5" ht="12.75" customHeight="1" x14ac:dyDescent="0.4">
      <c r="E107" s="76"/>
    </row>
    <row r="108" spans="5:5" ht="12.75" customHeight="1" x14ac:dyDescent="0.4">
      <c r="E108" s="76"/>
    </row>
    <row r="109" spans="5:5" ht="12.75" customHeight="1" x14ac:dyDescent="0.4">
      <c r="E109" s="76"/>
    </row>
    <row r="110" spans="5:5" ht="12.75" customHeight="1" x14ac:dyDescent="0.4">
      <c r="E110" s="76"/>
    </row>
    <row r="111" spans="5:5" ht="12.75" customHeight="1" x14ac:dyDescent="0.4">
      <c r="E111" s="76"/>
    </row>
    <row r="112" spans="5:5" ht="12.75" customHeight="1" x14ac:dyDescent="0.4">
      <c r="E112" s="76"/>
    </row>
    <row r="113" spans="5:5" ht="12.75" customHeight="1" x14ac:dyDescent="0.4">
      <c r="E113" s="76"/>
    </row>
    <row r="114" spans="5:5" ht="12.75" customHeight="1" x14ac:dyDescent="0.4">
      <c r="E114" s="76"/>
    </row>
    <row r="115" spans="5:5" ht="12.75" customHeight="1" x14ac:dyDescent="0.4">
      <c r="E115" s="76"/>
    </row>
    <row r="116" spans="5:5" ht="12.75" customHeight="1" x14ac:dyDescent="0.4">
      <c r="E116" s="76"/>
    </row>
    <row r="117" spans="5:5" ht="12.75" customHeight="1" x14ac:dyDescent="0.4">
      <c r="E117" s="76"/>
    </row>
    <row r="118" spans="5:5" ht="12.75" customHeight="1" x14ac:dyDescent="0.4">
      <c r="E118" s="76"/>
    </row>
    <row r="119" spans="5:5" ht="12.75" customHeight="1" x14ac:dyDescent="0.4">
      <c r="E119" s="76"/>
    </row>
    <row r="120" spans="5:5" ht="12.75" customHeight="1" x14ac:dyDescent="0.4">
      <c r="E120" s="76"/>
    </row>
    <row r="121" spans="5:5" ht="12.75" customHeight="1" x14ac:dyDescent="0.4">
      <c r="E121" s="76"/>
    </row>
    <row r="122" spans="5:5" ht="12.75" customHeight="1" x14ac:dyDescent="0.4">
      <c r="E122" s="76"/>
    </row>
    <row r="123" spans="5:5" ht="12.75" customHeight="1" x14ac:dyDescent="0.4">
      <c r="E123" s="76"/>
    </row>
    <row r="124" spans="5:5" ht="12.75" customHeight="1" x14ac:dyDescent="0.4">
      <c r="E124" s="76"/>
    </row>
    <row r="125" spans="5:5" ht="12.75" customHeight="1" x14ac:dyDescent="0.4">
      <c r="E125" s="76"/>
    </row>
    <row r="126" spans="5:5" ht="12.75" customHeight="1" x14ac:dyDescent="0.4">
      <c r="E126" s="76"/>
    </row>
    <row r="127" spans="5:5" ht="12.75" customHeight="1" x14ac:dyDescent="0.4">
      <c r="E127" s="76"/>
    </row>
    <row r="128" spans="5:5" ht="12.75" customHeight="1" x14ac:dyDescent="0.4">
      <c r="E128" s="76"/>
    </row>
    <row r="129" spans="5:5" ht="12.75" customHeight="1" x14ac:dyDescent="0.4">
      <c r="E129" s="76"/>
    </row>
    <row r="130" spans="5:5" ht="12.75" customHeight="1" x14ac:dyDescent="0.4">
      <c r="E130" s="76"/>
    </row>
    <row r="131" spans="5:5" ht="12.75" customHeight="1" x14ac:dyDescent="0.4">
      <c r="E131" s="76"/>
    </row>
    <row r="132" spans="5:5" ht="12.75" customHeight="1" x14ac:dyDescent="0.4">
      <c r="E132" s="76"/>
    </row>
    <row r="133" spans="5:5" ht="12.75" customHeight="1" x14ac:dyDescent="0.4">
      <c r="E133" s="76"/>
    </row>
    <row r="134" spans="5:5" ht="12.75" customHeight="1" x14ac:dyDescent="0.4">
      <c r="E134" s="76"/>
    </row>
    <row r="135" spans="5:5" ht="12.75" customHeight="1" x14ac:dyDescent="0.4">
      <c r="E135" s="76"/>
    </row>
    <row r="136" spans="5:5" ht="12.75" customHeight="1" x14ac:dyDescent="0.4">
      <c r="E136" s="76"/>
    </row>
    <row r="137" spans="5:5" ht="12.75" customHeight="1" x14ac:dyDescent="0.4">
      <c r="E137" s="76"/>
    </row>
    <row r="138" spans="5:5" ht="12.75" customHeight="1" x14ac:dyDescent="0.4">
      <c r="E138" s="76"/>
    </row>
    <row r="139" spans="5:5" ht="12.75" customHeight="1" x14ac:dyDescent="0.4">
      <c r="E139" s="76"/>
    </row>
    <row r="140" spans="5:5" ht="12.75" customHeight="1" x14ac:dyDescent="0.4">
      <c r="E140" s="76"/>
    </row>
    <row r="141" spans="5:5" ht="12.75" customHeight="1" x14ac:dyDescent="0.4">
      <c r="E141" s="76"/>
    </row>
    <row r="142" spans="5:5" ht="12.75" customHeight="1" x14ac:dyDescent="0.4">
      <c r="E142" s="76"/>
    </row>
    <row r="143" spans="5:5" ht="12.75" customHeight="1" x14ac:dyDescent="0.4">
      <c r="E143" s="76"/>
    </row>
    <row r="144" spans="5:5" ht="12.75" customHeight="1" x14ac:dyDescent="0.4">
      <c r="E144" s="76"/>
    </row>
    <row r="145" spans="5:5" ht="12.75" customHeight="1" x14ac:dyDescent="0.4">
      <c r="E145" s="76"/>
    </row>
    <row r="146" spans="5:5" ht="12.75" customHeight="1" x14ac:dyDescent="0.4">
      <c r="E146" s="76"/>
    </row>
    <row r="147" spans="5:5" ht="12.75" customHeight="1" x14ac:dyDescent="0.4">
      <c r="E147" s="76"/>
    </row>
    <row r="148" spans="5:5" ht="12.75" customHeight="1" x14ac:dyDescent="0.4">
      <c r="E148" s="76"/>
    </row>
    <row r="149" spans="5:5" ht="12.75" customHeight="1" x14ac:dyDescent="0.4">
      <c r="E149" s="76"/>
    </row>
    <row r="150" spans="5:5" ht="12.75" customHeight="1" x14ac:dyDescent="0.4">
      <c r="E150" s="76"/>
    </row>
    <row r="151" spans="5:5" ht="12.75" customHeight="1" x14ac:dyDescent="0.4">
      <c r="E151" s="76"/>
    </row>
    <row r="152" spans="5:5" ht="12.75" customHeight="1" x14ac:dyDescent="0.4">
      <c r="E152" s="76"/>
    </row>
    <row r="153" spans="5:5" ht="12.75" customHeight="1" x14ac:dyDescent="0.4">
      <c r="E153" s="76"/>
    </row>
    <row r="154" spans="5:5" ht="12.75" customHeight="1" x14ac:dyDescent="0.4">
      <c r="E154" s="76"/>
    </row>
    <row r="155" spans="5:5" ht="12.75" customHeight="1" x14ac:dyDescent="0.4">
      <c r="E155" s="76"/>
    </row>
    <row r="156" spans="5:5" ht="12.75" customHeight="1" x14ac:dyDescent="0.4">
      <c r="E156" s="76"/>
    </row>
    <row r="157" spans="5:5" ht="12.75" customHeight="1" x14ac:dyDescent="0.4">
      <c r="E157" s="76"/>
    </row>
    <row r="158" spans="5:5" ht="12.75" customHeight="1" x14ac:dyDescent="0.4">
      <c r="E158" s="76"/>
    </row>
    <row r="159" spans="5:5" ht="12.75" customHeight="1" x14ac:dyDescent="0.4">
      <c r="E159" s="76"/>
    </row>
    <row r="160" spans="5:5" ht="12.75" customHeight="1" x14ac:dyDescent="0.4">
      <c r="E160" s="76"/>
    </row>
    <row r="161" spans="5:5" ht="12.75" customHeight="1" x14ac:dyDescent="0.4">
      <c r="E161" s="76"/>
    </row>
    <row r="162" spans="5:5" ht="12.75" customHeight="1" x14ac:dyDescent="0.4">
      <c r="E162" s="76"/>
    </row>
    <row r="163" spans="5:5" ht="12.75" customHeight="1" x14ac:dyDescent="0.4">
      <c r="E163" s="76"/>
    </row>
    <row r="164" spans="5:5" ht="12.75" customHeight="1" x14ac:dyDescent="0.4">
      <c r="E164" s="76"/>
    </row>
    <row r="165" spans="5:5" ht="12.75" customHeight="1" x14ac:dyDescent="0.4">
      <c r="E165" s="76"/>
    </row>
    <row r="166" spans="5:5" ht="12.75" customHeight="1" x14ac:dyDescent="0.4">
      <c r="E166" s="76"/>
    </row>
    <row r="167" spans="5:5" ht="12.75" customHeight="1" x14ac:dyDescent="0.4">
      <c r="E167" s="76"/>
    </row>
    <row r="168" spans="5:5" ht="12.75" customHeight="1" x14ac:dyDescent="0.4">
      <c r="E168" s="76"/>
    </row>
    <row r="169" spans="5:5" ht="12.75" customHeight="1" x14ac:dyDescent="0.4">
      <c r="E169" s="76"/>
    </row>
    <row r="170" spans="5:5" ht="12.75" customHeight="1" x14ac:dyDescent="0.4">
      <c r="E170" s="76"/>
    </row>
    <row r="171" spans="5:5" ht="12.75" customHeight="1" x14ac:dyDescent="0.4">
      <c r="E171" s="76"/>
    </row>
    <row r="172" spans="5:5" ht="12.75" customHeight="1" x14ac:dyDescent="0.4">
      <c r="E172" s="76"/>
    </row>
    <row r="173" spans="5:5" ht="12.75" customHeight="1" x14ac:dyDescent="0.4">
      <c r="E173" s="76"/>
    </row>
    <row r="174" spans="5:5" ht="12.75" customHeight="1" x14ac:dyDescent="0.4">
      <c r="E174" s="76"/>
    </row>
    <row r="175" spans="5:5" ht="12.75" customHeight="1" x14ac:dyDescent="0.4">
      <c r="E175" s="76"/>
    </row>
    <row r="176" spans="5:5" ht="12.75" customHeight="1" x14ac:dyDescent="0.4">
      <c r="E176" s="76"/>
    </row>
    <row r="177" spans="5:5" ht="12.75" customHeight="1" x14ac:dyDescent="0.4">
      <c r="E177" s="76"/>
    </row>
    <row r="178" spans="5:5" ht="12.75" customHeight="1" x14ac:dyDescent="0.4">
      <c r="E178" s="76"/>
    </row>
    <row r="179" spans="5:5" ht="12.75" customHeight="1" x14ac:dyDescent="0.4">
      <c r="E179" s="76"/>
    </row>
    <row r="180" spans="5:5" ht="12.75" customHeight="1" x14ac:dyDescent="0.4">
      <c r="E180" s="76"/>
    </row>
    <row r="181" spans="5:5" ht="12.75" customHeight="1" x14ac:dyDescent="0.4">
      <c r="E181" s="76"/>
    </row>
    <row r="182" spans="5:5" ht="12.75" customHeight="1" x14ac:dyDescent="0.4">
      <c r="E182" s="76"/>
    </row>
    <row r="183" spans="5:5" ht="12.75" customHeight="1" x14ac:dyDescent="0.4">
      <c r="E183" s="76"/>
    </row>
    <row r="184" spans="5:5" ht="12.75" customHeight="1" x14ac:dyDescent="0.4">
      <c r="E184" s="76"/>
    </row>
    <row r="185" spans="5:5" ht="12.75" customHeight="1" x14ac:dyDescent="0.4">
      <c r="E185" s="76"/>
    </row>
    <row r="186" spans="5:5" ht="12.75" customHeight="1" x14ac:dyDescent="0.4">
      <c r="E186" s="76"/>
    </row>
    <row r="187" spans="5:5" ht="12.75" customHeight="1" x14ac:dyDescent="0.4">
      <c r="E187" s="76"/>
    </row>
    <row r="188" spans="5:5" ht="12.75" customHeight="1" x14ac:dyDescent="0.4">
      <c r="E188" s="76"/>
    </row>
    <row r="189" spans="5:5" ht="12.75" customHeight="1" x14ac:dyDescent="0.4">
      <c r="E189" s="76"/>
    </row>
    <row r="190" spans="5:5" ht="12.75" customHeight="1" x14ac:dyDescent="0.4">
      <c r="E190" s="76"/>
    </row>
    <row r="191" spans="5:5" ht="12.75" customHeight="1" x14ac:dyDescent="0.4">
      <c r="E191" s="76"/>
    </row>
    <row r="192" spans="5:5" ht="12.75" customHeight="1" x14ac:dyDescent="0.4">
      <c r="E192" s="76"/>
    </row>
    <row r="193" spans="5:5" ht="12.75" customHeight="1" x14ac:dyDescent="0.4">
      <c r="E193" s="76"/>
    </row>
    <row r="194" spans="5:5" ht="12.75" customHeight="1" x14ac:dyDescent="0.4">
      <c r="E194" s="76"/>
    </row>
    <row r="195" spans="5:5" ht="12.75" customHeight="1" x14ac:dyDescent="0.4">
      <c r="E195" s="76"/>
    </row>
    <row r="196" spans="5:5" ht="12.75" customHeight="1" x14ac:dyDescent="0.4">
      <c r="E196" s="76"/>
    </row>
    <row r="197" spans="5:5" ht="12.75" customHeight="1" x14ac:dyDescent="0.4">
      <c r="E197" s="76"/>
    </row>
    <row r="198" spans="5:5" ht="12.75" customHeight="1" x14ac:dyDescent="0.4">
      <c r="E198" s="76"/>
    </row>
    <row r="199" spans="5:5" ht="12.75" customHeight="1" x14ac:dyDescent="0.4">
      <c r="E199" s="76"/>
    </row>
    <row r="200" spans="5:5" ht="12.75" customHeight="1" x14ac:dyDescent="0.4">
      <c r="E200" s="76"/>
    </row>
    <row r="201" spans="5:5" ht="12.75" customHeight="1" x14ac:dyDescent="0.4">
      <c r="E201" s="76"/>
    </row>
    <row r="202" spans="5:5" ht="12.75" customHeight="1" x14ac:dyDescent="0.4">
      <c r="E202" s="76"/>
    </row>
    <row r="203" spans="5:5" ht="12.75" customHeight="1" x14ac:dyDescent="0.4">
      <c r="E203" s="76"/>
    </row>
    <row r="204" spans="5:5" ht="12.75" customHeight="1" x14ac:dyDescent="0.4">
      <c r="E204" s="76"/>
    </row>
    <row r="205" spans="5:5" ht="12.75" customHeight="1" x14ac:dyDescent="0.4">
      <c r="E205" s="76"/>
    </row>
    <row r="206" spans="5:5" ht="12.75" customHeight="1" x14ac:dyDescent="0.4">
      <c r="E206" s="76"/>
    </row>
    <row r="207" spans="5:5" ht="12.75" customHeight="1" x14ac:dyDescent="0.4">
      <c r="E207" s="76"/>
    </row>
    <row r="208" spans="5:5" ht="12.75" customHeight="1" x14ac:dyDescent="0.4">
      <c r="E208" s="76"/>
    </row>
    <row r="209" spans="5:5" ht="12.75" customHeight="1" x14ac:dyDescent="0.4">
      <c r="E209" s="76"/>
    </row>
    <row r="210" spans="5:5" ht="12.75" customHeight="1" x14ac:dyDescent="0.4">
      <c r="E210" s="76"/>
    </row>
    <row r="211" spans="5:5" ht="12.75" customHeight="1" x14ac:dyDescent="0.4">
      <c r="E211" s="76"/>
    </row>
    <row r="212" spans="5:5" ht="12.75" customHeight="1" x14ac:dyDescent="0.4">
      <c r="E212" s="76"/>
    </row>
    <row r="213" spans="5:5" ht="12.75" customHeight="1" x14ac:dyDescent="0.4">
      <c r="E213" s="76"/>
    </row>
    <row r="214" spans="5:5" ht="12.75" customHeight="1" x14ac:dyDescent="0.4">
      <c r="E214" s="76"/>
    </row>
    <row r="215" spans="5:5" ht="12.75" customHeight="1" x14ac:dyDescent="0.4">
      <c r="E215" s="76"/>
    </row>
    <row r="216" spans="5:5" ht="12.75" customHeight="1" x14ac:dyDescent="0.4">
      <c r="E216" s="76"/>
    </row>
    <row r="217" spans="5:5" ht="12.75" customHeight="1" x14ac:dyDescent="0.4">
      <c r="E217" s="76"/>
    </row>
    <row r="218" spans="5:5" ht="12.75" customHeight="1" x14ac:dyDescent="0.4">
      <c r="E218" s="76"/>
    </row>
    <row r="219" spans="5:5" ht="12.75" customHeight="1" x14ac:dyDescent="0.4">
      <c r="E219" s="76"/>
    </row>
    <row r="220" spans="5:5" ht="12.75" customHeight="1" x14ac:dyDescent="0.4">
      <c r="E220" s="76"/>
    </row>
    <row r="221" spans="5:5" ht="12.75" customHeight="1" x14ac:dyDescent="0.4">
      <c r="E221" s="76"/>
    </row>
    <row r="222" spans="5:5" ht="12.75" customHeight="1" x14ac:dyDescent="0.4">
      <c r="E222" s="76"/>
    </row>
    <row r="223" spans="5:5" ht="12.75" customHeight="1" x14ac:dyDescent="0.4">
      <c r="E223" s="76"/>
    </row>
    <row r="224" spans="5:5" ht="12.75" customHeight="1" x14ac:dyDescent="0.4">
      <c r="E224" s="76"/>
    </row>
    <row r="225" spans="5:5" ht="12.75" customHeight="1" x14ac:dyDescent="0.4">
      <c r="E225" s="76"/>
    </row>
    <row r="226" spans="5:5" ht="12.75" customHeight="1" x14ac:dyDescent="0.4">
      <c r="E226" s="76"/>
    </row>
    <row r="227" spans="5:5" ht="12.75" customHeight="1" x14ac:dyDescent="0.4">
      <c r="E227" s="76"/>
    </row>
    <row r="228" spans="5:5" ht="12.75" customHeight="1" x14ac:dyDescent="0.4">
      <c r="E228" s="76"/>
    </row>
    <row r="229" spans="5:5" ht="12.75" customHeight="1" x14ac:dyDescent="0.4">
      <c r="E229" s="76"/>
    </row>
    <row r="230" spans="5:5" ht="12.75" customHeight="1" x14ac:dyDescent="0.4">
      <c r="E230" s="76"/>
    </row>
    <row r="231" spans="5:5" ht="12.75" customHeight="1" x14ac:dyDescent="0.4">
      <c r="E231" s="76"/>
    </row>
    <row r="232" spans="5:5" ht="15.75" customHeight="1" x14ac:dyDescent="0.4"/>
    <row r="233" spans="5:5" ht="15.75" customHeight="1" x14ac:dyDescent="0.4"/>
    <row r="234" spans="5:5" ht="15.75" customHeight="1" x14ac:dyDescent="0.4"/>
    <row r="235" spans="5:5" ht="15.75" customHeight="1" x14ac:dyDescent="0.4"/>
    <row r="236" spans="5:5" ht="15.75" customHeight="1" x14ac:dyDescent="0.4"/>
    <row r="237" spans="5:5" ht="15.75" customHeight="1" x14ac:dyDescent="0.4"/>
    <row r="238" spans="5:5" ht="15.75" customHeight="1" x14ac:dyDescent="0.4"/>
    <row r="239" spans="5:5" ht="15.75" customHeight="1" x14ac:dyDescent="0.4"/>
    <row r="240" spans="5:5" ht="15.75" customHeight="1" x14ac:dyDescent="0.4"/>
    <row r="241" ht="15.75" customHeight="1" x14ac:dyDescent="0.4"/>
    <row r="242" ht="15.75" customHeight="1" x14ac:dyDescent="0.4"/>
    <row r="243" ht="15.75" customHeight="1" x14ac:dyDescent="0.4"/>
    <row r="244" ht="15.75" customHeight="1" x14ac:dyDescent="0.4"/>
    <row r="245" ht="15.75" customHeight="1" x14ac:dyDescent="0.4"/>
    <row r="246" ht="15.75" customHeight="1" x14ac:dyDescent="0.4"/>
    <row r="247" ht="15.75" customHeight="1" x14ac:dyDescent="0.4"/>
    <row r="248" ht="15.75" customHeight="1" x14ac:dyDescent="0.4"/>
    <row r="249" ht="15.75" customHeight="1" x14ac:dyDescent="0.4"/>
    <row r="250" ht="15.75" customHeight="1" x14ac:dyDescent="0.4"/>
    <row r="251" ht="15.75" customHeight="1" x14ac:dyDescent="0.4"/>
    <row r="252" ht="15.75" customHeight="1" x14ac:dyDescent="0.4"/>
    <row r="253" ht="15.75" customHeight="1" x14ac:dyDescent="0.4"/>
    <row r="254" ht="15.75" customHeight="1" x14ac:dyDescent="0.4"/>
    <row r="255" ht="15.75" customHeight="1" x14ac:dyDescent="0.4"/>
    <row r="256" ht="15.75" customHeight="1" x14ac:dyDescent="0.4"/>
    <row r="257" ht="15.75" customHeight="1" x14ac:dyDescent="0.4"/>
    <row r="258" ht="15.75" customHeight="1" x14ac:dyDescent="0.4"/>
    <row r="259" ht="15.75" customHeight="1" x14ac:dyDescent="0.4"/>
    <row r="260" ht="15.75" customHeight="1" x14ac:dyDescent="0.4"/>
    <row r="261" ht="15.75" customHeight="1" x14ac:dyDescent="0.4"/>
    <row r="262" ht="15.75" customHeight="1" x14ac:dyDescent="0.4"/>
    <row r="263" ht="15.75" customHeight="1" x14ac:dyDescent="0.4"/>
    <row r="264" ht="15.75" customHeight="1" x14ac:dyDescent="0.4"/>
    <row r="265" ht="15.75" customHeight="1" x14ac:dyDescent="0.4"/>
    <row r="266" ht="15.75" customHeight="1" x14ac:dyDescent="0.4"/>
    <row r="267" ht="15.75" customHeight="1" x14ac:dyDescent="0.4"/>
    <row r="268" ht="15.75" customHeight="1" x14ac:dyDescent="0.4"/>
    <row r="269" ht="15.75" customHeight="1" x14ac:dyDescent="0.4"/>
    <row r="270" ht="15.75" customHeight="1" x14ac:dyDescent="0.4"/>
    <row r="271" ht="15.75" customHeight="1" x14ac:dyDescent="0.4"/>
    <row r="272" ht="15.75" customHeight="1" x14ac:dyDescent="0.4"/>
    <row r="273" ht="15.75" customHeight="1" x14ac:dyDescent="0.4"/>
    <row r="274" ht="15.75" customHeight="1" x14ac:dyDescent="0.4"/>
    <row r="275" ht="15.75" customHeight="1" x14ac:dyDescent="0.4"/>
    <row r="276" ht="15.75" customHeight="1" x14ac:dyDescent="0.4"/>
    <row r="277" ht="15.75" customHeight="1" x14ac:dyDescent="0.4"/>
    <row r="278" ht="15.75" customHeight="1" x14ac:dyDescent="0.4"/>
    <row r="279" ht="15.75" customHeight="1" x14ac:dyDescent="0.4"/>
    <row r="280" ht="15.75" customHeight="1" x14ac:dyDescent="0.4"/>
    <row r="281" ht="15.75" customHeight="1" x14ac:dyDescent="0.4"/>
    <row r="282" ht="15.75" customHeight="1" x14ac:dyDescent="0.4"/>
    <row r="283" ht="15.75" customHeight="1" x14ac:dyDescent="0.4"/>
    <row r="284" ht="15.75" customHeight="1" x14ac:dyDescent="0.4"/>
    <row r="285" ht="15.75" customHeight="1" x14ac:dyDescent="0.4"/>
    <row r="286" ht="15.75" customHeight="1" x14ac:dyDescent="0.4"/>
    <row r="287" ht="15.75" customHeight="1" x14ac:dyDescent="0.4"/>
    <row r="288" ht="15.75" customHeight="1" x14ac:dyDescent="0.4"/>
    <row r="289" ht="15.75" customHeight="1" x14ac:dyDescent="0.4"/>
    <row r="290" ht="15.75" customHeight="1" x14ac:dyDescent="0.4"/>
    <row r="291" ht="15.75" customHeight="1" x14ac:dyDescent="0.4"/>
    <row r="292" ht="15.75" customHeight="1" x14ac:dyDescent="0.4"/>
    <row r="293" ht="15.75" customHeight="1" x14ac:dyDescent="0.4"/>
    <row r="294" ht="15.75" customHeight="1" x14ac:dyDescent="0.4"/>
    <row r="295" ht="15.75" customHeight="1" x14ac:dyDescent="0.4"/>
    <row r="296" ht="15.75" customHeight="1" x14ac:dyDescent="0.4"/>
    <row r="297" ht="15.75" customHeight="1" x14ac:dyDescent="0.4"/>
    <row r="298" ht="15.75" customHeight="1" x14ac:dyDescent="0.4"/>
    <row r="299" ht="15.75" customHeight="1" x14ac:dyDescent="0.4"/>
    <row r="300" ht="15.75" customHeight="1" x14ac:dyDescent="0.4"/>
    <row r="301" ht="15.75" customHeight="1" x14ac:dyDescent="0.4"/>
    <row r="302" ht="15.75" customHeight="1" x14ac:dyDescent="0.4"/>
    <row r="303" ht="15.75" customHeight="1" x14ac:dyDescent="0.4"/>
    <row r="304" ht="15.75" customHeight="1" x14ac:dyDescent="0.4"/>
    <row r="305" ht="15.75" customHeight="1" x14ac:dyDescent="0.4"/>
    <row r="306" ht="15.75" customHeight="1" x14ac:dyDescent="0.4"/>
    <row r="307" ht="15.75" customHeight="1" x14ac:dyDescent="0.4"/>
    <row r="308" ht="15.75" customHeight="1" x14ac:dyDescent="0.4"/>
    <row r="309" ht="15.75" customHeight="1" x14ac:dyDescent="0.4"/>
    <row r="310" ht="15.75" customHeight="1" x14ac:dyDescent="0.4"/>
    <row r="311" ht="15.75" customHeight="1" x14ac:dyDescent="0.4"/>
    <row r="312" ht="15.75" customHeight="1" x14ac:dyDescent="0.4"/>
    <row r="313" ht="15.75" customHeight="1" x14ac:dyDescent="0.4"/>
    <row r="314" ht="15.75" customHeight="1" x14ac:dyDescent="0.4"/>
    <row r="315" ht="15.75" customHeight="1" x14ac:dyDescent="0.4"/>
    <row r="316" ht="15.75" customHeight="1" x14ac:dyDescent="0.4"/>
    <row r="317" ht="15.75" customHeight="1" x14ac:dyDescent="0.4"/>
    <row r="318" ht="15.75" customHeight="1" x14ac:dyDescent="0.4"/>
    <row r="319" ht="15.75" customHeight="1" x14ac:dyDescent="0.4"/>
    <row r="320" ht="15.75" customHeight="1" x14ac:dyDescent="0.4"/>
    <row r="321" ht="15.75" customHeight="1" x14ac:dyDescent="0.4"/>
    <row r="322" ht="15.75" customHeight="1" x14ac:dyDescent="0.4"/>
    <row r="323" ht="15.75" customHeight="1" x14ac:dyDescent="0.4"/>
    <row r="324" ht="15.75" customHeight="1" x14ac:dyDescent="0.4"/>
    <row r="325" ht="15.75" customHeight="1" x14ac:dyDescent="0.4"/>
    <row r="326" ht="15.75" customHeight="1" x14ac:dyDescent="0.4"/>
    <row r="327" ht="15.75" customHeight="1" x14ac:dyDescent="0.4"/>
    <row r="328" ht="15.75" customHeight="1" x14ac:dyDescent="0.4"/>
    <row r="329" ht="15.75" customHeight="1" x14ac:dyDescent="0.4"/>
    <row r="330" ht="15.75" customHeight="1" x14ac:dyDescent="0.4"/>
    <row r="331" ht="15.75" customHeight="1" x14ac:dyDescent="0.4"/>
    <row r="332" ht="15.75" customHeight="1" x14ac:dyDescent="0.4"/>
    <row r="333" ht="15.75" customHeight="1" x14ac:dyDescent="0.4"/>
    <row r="334" ht="15.75" customHeight="1" x14ac:dyDescent="0.4"/>
    <row r="335" ht="15.75" customHeight="1" x14ac:dyDescent="0.4"/>
    <row r="336" ht="15.75" customHeight="1" x14ac:dyDescent="0.4"/>
    <row r="337" ht="15.75" customHeight="1" x14ac:dyDescent="0.4"/>
    <row r="338" ht="15.75" customHeight="1" x14ac:dyDescent="0.4"/>
    <row r="339" ht="15.75" customHeight="1" x14ac:dyDescent="0.4"/>
    <row r="340" ht="15.75" customHeight="1" x14ac:dyDescent="0.4"/>
    <row r="341" ht="15.75" customHeight="1" x14ac:dyDescent="0.4"/>
    <row r="342" ht="15.75" customHeight="1" x14ac:dyDescent="0.4"/>
    <row r="343" ht="15.75" customHeight="1" x14ac:dyDescent="0.4"/>
    <row r="344" ht="15.75" customHeight="1" x14ac:dyDescent="0.4"/>
    <row r="345" ht="15.75" customHeight="1" x14ac:dyDescent="0.4"/>
    <row r="346" ht="15.75" customHeight="1" x14ac:dyDescent="0.4"/>
    <row r="347" ht="15.75" customHeight="1" x14ac:dyDescent="0.4"/>
    <row r="348" ht="15.75" customHeight="1" x14ac:dyDescent="0.4"/>
    <row r="349" ht="15.75" customHeight="1" x14ac:dyDescent="0.4"/>
    <row r="350" ht="15.75" customHeight="1" x14ac:dyDescent="0.4"/>
    <row r="351" ht="15.75" customHeight="1" x14ac:dyDescent="0.4"/>
    <row r="352" ht="15.75" customHeight="1" x14ac:dyDescent="0.4"/>
    <row r="353" ht="15.75" customHeight="1" x14ac:dyDescent="0.4"/>
    <row r="354" ht="15.75" customHeight="1" x14ac:dyDescent="0.4"/>
    <row r="355" ht="15.75" customHeight="1" x14ac:dyDescent="0.4"/>
    <row r="356" ht="15.75" customHeight="1" x14ac:dyDescent="0.4"/>
    <row r="357" ht="15.75" customHeight="1" x14ac:dyDescent="0.4"/>
    <row r="358" ht="15.75" customHeight="1" x14ac:dyDescent="0.4"/>
    <row r="359" ht="15.75" customHeight="1" x14ac:dyDescent="0.4"/>
    <row r="360" ht="15.75" customHeight="1" x14ac:dyDescent="0.4"/>
    <row r="361" ht="15.75" customHeight="1" x14ac:dyDescent="0.4"/>
    <row r="362" ht="15.75" customHeight="1" x14ac:dyDescent="0.4"/>
    <row r="363" ht="15.75" customHeight="1" x14ac:dyDescent="0.4"/>
    <row r="364" ht="15.75" customHeight="1" x14ac:dyDescent="0.4"/>
    <row r="365" ht="15.75" customHeight="1" x14ac:dyDescent="0.4"/>
    <row r="366" ht="15.75" customHeight="1" x14ac:dyDescent="0.4"/>
    <row r="367" ht="15.75" customHeight="1" x14ac:dyDescent="0.4"/>
    <row r="368" ht="15.75" customHeight="1" x14ac:dyDescent="0.4"/>
    <row r="369" ht="15.75" customHeight="1" x14ac:dyDescent="0.4"/>
    <row r="370" ht="15.75" customHeight="1" x14ac:dyDescent="0.4"/>
    <row r="371" ht="15.75" customHeight="1" x14ac:dyDescent="0.4"/>
    <row r="372" ht="15.75" customHeight="1" x14ac:dyDescent="0.4"/>
    <row r="373" ht="15.75" customHeight="1" x14ac:dyDescent="0.4"/>
    <row r="374" ht="15.75" customHeight="1" x14ac:dyDescent="0.4"/>
    <row r="375" ht="15.75" customHeight="1" x14ac:dyDescent="0.4"/>
    <row r="376" ht="15.75" customHeight="1" x14ac:dyDescent="0.4"/>
    <row r="377" ht="15.75" customHeight="1" x14ac:dyDescent="0.4"/>
    <row r="378" ht="15.75" customHeight="1" x14ac:dyDescent="0.4"/>
    <row r="379" ht="15.75" customHeight="1" x14ac:dyDescent="0.4"/>
    <row r="380" ht="15.75" customHeight="1" x14ac:dyDescent="0.4"/>
    <row r="381" ht="15.75" customHeight="1" x14ac:dyDescent="0.4"/>
    <row r="382" ht="15.75" customHeight="1" x14ac:dyDescent="0.4"/>
    <row r="383" ht="15.75" customHeight="1" x14ac:dyDescent="0.4"/>
    <row r="384" ht="15.75" customHeight="1" x14ac:dyDescent="0.4"/>
    <row r="385" ht="15.75" customHeight="1" x14ac:dyDescent="0.4"/>
    <row r="386" ht="15.75" customHeight="1" x14ac:dyDescent="0.4"/>
    <row r="387" ht="15.75" customHeight="1" x14ac:dyDescent="0.4"/>
    <row r="388" ht="15.75" customHeight="1" x14ac:dyDescent="0.4"/>
    <row r="389" ht="15.75" customHeight="1" x14ac:dyDescent="0.4"/>
    <row r="390" ht="15.75" customHeight="1" x14ac:dyDescent="0.4"/>
    <row r="391" ht="15.75" customHeight="1" x14ac:dyDescent="0.4"/>
    <row r="392" ht="15.75" customHeight="1" x14ac:dyDescent="0.4"/>
    <row r="393" ht="15.75" customHeight="1" x14ac:dyDescent="0.4"/>
    <row r="394" ht="15.75" customHeight="1" x14ac:dyDescent="0.4"/>
    <row r="395" ht="15.75" customHeight="1" x14ac:dyDescent="0.4"/>
    <row r="396" ht="15.75" customHeight="1" x14ac:dyDescent="0.4"/>
    <row r="397" ht="15.75" customHeight="1" x14ac:dyDescent="0.4"/>
    <row r="398" ht="15.75" customHeight="1" x14ac:dyDescent="0.4"/>
    <row r="399" ht="15.75" customHeight="1" x14ac:dyDescent="0.4"/>
    <row r="400" ht="15.75" customHeight="1" x14ac:dyDescent="0.4"/>
    <row r="401" ht="15.75" customHeight="1" x14ac:dyDescent="0.4"/>
    <row r="402" ht="15.75" customHeight="1" x14ac:dyDescent="0.4"/>
    <row r="403" ht="15.75" customHeight="1" x14ac:dyDescent="0.4"/>
    <row r="404" ht="15.75" customHeight="1" x14ac:dyDescent="0.4"/>
    <row r="405" ht="15.75" customHeight="1" x14ac:dyDescent="0.4"/>
    <row r="406" ht="15.75" customHeight="1" x14ac:dyDescent="0.4"/>
    <row r="407" ht="15.75" customHeight="1" x14ac:dyDescent="0.4"/>
    <row r="408" ht="15.75" customHeight="1" x14ac:dyDescent="0.4"/>
    <row r="409" ht="15.75" customHeight="1" x14ac:dyDescent="0.4"/>
    <row r="410" ht="15.75" customHeight="1" x14ac:dyDescent="0.4"/>
    <row r="411" ht="15.75" customHeight="1" x14ac:dyDescent="0.4"/>
    <row r="412" ht="15.75" customHeight="1" x14ac:dyDescent="0.4"/>
    <row r="413" ht="15.75" customHeight="1" x14ac:dyDescent="0.4"/>
    <row r="414" ht="15.75" customHeight="1" x14ac:dyDescent="0.4"/>
    <row r="415" ht="15.75" customHeight="1" x14ac:dyDescent="0.4"/>
    <row r="416" ht="15.75" customHeight="1" x14ac:dyDescent="0.4"/>
    <row r="417" ht="15.75" customHeight="1" x14ac:dyDescent="0.4"/>
    <row r="418" ht="15.75" customHeight="1" x14ac:dyDescent="0.4"/>
    <row r="419" ht="15.75" customHeight="1" x14ac:dyDescent="0.4"/>
    <row r="420" ht="15.75" customHeight="1" x14ac:dyDescent="0.4"/>
    <row r="421" ht="15.75" customHeight="1" x14ac:dyDescent="0.4"/>
    <row r="422" ht="15.75" customHeight="1" x14ac:dyDescent="0.4"/>
    <row r="423" ht="15.75" customHeight="1" x14ac:dyDescent="0.4"/>
    <row r="424" ht="15.75" customHeight="1" x14ac:dyDescent="0.4"/>
    <row r="425" ht="15.75" customHeight="1" x14ac:dyDescent="0.4"/>
    <row r="426" ht="15.75" customHeight="1" x14ac:dyDescent="0.4"/>
    <row r="427" ht="15.75" customHeight="1" x14ac:dyDescent="0.4"/>
    <row r="428" ht="15.75" customHeight="1" x14ac:dyDescent="0.4"/>
    <row r="429" ht="15.75" customHeight="1" x14ac:dyDescent="0.4"/>
    <row r="430" ht="15.75" customHeight="1" x14ac:dyDescent="0.4"/>
    <row r="431" ht="15.75" customHeight="1" x14ac:dyDescent="0.4"/>
    <row r="432" ht="15.75" customHeight="1" x14ac:dyDescent="0.4"/>
    <row r="433" ht="15.75" customHeight="1" x14ac:dyDescent="0.4"/>
    <row r="434" ht="15.75" customHeight="1" x14ac:dyDescent="0.4"/>
    <row r="435" ht="15.75" customHeight="1" x14ac:dyDescent="0.4"/>
    <row r="436" ht="15.75" customHeight="1" x14ac:dyDescent="0.4"/>
    <row r="437" ht="15.75" customHeight="1" x14ac:dyDescent="0.4"/>
    <row r="438" ht="15.75" customHeight="1" x14ac:dyDescent="0.4"/>
    <row r="439" ht="15.75" customHeight="1" x14ac:dyDescent="0.4"/>
    <row r="440" ht="15.75" customHeight="1" x14ac:dyDescent="0.4"/>
    <row r="441" ht="15.75" customHeight="1" x14ac:dyDescent="0.4"/>
    <row r="442" ht="15.75" customHeight="1" x14ac:dyDescent="0.4"/>
    <row r="443" ht="15.75" customHeight="1" x14ac:dyDescent="0.4"/>
    <row r="444" ht="15.75" customHeight="1" x14ac:dyDescent="0.4"/>
    <row r="445" ht="15.75" customHeight="1" x14ac:dyDescent="0.4"/>
    <row r="446" ht="15.75" customHeight="1" x14ac:dyDescent="0.4"/>
    <row r="447" ht="15.75" customHeight="1" x14ac:dyDescent="0.4"/>
    <row r="448" ht="15.75" customHeight="1" x14ac:dyDescent="0.4"/>
    <row r="449" ht="15.75" customHeight="1" x14ac:dyDescent="0.4"/>
    <row r="450" ht="15.75" customHeight="1" x14ac:dyDescent="0.4"/>
    <row r="451" ht="15.75" customHeight="1" x14ac:dyDescent="0.4"/>
    <row r="452" ht="15.75" customHeight="1" x14ac:dyDescent="0.4"/>
    <row r="453" ht="15.75" customHeight="1" x14ac:dyDescent="0.4"/>
    <row r="454" ht="15.75" customHeight="1" x14ac:dyDescent="0.4"/>
    <row r="455" ht="15.75" customHeight="1" x14ac:dyDescent="0.4"/>
    <row r="456" ht="15.75" customHeight="1" x14ac:dyDescent="0.4"/>
    <row r="457" ht="15.75" customHeight="1" x14ac:dyDescent="0.4"/>
    <row r="458" ht="15.75" customHeight="1" x14ac:dyDescent="0.4"/>
    <row r="459" ht="15.75" customHeight="1" x14ac:dyDescent="0.4"/>
    <row r="460" ht="15.75" customHeight="1" x14ac:dyDescent="0.4"/>
    <row r="461" ht="15.75" customHeight="1" x14ac:dyDescent="0.4"/>
    <row r="462" ht="15.75" customHeight="1" x14ac:dyDescent="0.4"/>
    <row r="463" ht="15.75" customHeight="1" x14ac:dyDescent="0.4"/>
    <row r="464" ht="15.75" customHeight="1" x14ac:dyDescent="0.4"/>
    <row r="465" ht="15.75" customHeight="1" x14ac:dyDescent="0.4"/>
    <row r="466" ht="15.75" customHeight="1" x14ac:dyDescent="0.4"/>
    <row r="467" ht="15.75" customHeight="1" x14ac:dyDescent="0.4"/>
    <row r="468" ht="15.75" customHeight="1" x14ac:dyDescent="0.4"/>
    <row r="469" ht="15.75" customHeight="1" x14ac:dyDescent="0.4"/>
    <row r="470" ht="15.75" customHeight="1" x14ac:dyDescent="0.4"/>
    <row r="471" ht="15.75" customHeight="1" x14ac:dyDescent="0.4"/>
    <row r="472" ht="15.75" customHeight="1" x14ac:dyDescent="0.4"/>
    <row r="473" ht="15.75" customHeight="1" x14ac:dyDescent="0.4"/>
    <row r="474" ht="15.75" customHeight="1" x14ac:dyDescent="0.4"/>
    <row r="475" ht="15.75" customHeight="1" x14ac:dyDescent="0.4"/>
    <row r="476" ht="15.75" customHeight="1" x14ac:dyDescent="0.4"/>
    <row r="477" ht="15.75" customHeight="1" x14ac:dyDescent="0.4"/>
    <row r="478" ht="15.75" customHeight="1" x14ac:dyDescent="0.4"/>
    <row r="479" ht="15.75" customHeight="1" x14ac:dyDescent="0.4"/>
    <row r="480" ht="15.75" customHeight="1" x14ac:dyDescent="0.4"/>
    <row r="481" ht="15.75" customHeight="1" x14ac:dyDescent="0.4"/>
    <row r="482" ht="15.75" customHeight="1" x14ac:dyDescent="0.4"/>
    <row r="483" ht="15.75" customHeight="1" x14ac:dyDescent="0.4"/>
    <row r="484" ht="15.75" customHeight="1" x14ac:dyDescent="0.4"/>
    <row r="485" ht="15.75" customHeight="1" x14ac:dyDescent="0.4"/>
    <row r="486" ht="15.75" customHeight="1" x14ac:dyDescent="0.4"/>
    <row r="487" ht="15.75" customHeight="1" x14ac:dyDescent="0.4"/>
    <row r="488" ht="15.75" customHeight="1" x14ac:dyDescent="0.4"/>
    <row r="489" ht="15.75" customHeight="1" x14ac:dyDescent="0.4"/>
    <row r="490" ht="15.75" customHeight="1" x14ac:dyDescent="0.4"/>
    <row r="491" ht="15.75" customHeight="1" x14ac:dyDescent="0.4"/>
    <row r="492" ht="15.75" customHeight="1" x14ac:dyDescent="0.4"/>
    <row r="493" ht="15.75" customHeight="1" x14ac:dyDescent="0.4"/>
    <row r="494" ht="15.75" customHeight="1" x14ac:dyDescent="0.4"/>
    <row r="495" ht="15.75" customHeight="1" x14ac:dyDescent="0.4"/>
    <row r="496" ht="15.75" customHeight="1" x14ac:dyDescent="0.4"/>
    <row r="497" ht="15.75" customHeight="1" x14ac:dyDescent="0.4"/>
    <row r="498" ht="15.75" customHeight="1" x14ac:dyDescent="0.4"/>
    <row r="499" ht="15.75" customHeight="1" x14ac:dyDescent="0.4"/>
    <row r="500" ht="15.75" customHeight="1" x14ac:dyDescent="0.4"/>
    <row r="501" ht="15.75" customHeight="1" x14ac:dyDescent="0.4"/>
    <row r="502" ht="15.75" customHeight="1" x14ac:dyDescent="0.4"/>
    <row r="503" ht="15.75" customHeight="1" x14ac:dyDescent="0.4"/>
    <row r="504" ht="15.75" customHeight="1" x14ac:dyDescent="0.4"/>
    <row r="505" ht="15.75" customHeight="1" x14ac:dyDescent="0.4"/>
    <row r="506" ht="15.75" customHeight="1" x14ac:dyDescent="0.4"/>
    <row r="507" ht="15.75" customHeight="1" x14ac:dyDescent="0.4"/>
    <row r="508" ht="15.75" customHeight="1" x14ac:dyDescent="0.4"/>
    <row r="509" ht="15.75" customHeight="1" x14ac:dyDescent="0.4"/>
    <row r="510" ht="15.75" customHeight="1" x14ac:dyDescent="0.4"/>
    <row r="511" ht="15.75" customHeight="1" x14ac:dyDescent="0.4"/>
    <row r="512" ht="15.75" customHeight="1" x14ac:dyDescent="0.4"/>
    <row r="513" ht="15.75" customHeight="1" x14ac:dyDescent="0.4"/>
    <row r="514" ht="15.75" customHeight="1" x14ac:dyDescent="0.4"/>
    <row r="515" ht="15.75" customHeight="1" x14ac:dyDescent="0.4"/>
    <row r="516" ht="15.75" customHeight="1" x14ac:dyDescent="0.4"/>
    <row r="517" ht="15.75" customHeight="1" x14ac:dyDescent="0.4"/>
    <row r="518" ht="15.75" customHeight="1" x14ac:dyDescent="0.4"/>
    <row r="519" ht="15.75" customHeight="1" x14ac:dyDescent="0.4"/>
    <row r="520" ht="15.75" customHeight="1" x14ac:dyDescent="0.4"/>
    <row r="521" ht="15.75" customHeight="1" x14ac:dyDescent="0.4"/>
    <row r="522" ht="15.75" customHeight="1" x14ac:dyDescent="0.4"/>
    <row r="523" ht="15.75" customHeight="1" x14ac:dyDescent="0.4"/>
    <row r="524" ht="15.75" customHeight="1" x14ac:dyDescent="0.4"/>
    <row r="525" ht="15.75" customHeight="1" x14ac:dyDescent="0.4"/>
    <row r="526" ht="15.75" customHeight="1" x14ac:dyDescent="0.4"/>
    <row r="527" ht="15.75" customHeight="1" x14ac:dyDescent="0.4"/>
    <row r="528" ht="15.75" customHeight="1" x14ac:dyDescent="0.4"/>
    <row r="529" ht="15.75" customHeight="1" x14ac:dyDescent="0.4"/>
    <row r="530" ht="15.75" customHeight="1" x14ac:dyDescent="0.4"/>
    <row r="531" ht="15.75" customHeight="1" x14ac:dyDescent="0.4"/>
    <row r="532" ht="15.75" customHeight="1" x14ac:dyDescent="0.4"/>
    <row r="533" ht="15.75" customHeight="1" x14ac:dyDescent="0.4"/>
    <row r="534" ht="15.75" customHeight="1" x14ac:dyDescent="0.4"/>
    <row r="535" ht="15.75" customHeight="1" x14ac:dyDescent="0.4"/>
    <row r="536" ht="15.75" customHeight="1" x14ac:dyDescent="0.4"/>
    <row r="537" ht="15.75" customHeight="1" x14ac:dyDescent="0.4"/>
    <row r="538" ht="15.75" customHeight="1" x14ac:dyDescent="0.4"/>
    <row r="539" ht="15.75" customHeight="1" x14ac:dyDescent="0.4"/>
    <row r="540" ht="15.75" customHeight="1" x14ac:dyDescent="0.4"/>
    <row r="541" ht="15.75" customHeight="1" x14ac:dyDescent="0.4"/>
    <row r="542" ht="15.75" customHeight="1" x14ac:dyDescent="0.4"/>
    <row r="543" ht="15.75" customHeight="1" x14ac:dyDescent="0.4"/>
    <row r="544" ht="15.75" customHeight="1" x14ac:dyDescent="0.4"/>
    <row r="545" ht="15.75" customHeight="1" x14ac:dyDescent="0.4"/>
    <row r="546" ht="15.75" customHeight="1" x14ac:dyDescent="0.4"/>
    <row r="547" ht="15.75" customHeight="1" x14ac:dyDescent="0.4"/>
    <row r="548" ht="15.75" customHeight="1" x14ac:dyDescent="0.4"/>
    <row r="549" ht="15.75" customHeight="1" x14ac:dyDescent="0.4"/>
    <row r="550" ht="15.75" customHeight="1" x14ac:dyDescent="0.4"/>
    <row r="551" ht="15.75" customHeight="1" x14ac:dyDescent="0.4"/>
    <row r="552" ht="15.75" customHeight="1" x14ac:dyDescent="0.4"/>
    <row r="553" ht="15.75" customHeight="1" x14ac:dyDescent="0.4"/>
    <row r="554" ht="15.75" customHeight="1" x14ac:dyDescent="0.4"/>
    <row r="555" ht="15.75" customHeight="1" x14ac:dyDescent="0.4"/>
    <row r="556" ht="15.75" customHeight="1" x14ac:dyDescent="0.4"/>
    <row r="557" ht="15.75" customHeight="1" x14ac:dyDescent="0.4"/>
    <row r="558" ht="15.75" customHeight="1" x14ac:dyDescent="0.4"/>
    <row r="559" ht="15.75" customHeight="1" x14ac:dyDescent="0.4"/>
    <row r="560" ht="15.75" customHeight="1" x14ac:dyDescent="0.4"/>
    <row r="561" ht="15.75" customHeight="1" x14ac:dyDescent="0.4"/>
    <row r="562" ht="15.75" customHeight="1" x14ac:dyDescent="0.4"/>
    <row r="563" ht="15.75" customHeight="1" x14ac:dyDescent="0.4"/>
    <row r="564" ht="15.75" customHeight="1" x14ac:dyDescent="0.4"/>
    <row r="565" ht="15.75" customHeight="1" x14ac:dyDescent="0.4"/>
    <row r="566" ht="15.75" customHeight="1" x14ac:dyDescent="0.4"/>
    <row r="567" ht="15.75" customHeight="1" x14ac:dyDescent="0.4"/>
    <row r="568" ht="15.75" customHeight="1" x14ac:dyDescent="0.4"/>
    <row r="569" ht="15.75" customHeight="1" x14ac:dyDescent="0.4"/>
    <row r="570" ht="15.75" customHeight="1" x14ac:dyDescent="0.4"/>
    <row r="571" ht="15.75" customHeight="1" x14ac:dyDescent="0.4"/>
    <row r="572" ht="15.75" customHeight="1" x14ac:dyDescent="0.4"/>
    <row r="573" ht="15.75" customHeight="1" x14ac:dyDescent="0.4"/>
    <row r="574" ht="15.75" customHeight="1" x14ac:dyDescent="0.4"/>
    <row r="575" ht="15.75" customHeight="1" x14ac:dyDescent="0.4"/>
    <row r="576" ht="15.75" customHeight="1" x14ac:dyDescent="0.4"/>
    <row r="577" ht="15.75" customHeight="1" x14ac:dyDescent="0.4"/>
    <row r="578" ht="15.75" customHeight="1" x14ac:dyDescent="0.4"/>
    <row r="579" ht="15.75" customHeight="1" x14ac:dyDescent="0.4"/>
    <row r="580" ht="15.75" customHeight="1" x14ac:dyDescent="0.4"/>
    <row r="581" ht="15.75" customHeight="1" x14ac:dyDescent="0.4"/>
    <row r="582" ht="15.75" customHeight="1" x14ac:dyDescent="0.4"/>
    <row r="583" ht="15.75" customHeight="1" x14ac:dyDescent="0.4"/>
    <row r="584" ht="15.75" customHeight="1" x14ac:dyDescent="0.4"/>
    <row r="585" ht="15.75" customHeight="1" x14ac:dyDescent="0.4"/>
    <row r="586" ht="15.75" customHeight="1" x14ac:dyDescent="0.4"/>
    <row r="587" ht="15.75" customHeight="1" x14ac:dyDescent="0.4"/>
    <row r="588" ht="15.75" customHeight="1" x14ac:dyDescent="0.4"/>
    <row r="589" ht="15.75" customHeight="1" x14ac:dyDescent="0.4"/>
    <row r="590" ht="15.75" customHeight="1" x14ac:dyDescent="0.4"/>
    <row r="591" ht="15.75" customHeight="1" x14ac:dyDescent="0.4"/>
    <row r="592" ht="15.75" customHeight="1" x14ac:dyDescent="0.4"/>
    <row r="593" ht="15.75" customHeight="1" x14ac:dyDescent="0.4"/>
    <row r="594" ht="15.75" customHeight="1" x14ac:dyDescent="0.4"/>
    <row r="595" ht="15.75" customHeight="1" x14ac:dyDescent="0.4"/>
    <row r="596" ht="15.75" customHeight="1" x14ac:dyDescent="0.4"/>
    <row r="597" ht="15.75" customHeight="1" x14ac:dyDescent="0.4"/>
    <row r="598" ht="15.75" customHeight="1" x14ac:dyDescent="0.4"/>
    <row r="599" ht="15.75" customHeight="1" x14ac:dyDescent="0.4"/>
    <row r="600" ht="15.75" customHeight="1" x14ac:dyDescent="0.4"/>
    <row r="601" ht="15.75" customHeight="1" x14ac:dyDescent="0.4"/>
    <row r="602" ht="15.75" customHeight="1" x14ac:dyDescent="0.4"/>
    <row r="603" ht="15.75" customHeight="1" x14ac:dyDescent="0.4"/>
    <row r="604" ht="15.75" customHeight="1" x14ac:dyDescent="0.4"/>
    <row r="605" ht="15.75" customHeight="1" x14ac:dyDescent="0.4"/>
    <row r="606" ht="15.75" customHeight="1" x14ac:dyDescent="0.4"/>
    <row r="607" ht="15.75" customHeight="1" x14ac:dyDescent="0.4"/>
    <row r="608" ht="15.75" customHeight="1" x14ac:dyDescent="0.4"/>
    <row r="609" ht="15.75" customHeight="1" x14ac:dyDescent="0.4"/>
    <row r="610" ht="15.75" customHeight="1" x14ac:dyDescent="0.4"/>
    <row r="611" ht="15.75" customHeight="1" x14ac:dyDescent="0.4"/>
    <row r="612" ht="15.75" customHeight="1" x14ac:dyDescent="0.4"/>
    <row r="613" ht="15.75" customHeight="1" x14ac:dyDescent="0.4"/>
    <row r="614" ht="15.75" customHeight="1" x14ac:dyDescent="0.4"/>
    <row r="615" ht="15.75" customHeight="1" x14ac:dyDescent="0.4"/>
    <row r="616" ht="15.75" customHeight="1" x14ac:dyDescent="0.4"/>
    <row r="617" ht="15.75" customHeight="1" x14ac:dyDescent="0.4"/>
    <row r="618" ht="15.75" customHeight="1" x14ac:dyDescent="0.4"/>
    <row r="619" ht="15.75" customHeight="1" x14ac:dyDescent="0.4"/>
    <row r="620" ht="15.75" customHeight="1" x14ac:dyDescent="0.4"/>
    <row r="621" ht="15.75" customHeight="1" x14ac:dyDescent="0.4"/>
    <row r="622" ht="15.75" customHeight="1" x14ac:dyDescent="0.4"/>
    <row r="623" ht="15.75" customHeight="1" x14ac:dyDescent="0.4"/>
    <row r="624" ht="15.75" customHeight="1" x14ac:dyDescent="0.4"/>
    <row r="625" ht="15.75" customHeight="1" x14ac:dyDescent="0.4"/>
    <row r="626" ht="15.75" customHeight="1" x14ac:dyDescent="0.4"/>
    <row r="627" ht="15.75" customHeight="1" x14ac:dyDescent="0.4"/>
    <row r="628" ht="15.75" customHeight="1" x14ac:dyDescent="0.4"/>
    <row r="629" ht="15.75" customHeight="1" x14ac:dyDescent="0.4"/>
    <row r="630" ht="15.75" customHeight="1" x14ac:dyDescent="0.4"/>
    <row r="631" ht="15.75" customHeight="1" x14ac:dyDescent="0.4"/>
    <row r="632" ht="15.75" customHeight="1" x14ac:dyDescent="0.4"/>
    <row r="633" ht="15.75" customHeight="1" x14ac:dyDescent="0.4"/>
    <row r="634" ht="15.75" customHeight="1" x14ac:dyDescent="0.4"/>
    <row r="635" ht="15.75" customHeight="1" x14ac:dyDescent="0.4"/>
    <row r="636" ht="15.75" customHeight="1" x14ac:dyDescent="0.4"/>
    <row r="637" ht="15.75" customHeight="1" x14ac:dyDescent="0.4"/>
    <row r="638" ht="15.75" customHeight="1" x14ac:dyDescent="0.4"/>
    <row r="639" ht="15.75" customHeight="1" x14ac:dyDescent="0.4"/>
    <row r="640" ht="15.75" customHeight="1" x14ac:dyDescent="0.4"/>
    <row r="641" ht="15.75" customHeight="1" x14ac:dyDescent="0.4"/>
    <row r="642" ht="15.75" customHeight="1" x14ac:dyDescent="0.4"/>
    <row r="643" ht="15.75" customHeight="1" x14ac:dyDescent="0.4"/>
    <row r="644" ht="15.75" customHeight="1" x14ac:dyDescent="0.4"/>
    <row r="645" ht="15.75" customHeight="1" x14ac:dyDescent="0.4"/>
    <row r="646" ht="15.75" customHeight="1" x14ac:dyDescent="0.4"/>
    <row r="647" ht="15.75" customHeight="1" x14ac:dyDescent="0.4"/>
    <row r="648" ht="15.75" customHeight="1" x14ac:dyDescent="0.4"/>
    <row r="649" ht="15.75" customHeight="1" x14ac:dyDescent="0.4"/>
    <row r="650" ht="15.75" customHeight="1" x14ac:dyDescent="0.4"/>
    <row r="651" ht="15.75" customHeight="1" x14ac:dyDescent="0.4"/>
    <row r="652" ht="15.75" customHeight="1" x14ac:dyDescent="0.4"/>
    <row r="653" ht="15.75" customHeight="1" x14ac:dyDescent="0.4"/>
    <row r="654" ht="15.75" customHeight="1" x14ac:dyDescent="0.4"/>
    <row r="655" ht="15.75" customHeight="1" x14ac:dyDescent="0.4"/>
    <row r="656" ht="15.75" customHeight="1" x14ac:dyDescent="0.4"/>
    <row r="657" ht="15.75" customHeight="1" x14ac:dyDescent="0.4"/>
    <row r="658" ht="15.75" customHeight="1" x14ac:dyDescent="0.4"/>
    <row r="659" ht="15.75" customHeight="1" x14ac:dyDescent="0.4"/>
    <row r="660" ht="15.75" customHeight="1" x14ac:dyDescent="0.4"/>
    <row r="661" ht="15.75" customHeight="1" x14ac:dyDescent="0.4"/>
    <row r="662" ht="15.75" customHeight="1" x14ac:dyDescent="0.4"/>
    <row r="663" ht="15.75" customHeight="1" x14ac:dyDescent="0.4"/>
    <row r="664" ht="15.75" customHeight="1" x14ac:dyDescent="0.4"/>
    <row r="665" ht="15.75" customHeight="1" x14ac:dyDescent="0.4"/>
    <row r="666" ht="15.75" customHeight="1" x14ac:dyDescent="0.4"/>
    <row r="667" ht="15.75" customHeight="1" x14ac:dyDescent="0.4"/>
    <row r="668" ht="15.75" customHeight="1" x14ac:dyDescent="0.4"/>
    <row r="669" ht="15.75" customHeight="1" x14ac:dyDescent="0.4"/>
    <row r="670" ht="15.75" customHeight="1" x14ac:dyDescent="0.4"/>
    <row r="671" ht="15.75" customHeight="1" x14ac:dyDescent="0.4"/>
    <row r="672" ht="15.75" customHeight="1" x14ac:dyDescent="0.4"/>
    <row r="673" ht="15.75" customHeight="1" x14ac:dyDescent="0.4"/>
    <row r="674" ht="15.75" customHeight="1" x14ac:dyDescent="0.4"/>
    <row r="675" ht="15.75" customHeight="1" x14ac:dyDescent="0.4"/>
    <row r="676" ht="15.75" customHeight="1" x14ac:dyDescent="0.4"/>
    <row r="677" ht="15.75" customHeight="1" x14ac:dyDescent="0.4"/>
    <row r="678" ht="15.75" customHeight="1" x14ac:dyDescent="0.4"/>
    <row r="679" ht="15.75" customHeight="1" x14ac:dyDescent="0.4"/>
    <row r="680" ht="15.75" customHeight="1" x14ac:dyDescent="0.4"/>
    <row r="681" ht="15.75" customHeight="1" x14ac:dyDescent="0.4"/>
    <row r="682" ht="15.75" customHeight="1" x14ac:dyDescent="0.4"/>
    <row r="683" ht="15.75" customHeight="1" x14ac:dyDescent="0.4"/>
    <row r="684" ht="15.75" customHeight="1" x14ac:dyDescent="0.4"/>
    <row r="685" ht="15.75" customHeight="1" x14ac:dyDescent="0.4"/>
    <row r="686" ht="15.75" customHeight="1" x14ac:dyDescent="0.4"/>
    <row r="687" ht="15.75" customHeight="1" x14ac:dyDescent="0.4"/>
    <row r="688" ht="15.75" customHeight="1" x14ac:dyDescent="0.4"/>
    <row r="689" ht="15.75" customHeight="1" x14ac:dyDescent="0.4"/>
    <row r="690" ht="15.75" customHeight="1" x14ac:dyDescent="0.4"/>
    <row r="691" ht="15.75" customHeight="1" x14ac:dyDescent="0.4"/>
    <row r="692" ht="15.75" customHeight="1" x14ac:dyDescent="0.4"/>
    <row r="693" ht="15.75" customHeight="1" x14ac:dyDescent="0.4"/>
    <row r="694" ht="15.75" customHeight="1" x14ac:dyDescent="0.4"/>
    <row r="695" ht="15.75" customHeight="1" x14ac:dyDescent="0.4"/>
    <row r="696" ht="15.75" customHeight="1" x14ac:dyDescent="0.4"/>
    <row r="697" ht="15.75" customHeight="1" x14ac:dyDescent="0.4"/>
    <row r="698" ht="15.75" customHeight="1" x14ac:dyDescent="0.4"/>
    <row r="699" ht="15.75" customHeight="1" x14ac:dyDescent="0.4"/>
    <row r="700" ht="15.75" customHeight="1" x14ac:dyDescent="0.4"/>
    <row r="701" ht="15.75" customHeight="1" x14ac:dyDescent="0.4"/>
    <row r="702" ht="15.75" customHeight="1" x14ac:dyDescent="0.4"/>
    <row r="703" ht="15.75" customHeight="1" x14ac:dyDescent="0.4"/>
    <row r="704" ht="15.75" customHeight="1" x14ac:dyDescent="0.4"/>
    <row r="705" ht="15.75" customHeight="1" x14ac:dyDescent="0.4"/>
    <row r="706" ht="15.75" customHeight="1" x14ac:dyDescent="0.4"/>
    <row r="707" ht="15.75" customHeight="1" x14ac:dyDescent="0.4"/>
    <row r="708" ht="15.75" customHeight="1" x14ac:dyDescent="0.4"/>
    <row r="709" ht="15.75" customHeight="1" x14ac:dyDescent="0.4"/>
    <row r="710" ht="15.75" customHeight="1" x14ac:dyDescent="0.4"/>
    <row r="711" ht="15.75" customHeight="1" x14ac:dyDescent="0.4"/>
    <row r="712" ht="15.75" customHeight="1" x14ac:dyDescent="0.4"/>
    <row r="713" ht="15.75" customHeight="1" x14ac:dyDescent="0.4"/>
    <row r="714" ht="15.75" customHeight="1" x14ac:dyDescent="0.4"/>
    <row r="715" ht="15.75" customHeight="1" x14ac:dyDescent="0.4"/>
    <row r="716" ht="15.75" customHeight="1" x14ac:dyDescent="0.4"/>
    <row r="717" ht="15.75" customHeight="1" x14ac:dyDescent="0.4"/>
    <row r="718" ht="15.75" customHeight="1" x14ac:dyDescent="0.4"/>
    <row r="719" ht="15.75" customHeight="1" x14ac:dyDescent="0.4"/>
    <row r="720" ht="15.75" customHeight="1" x14ac:dyDescent="0.4"/>
    <row r="721" ht="15.75" customHeight="1" x14ac:dyDescent="0.4"/>
    <row r="722" ht="15.75" customHeight="1" x14ac:dyDescent="0.4"/>
    <row r="723" ht="15.75" customHeight="1" x14ac:dyDescent="0.4"/>
    <row r="724" ht="15.75" customHeight="1" x14ac:dyDescent="0.4"/>
    <row r="725" ht="15.75" customHeight="1" x14ac:dyDescent="0.4"/>
    <row r="726" ht="15.75" customHeight="1" x14ac:dyDescent="0.4"/>
    <row r="727" ht="15.75" customHeight="1" x14ac:dyDescent="0.4"/>
    <row r="728" ht="15.75" customHeight="1" x14ac:dyDescent="0.4"/>
    <row r="729" ht="15.75" customHeight="1" x14ac:dyDescent="0.4"/>
    <row r="730" ht="15.75" customHeight="1" x14ac:dyDescent="0.4"/>
    <row r="731" ht="15.75" customHeight="1" x14ac:dyDescent="0.4"/>
    <row r="732" ht="15.75" customHeight="1" x14ac:dyDescent="0.4"/>
    <row r="733" ht="15.75" customHeight="1" x14ac:dyDescent="0.4"/>
    <row r="734" ht="15.75" customHeight="1" x14ac:dyDescent="0.4"/>
    <row r="735" ht="15.75" customHeight="1" x14ac:dyDescent="0.4"/>
    <row r="736" ht="15.75" customHeight="1" x14ac:dyDescent="0.4"/>
    <row r="737" ht="15.75" customHeight="1" x14ac:dyDescent="0.4"/>
    <row r="738" ht="15.75" customHeight="1" x14ac:dyDescent="0.4"/>
    <row r="739" ht="15.75" customHeight="1" x14ac:dyDescent="0.4"/>
    <row r="740" ht="15.75" customHeight="1" x14ac:dyDescent="0.4"/>
    <row r="741" ht="15.75" customHeight="1" x14ac:dyDescent="0.4"/>
    <row r="742" ht="15.75" customHeight="1" x14ac:dyDescent="0.4"/>
    <row r="743" ht="15.75" customHeight="1" x14ac:dyDescent="0.4"/>
    <row r="744" ht="15.75" customHeight="1" x14ac:dyDescent="0.4"/>
    <row r="745" ht="15.75" customHeight="1" x14ac:dyDescent="0.4"/>
    <row r="746" ht="15.75" customHeight="1" x14ac:dyDescent="0.4"/>
    <row r="747" ht="15.75" customHeight="1" x14ac:dyDescent="0.4"/>
    <row r="748" ht="15.75" customHeight="1" x14ac:dyDescent="0.4"/>
    <row r="749" ht="15.75" customHeight="1" x14ac:dyDescent="0.4"/>
    <row r="750" ht="15.75" customHeight="1" x14ac:dyDescent="0.4"/>
    <row r="751" ht="15.75" customHeight="1" x14ac:dyDescent="0.4"/>
    <row r="752" ht="15.75" customHeight="1" x14ac:dyDescent="0.4"/>
    <row r="753" ht="15.75" customHeight="1" x14ac:dyDescent="0.4"/>
    <row r="754" ht="15.75" customHeight="1" x14ac:dyDescent="0.4"/>
    <row r="755" ht="15.75" customHeight="1" x14ac:dyDescent="0.4"/>
    <row r="756" ht="15.75" customHeight="1" x14ac:dyDescent="0.4"/>
    <row r="757" ht="15.75" customHeight="1" x14ac:dyDescent="0.4"/>
    <row r="758" ht="15.75" customHeight="1" x14ac:dyDescent="0.4"/>
    <row r="759" ht="15.75" customHeight="1" x14ac:dyDescent="0.4"/>
    <row r="760" ht="15.75" customHeight="1" x14ac:dyDescent="0.4"/>
    <row r="761" ht="15.75" customHeight="1" x14ac:dyDescent="0.4"/>
    <row r="762" ht="15.75" customHeight="1" x14ac:dyDescent="0.4"/>
    <row r="763" ht="15.75" customHeight="1" x14ac:dyDescent="0.4"/>
    <row r="764" ht="15.75" customHeight="1" x14ac:dyDescent="0.4"/>
    <row r="765" ht="15.75" customHeight="1" x14ac:dyDescent="0.4"/>
    <row r="766" ht="15.75" customHeight="1" x14ac:dyDescent="0.4"/>
    <row r="767" ht="15.75" customHeight="1" x14ac:dyDescent="0.4"/>
    <row r="768" ht="15.75" customHeight="1" x14ac:dyDescent="0.4"/>
    <row r="769" ht="15.75" customHeight="1" x14ac:dyDescent="0.4"/>
    <row r="770" ht="15.75" customHeight="1" x14ac:dyDescent="0.4"/>
    <row r="771" ht="15.75" customHeight="1" x14ac:dyDescent="0.4"/>
    <row r="772" ht="15.75" customHeight="1" x14ac:dyDescent="0.4"/>
    <row r="773" ht="15.75" customHeight="1" x14ac:dyDescent="0.4"/>
    <row r="774" ht="15.75" customHeight="1" x14ac:dyDescent="0.4"/>
    <row r="775" ht="15.75" customHeight="1" x14ac:dyDescent="0.4"/>
    <row r="776" ht="15.75" customHeight="1" x14ac:dyDescent="0.4"/>
    <row r="777" ht="15.75" customHeight="1" x14ac:dyDescent="0.4"/>
    <row r="778" ht="15.75" customHeight="1" x14ac:dyDescent="0.4"/>
    <row r="779" ht="15.75" customHeight="1" x14ac:dyDescent="0.4"/>
    <row r="780" ht="15.75" customHeight="1" x14ac:dyDescent="0.4"/>
    <row r="781" ht="15.75" customHeight="1" x14ac:dyDescent="0.4"/>
    <row r="782" ht="15.75" customHeight="1" x14ac:dyDescent="0.4"/>
    <row r="783" ht="15.75" customHeight="1" x14ac:dyDescent="0.4"/>
    <row r="784" ht="15.75" customHeight="1" x14ac:dyDescent="0.4"/>
    <row r="785" ht="15.75" customHeight="1" x14ac:dyDescent="0.4"/>
    <row r="786" ht="15.75" customHeight="1" x14ac:dyDescent="0.4"/>
    <row r="787" ht="15.75" customHeight="1" x14ac:dyDescent="0.4"/>
    <row r="788" ht="15.75" customHeight="1" x14ac:dyDescent="0.4"/>
    <row r="789" ht="15.75" customHeight="1" x14ac:dyDescent="0.4"/>
    <row r="790" ht="15.75" customHeight="1" x14ac:dyDescent="0.4"/>
    <row r="791" ht="15.75" customHeight="1" x14ac:dyDescent="0.4"/>
    <row r="792" ht="15.75" customHeight="1" x14ac:dyDescent="0.4"/>
    <row r="793" ht="15.75" customHeight="1" x14ac:dyDescent="0.4"/>
    <row r="794" ht="15.75" customHeight="1" x14ac:dyDescent="0.4"/>
    <row r="795" ht="15.75" customHeight="1" x14ac:dyDescent="0.4"/>
    <row r="796" ht="15.75" customHeight="1" x14ac:dyDescent="0.4"/>
    <row r="797" ht="15.75" customHeight="1" x14ac:dyDescent="0.4"/>
    <row r="798" ht="15.75" customHeight="1" x14ac:dyDescent="0.4"/>
    <row r="799" ht="15.75" customHeight="1" x14ac:dyDescent="0.4"/>
    <row r="800" ht="15.75" customHeight="1" x14ac:dyDescent="0.4"/>
    <row r="801" ht="15.75" customHeight="1" x14ac:dyDescent="0.4"/>
    <row r="802" ht="15.75" customHeight="1" x14ac:dyDescent="0.4"/>
    <row r="803" ht="15.75" customHeight="1" x14ac:dyDescent="0.4"/>
    <row r="804" ht="15.75" customHeight="1" x14ac:dyDescent="0.4"/>
    <row r="805" ht="15.75" customHeight="1" x14ac:dyDescent="0.4"/>
    <row r="806" ht="15.75" customHeight="1" x14ac:dyDescent="0.4"/>
    <row r="807" ht="15.75" customHeight="1" x14ac:dyDescent="0.4"/>
    <row r="808" ht="15.75" customHeight="1" x14ac:dyDescent="0.4"/>
    <row r="809" ht="15.75" customHeight="1" x14ac:dyDescent="0.4"/>
    <row r="810" ht="15.75" customHeight="1" x14ac:dyDescent="0.4"/>
    <row r="811" ht="15.75" customHeight="1" x14ac:dyDescent="0.4"/>
    <row r="812" ht="15.75" customHeight="1" x14ac:dyDescent="0.4"/>
    <row r="813" ht="15.75" customHeight="1" x14ac:dyDescent="0.4"/>
    <row r="814" ht="15.75" customHeight="1" x14ac:dyDescent="0.4"/>
    <row r="815" ht="15.75" customHeight="1" x14ac:dyDescent="0.4"/>
    <row r="816" ht="15.75" customHeight="1" x14ac:dyDescent="0.4"/>
    <row r="817" ht="15.75" customHeight="1" x14ac:dyDescent="0.4"/>
    <row r="818" ht="15.75" customHeight="1" x14ac:dyDescent="0.4"/>
    <row r="819" ht="15.75" customHeight="1" x14ac:dyDescent="0.4"/>
    <row r="820" ht="15.75" customHeight="1" x14ac:dyDescent="0.4"/>
    <row r="821" ht="15.75" customHeight="1" x14ac:dyDescent="0.4"/>
    <row r="822" ht="15.75" customHeight="1" x14ac:dyDescent="0.4"/>
    <row r="823" ht="15.75" customHeight="1" x14ac:dyDescent="0.4"/>
    <row r="824" ht="15.75" customHeight="1" x14ac:dyDescent="0.4"/>
    <row r="825" ht="15.75" customHeight="1" x14ac:dyDescent="0.4"/>
    <row r="826" ht="15.75" customHeight="1" x14ac:dyDescent="0.4"/>
    <row r="827" ht="15.75" customHeight="1" x14ac:dyDescent="0.4"/>
    <row r="828" ht="15.75" customHeight="1" x14ac:dyDescent="0.4"/>
    <row r="829" ht="15.75" customHeight="1" x14ac:dyDescent="0.4"/>
    <row r="830" ht="15.75" customHeight="1" x14ac:dyDescent="0.4"/>
    <row r="831" ht="15.75" customHeight="1" x14ac:dyDescent="0.4"/>
    <row r="832" ht="15.75" customHeight="1" x14ac:dyDescent="0.4"/>
    <row r="833" ht="15.75" customHeight="1" x14ac:dyDescent="0.4"/>
    <row r="834" ht="15.75" customHeight="1" x14ac:dyDescent="0.4"/>
    <row r="835" ht="15.75" customHeight="1" x14ac:dyDescent="0.4"/>
    <row r="836" ht="15.75" customHeight="1" x14ac:dyDescent="0.4"/>
    <row r="837" ht="15.75" customHeight="1" x14ac:dyDescent="0.4"/>
    <row r="838" ht="15.75" customHeight="1" x14ac:dyDescent="0.4"/>
    <row r="839" ht="15.75" customHeight="1" x14ac:dyDescent="0.4"/>
    <row r="840" ht="15.75" customHeight="1" x14ac:dyDescent="0.4"/>
    <row r="841" ht="15.75" customHeight="1" x14ac:dyDescent="0.4"/>
    <row r="842" ht="15.75" customHeight="1" x14ac:dyDescent="0.4"/>
    <row r="843" ht="15.75" customHeight="1" x14ac:dyDescent="0.4"/>
    <row r="844" ht="15.75" customHeight="1" x14ac:dyDescent="0.4"/>
    <row r="845" ht="15.75" customHeight="1" x14ac:dyDescent="0.4"/>
    <row r="846" ht="15.75" customHeight="1" x14ac:dyDescent="0.4"/>
    <row r="847" ht="15.75" customHeight="1" x14ac:dyDescent="0.4"/>
    <row r="848" ht="15.75" customHeight="1" x14ac:dyDescent="0.4"/>
    <row r="849" ht="15.75" customHeight="1" x14ac:dyDescent="0.4"/>
    <row r="850" ht="15.75" customHeight="1" x14ac:dyDescent="0.4"/>
    <row r="851" ht="15.75" customHeight="1" x14ac:dyDescent="0.4"/>
    <row r="852" ht="15.75" customHeight="1" x14ac:dyDescent="0.4"/>
    <row r="853" ht="15.75" customHeight="1" x14ac:dyDescent="0.4"/>
    <row r="854" ht="15.75" customHeight="1" x14ac:dyDescent="0.4"/>
    <row r="855" ht="15.75" customHeight="1" x14ac:dyDescent="0.4"/>
    <row r="856" ht="15.75" customHeight="1" x14ac:dyDescent="0.4"/>
    <row r="857" ht="15.75" customHeight="1" x14ac:dyDescent="0.4"/>
    <row r="858" ht="15.75" customHeight="1" x14ac:dyDescent="0.4"/>
    <row r="859" ht="15.75" customHeight="1" x14ac:dyDescent="0.4"/>
    <row r="860" ht="15.75" customHeight="1" x14ac:dyDescent="0.4"/>
    <row r="861" ht="15.75" customHeight="1" x14ac:dyDescent="0.4"/>
    <row r="862" ht="15.75" customHeight="1" x14ac:dyDescent="0.4"/>
    <row r="863" ht="15.75" customHeight="1" x14ac:dyDescent="0.4"/>
    <row r="864" ht="15.75" customHeight="1" x14ac:dyDescent="0.4"/>
    <row r="865" ht="15.75" customHeight="1" x14ac:dyDescent="0.4"/>
    <row r="866" ht="15.75" customHeight="1" x14ac:dyDescent="0.4"/>
    <row r="867" ht="15.75" customHeight="1" x14ac:dyDescent="0.4"/>
    <row r="868" ht="15.75" customHeight="1" x14ac:dyDescent="0.4"/>
    <row r="869" ht="15.75" customHeight="1" x14ac:dyDescent="0.4"/>
    <row r="870" ht="15.75" customHeight="1" x14ac:dyDescent="0.4"/>
    <row r="871" ht="15.75" customHeight="1" x14ac:dyDescent="0.4"/>
    <row r="872" ht="15.75" customHeight="1" x14ac:dyDescent="0.4"/>
    <row r="873" ht="15.75" customHeight="1" x14ac:dyDescent="0.4"/>
    <row r="874" ht="15.75" customHeight="1" x14ac:dyDescent="0.4"/>
    <row r="875" ht="15.75" customHeight="1" x14ac:dyDescent="0.4"/>
    <row r="876" ht="15.75" customHeight="1" x14ac:dyDescent="0.4"/>
    <row r="877" ht="15.75" customHeight="1" x14ac:dyDescent="0.4"/>
    <row r="878" ht="15.75" customHeight="1" x14ac:dyDescent="0.4"/>
    <row r="879" ht="15.75" customHeight="1" x14ac:dyDescent="0.4"/>
    <row r="880" ht="15.75" customHeight="1" x14ac:dyDescent="0.4"/>
    <row r="881" ht="15.75" customHeight="1" x14ac:dyDescent="0.4"/>
    <row r="882" ht="15.75" customHeight="1" x14ac:dyDescent="0.4"/>
    <row r="883" ht="15.75" customHeight="1" x14ac:dyDescent="0.4"/>
    <row r="884" ht="15.75" customHeight="1" x14ac:dyDescent="0.4"/>
    <row r="885" ht="15.75" customHeight="1" x14ac:dyDescent="0.4"/>
    <row r="886" ht="15.75" customHeight="1" x14ac:dyDescent="0.4"/>
    <row r="887" ht="15.75" customHeight="1" x14ac:dyDescent="0.4"/>
    <row r="888" ht="15.75" customHeight="1" x14ac:dyDescent="0.4"/>
    <row r="889" ht="15.75" customHeight="1" x14ac:dyDescent="0.4"/>
    <row r="890" ht="15.75" customHeight="1" x14ac:dyDescent="0.4"/>
    <row r="891" ht="15.75" customHeight="1" x14ac:dyDescent="0.4"/>
    <row r="892" ht="15.75" customHeight="1" x14ac:dyDescent="0.4"/>
    <row r="893" ht="15.75" customHeight="1" x14ac:dyDescent="0.4"/>
    <row r="894" ht="15.75" customHeight="1" x14ac:dyDescent="0.4"/>
    <row r="895" ht="15.75" customHeight="1" x14ac:dyDescent="0.4"/>
    <row r="896" ht="15.75" customHeight="1" x14ac:dyDescent="0.4"/>
    <row r="897" ht="15.75" customHeight="1" x14ac:dyDescent="0.4"/>
    <row r="898" ht="15.75" customHeight="1" x14ac:dyDescent="0.4"/>
    <row r="899" ht="15.75" customHeight="1" x14ac:dyDescent="0.4"/>
    <row r="900" ht="15.75" customHeight="1" x14ac:dyDescent="0.4"/>
    <row r="901" ht="15.75" customHeight="1" x14ac:dyDescent="0.4"/>
    <row r="902" ht="15.75" customHeight="1" x14ac:dyDescent="0.4"/>
    <row r="903" ht="15.75" customHeight="1" x14ac:dyDescent="0.4"/>
    <row r="904" ht="15.75" customHeight="1" x14ac:dyDescent="0.4"/>
    <row r="905" ht="15.75" customHeight="1" x14ac:dyDescent="0.4"/>
    <row r="906" ht="15.75" customHeight="1" x14ac:dyDescent="0.4"/>
    <row r="907" ht="15.75" customHeight="1" x14ac:dyDescent="0.4"/>
    <row r="908" ht="15.75" customHeight="1" x14ac:dyDescent="0.4"/>
    <row r="909" ht="15.75" customHeight="1" x14ac:dyDescent="0.4"/>
    <row r="910" ht="15.75" customHeight="1" x14ac:dyDescent="0.4"/>
    <row r="911" ht="15.75" customHeight="1" x14ac:dyDescent="0.4"/>
    <row r="912" ht="15.75" customHeight="1" x14ac:dyDescent="0.4"/>
    <row r="913" ht="15.75" customHeight="1" x14ac:dyDescent="0.4"/>
    <row r="914" ht="15.75" customHeight="1" x14ac:dyDescent="0.4"/>
    <row r="915" ht="15.75" customHeight="1" x14ac:dyDescent="0.4"/>
    <row r="916" ht="15.75" customHeight="1" x14ac:dyDescent="0.4"/>
    <row r="917" ht="15.75" customHeight="1" x14ac:dyDescent="0.4"/>
    <row r="918" ht="15.75" customHeight="1" x14ac:dyDescent="0.4"/>
    <row r="919" ht="15.75" customHeight="1" x14ac:dyDescent="0.4"/>
    <row r="920" ht="15.75" customHeight="1" x14ac:dyDescent="0.4"/>
    <row r="921" ht="15.75" customHeight="1" x14ac:dyDescent="0.4"/>
    <row r="922" ht="15.75" customHeight="1" x14ac:dyDescent="0.4"/>
    <row r="923" ht="15.75" customHeight="1" x14ac:dyDescent="0.4"/>
    <row r="924" ht="15.75" customHeight="1" x14ac:dyDescent="0.4"/>
    <row r="925" ht="15.75" customHeight="1" x14ac:dyDescent="0.4"/>
    <row r="926" ht="15.75" customHeight="1" x14ac:dyDescent="0.4"/>
    <row r="927" ht="15.75" customHeight="1" x14ac:dyDescent="0.4"/>
    <row r="928" ht="15.75" customHeight="1" x14ac:dyDescent="0.4"/>
    <row r="929" ht="15.75" customHeight="1" x14ac:dyDescent="0.4"/>
    <row r="930" ht="15.75" customHeight="1" x14ac:dyDescent="0.4"/>
    <row r="931" ht="15.75" customHeight="1" x14ac:dyDescent="0.4"/>
    <row r="932" ht="15.75" customHeight="1" x14ac:dyDescent="0.4"/>
    <row r="933" ht="15.75" customHeight="1" x14ac:dyDescent="0.4"/>
    <row r="934" ht="15.75" customHeight="1" x14ac:dyDescent="0.4"/>
    <row r="935" ht="15.75" customHeight="1" x14ac:dyDescent="0.4"/>
    <row r="936" ht="15.75" customHeight="1" x14ac:dyDescent="0.4"/>
    <row r="937" ht="15.75" customHeight="1" x14ac:dyDescent="0.4"/>
    <row r="938" ht="15.75" customHeight="1" x14ac:dyDescent="0.4"/>
    <row r="939" ht="15.75" customHeight="1" x14ac:dyDescent="0.4"/>
    <row r="940" ht="15.75" customHeight="1" x14ac:dyDescent="0.4"/>
    <row r="941" ht="15.75" customHeight="1" x14ac:dyDescent="0.4"/>
    <row r="942" ht="15.75" customHeight="1" x14ac:dyDescent="0.4"/>
    <row r="943" ht="15.75" customHeight="1" x14ac:dyDescent="0.4"/>
    <row r="944" ht="15.75" customHeight="1" x14ac:dyDescent="0.4"/>
    <row r="945" ht="15.75" customHeight="1" x14ac:dyDescent="0.4"/>
    <row r="946" ht="15.75" customHeight="1" x14ac:dyDescent="0.4"/>
    <row r="947" ht="15.75" customHeight="1" x14ac:dyDescent="0.4"/>
    <row r="948" ht="15.75" customHeight="1" x14ac:dyDescent="0.4"/>
    <row r="949" ht="15.75" customHeight="1" x14ac:dyDescent="0.4"/>
    <row r="950" ht="15.75" customHeight="1" x14ac:dyDescent="0.4"/>
    <row r="951" ht="15.75" customHeight="1" x14ac:dyDescent="0.4"/>
    <row r="952" ht="15.75" customHeight="1" x14ac:dyDescent="0.4"/>
    <row r="953" ht="15.75" customHeight="1" x14ac:dyDescent="0.4"/>
    <row r="954" ht="15.75" customHeight="1" x14ac:dyDescent="0.4"/>
    <row r="955" ht="15.75" customHeight="1" x14ac:dyDescent="0.4"/>
    <row r="956" ht="15.75" customHeight="1" x14ac:dyDescent="0.4"/>
    <row r="957" ht="15.75" customHeight="1" x14ac:dyDescent="0.4"/>
    <row r="958" ht="15.75" customHeight="1" x14ac:dyDescent="0.4"/>
    <row r="959" ht="15.75" customHeight="1" x14ac:dyDescent="0.4"/>
    <row r="960" ht="15.75" customHeight="1" x14ac:dyDescent="0.4"/>
    <row r="961" ht="15.75" customHeight="1" x14ac:dyDescent="0.4"/>
    <row r="962" ht="15.75" customHeight="1" x14ac:dyDescent="0.4"/>
    <row r="963" ht="15.75" customHeight="1" x14ac:dyDescent="0.4"/>
    <row r="964" ht="15.75" customHeight="1" x14ac:dyDescent="0.4"/>
    <row r="965" ht="15.75" customHeight="1" x14ac:dyDescent="0.4"/>
    <row r="966" ht="15.75" customHeight="1" x14ac:dyDescent="0.4"/>
    <row r="967" ht="15.75" customHeight="1" x14ac:dyDescent="0.4"/>
    <row r="968" ht="15.75" customHeight="1" x14ac:dyDescent="0.4"/>
    <row r="969" ht="15.75" customHeight="1" x14ac:dyDescent="0.4"/>
    <row r="970" ht="15.75" customHeight="1" x14ac:dyDescent="0.4"/>
    <row r="971" ht="15.75" customHeight="1" x14ac:dyDescent="0.4"/>
    <row r="972" ht="15.75" customHeight="1" x14ac:dyDescent="0.4"/>
    <row r="973" ht="15.75" customHeight="1" x14ac:dyDescent="0.4"/>
    <row r="974" ht="15.75" customHeight="1" x14ac:dyDescent="0.4"/>
    <row r="975" ht="15.75" customHeight="1" x14ac:dyDescent="0.4"/>
    <row r="976" ht="15.75" customHeight="1" x14ac:dyDescent="0.4"/>
    <row r="977" ht="15.75" customHeight="1" x14ac:dyDescent="0.4"/>
    <row r="978" ht="15.75" customHeight="1" x14ac:dyDescent="0.4"/>
    <row r="979" ht="15.75" customHeight="1" x14ac:dyDescent="0.4"/>
    <row r="980" ht="15.75" customHeight="1" x14ac:dyDescent="0.4"/>
    <row r="981" ht="15.75" customHeight="1" x14ac:dyDescent="0.4"/>
    <row r="982" ht="15.75" customHeight="1" x14ac:dyDescent="0.4"/>
    <row r="983" ht="15.75" customHeight="1" x14ac:dyDescent="0.4"/>
    <row r="984" ht="15.75" customHeight="1" x14ac:dyDescent="0.4"/>
    <row r="985" ht="15.75" customHeight="1" x14ac:dyDescent="0.4"/>
    <row r="986" ht="15.75" customHeight="1" x14ac:dyDescent="0.4"/>
    <row r="987" ht="15.75" customHeight="1" x14ac:dyDescent="0.4"/>
    <row r="988" ht="15.75" customHeight="1" x14ac:dyDescent="0.4"/>
    <row r="989" ht="15.75" customHeight="1" x14ac:dyDescent="0.4"/>
    <row r="990" ht="15.75" customHeight="1" x14ac:dyDescent="0.4"/>
    <row r="991" ht="15.75" customHeight="1" x14ac:dyDescent="0.4"/>
    <row r="992" ht="15.75" customHeight="1" x14ac:dyDescent="0.4"/>
    <row r="993" ht="15.75" customHeight="1" x14ac:dyDescent="0.4"/>
    <row r="994" ht="15.75" customHeight="1" x14ac:dyDescent="0.4"/>
    <row r="995" ht="15.75" customHeight="1" x14ac:dyDescent="0.4"/>
    <row r="996" ht="15.75" customHeight="1" x14ac:dyDescent="0.4"/>
    <row r="997" ht="15.75" customHeight="1" x14ac:dyDescent="0.4"/>
    <row r="998" ht="15.75" customHeight="1" x14ac:dyDescent="0.4"/>
    <row r="999" ht="15.75" customHeight="1" x14ac:dyDescent="0.4"/>
    <row r="1000" ht="15.75" customHeight="1" x14ac:dyDescent="0.4"/>
  </sheetData>
  <mergeCells count="3">
    <mergeCell ref="A1:C1"/>
    <mergeCell ref="A17:C17"/>
    <mergeCell ref="L44:M44"/>
  </mergeCells>
  <pageMargins left="0.511811024" right="0.511811024" top="0.78740157499999996" bottom="0.78740157499999996"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Estrelinha-ok</vt:lpstr>
      <vt:lpstr>Animais Adotados-ok</vt:lpstr>
      <vt:lpstr>Resgates x Adoções-ok</vt:lpstr>
      <vt:lpstr>Divulgação detalhada - ok</vt:lpstr>
      <vt:lpstr>Geral</vt:lpstr>
      <vt:lpstr>LTS CONTATOS</vt:lpstr>
      <vt:lpstr>TAXIs CONTATOS</vt:lpstr>
      <vt:lpstr>Contatos - Padrinhos&amp;Doadores</vt:lpstr>
      <vt:lpstr>Custo por Resgate</vt:lpstr>
      <vt:lpstr>Gráficos</vt:lpstr>
      <vt:lpstr>Lista divulgação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 Vidal</dc:creator>
  <cp:lastModifiedBy>Rodrigo Cardoso Moreira</cp:lastModifiedBy>
  <dcterms:created xsi:type="dcterms:W3CDTF">2019-05-14T15:40:12Z</dcterms:created>
  <dcterms:modified xsi:type="dcterms:W3CDTF">2023-11-04T22:20:04Z</dcterms:modified>
</cp:coreProperties>
</file>