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 autoCompressPictures="0"/>
  <xr:revisionPtr revIDLastSave="0" documentId="8_{43FC6B5D-F8B3-482C-8911-630C5BF7C4DF}" xr6:coauthVersionLast="47" xr6:coauthVersionMax="47" xr10:uidLastSave="{00000000-0000-0000-0000-000000000000}"/>
  <bookViews>
    <workbookView xWindow="300" yWindow="0" windowWidth="25360" windowHeight="13940" tabRatio="500" firstSheet="6" activeTab="6" xr2:uid="{00000000-000D-0000-FFFF-FFFF00000000}"/>
  </bookViews>
  <sheets>
    <sheet name="Dados do Projeto" sheetId="1" r:id="rId1"/>
    <sheet name="Planejamento" sheetId="2" r:id="rId2"/>
    <sheet name="Etapa #2" sheetId="8" r:id="rId3"/>
    <sheet name="Etapa #3" sheetId="4" r:id="rId4"/>
    <sheet name="Etapa #4" sheetId="5" r:id="rId5"/>
    <sheet name="Etapa #5" sheetId="6" r:id="rId6"/>
    <sheet name="Etapa #6" sheetId="7" r:id="rId7"/>
  </sheets>
  <definedNames>
    <definedName name="_xlnm._FilterDatabase" localSheetId="3" hidden="1">'Etapa #3'!$B$10:$I$23</definedName>
    <definedName name="_xlnm._FilterDatabase" localSheetId="4" hidden="1">'Etapa #4'!$B$10:$I$16</definedName>
    <definedName name="_xlnm._FilterDatabase" localSheetId="5" hidden="1">'Etapa #5'!$B$10:$I$29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iSJVx0hrgJZ/MWb0E+3J7yhYPnOw=="/>
    </ext>
  </extLst>
</workbook>
</file>

<file path=xl/calcChain.xml><?xml version="1.0" encoding="utf-8"?>
<calcChain xmlns="http://schemas.openxmlformats.org/spreadsheetml/2006/main">
  <c r="H23" i="7" l="1"/>
  <c r="H22" i="7"/>
  <c r="H21" i="7"/>
  <c r="H20" i="7"/>
  <c r="H36" i="6"/>
  <c r="H37" i="6"/>
  <c r="H35" i="6"/>
  <c r="H34" i="6"/>
  <c r="B22" i="7"/>
  <c r="B23" i="7"/>
  <c r="B21" i="7"/>
  <c r="B20" i="7"/>
  <c r="B35" i="8"/>
  <c r="B37" i="6"/>
  <c r="B36" i="6"/>
  <c r="B35" i="6"/>
  <c r="B34" i="6"/>
  <c r="B23" i="5"/>
  <c r="B24" i="5"/>
  <c r="B30" i="4"/>
  <c r="B31" i="4"/>
  <c r="B29" i="4"/>
  <c r="B28" i="4"/>
  <c r="B36" i="8"/>
  <c r="B38" i="8"/>
  <c r="B37" i="8"/>
  <c r="F32" i="8"/>
  <c r="D32" i="8"/>
  <c r="H31" i="8"/>
  <c r="G31" i="8"/>
  <c r="B7" i="8"/>
  <c r="J1" i="8"/>
  <c r="J2" i="8" s="1"/>
  <c r="J3" i="8" s="1"/>
  <c r="J4" i="8" s="1"/>
  <c r="J5" i="8" s="1"/>
  <c r="J6" i="8" s="1"/>
  <c r="J7" i="8" s="1"/>
  <c r="J8" i="8" s="1"/>
  <c r="J9" i="8" s="1"/>
  <c r="J10" i="8" s="1"/>
  <c r="J11" i="8" s="1"/>
  <c r="C12" i="2"/>
  <c r="D12" i="2"/>
  <c r="F17" i="7"/>
  <c r="D17" i="7"/>
  <c r="H16" i="7"/>
  <c r="G16" i="7"/>
  <c r="C13" i="2"/>
  <c r="C14" i="2"/>
  <c r="C15" i="2"/>
  <c r="C16" i="2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B7" i="7"/>
  <c r="F31" i="6"/>
  <c r="D31" i="6"/>
  <c r="H30" i="6"/>
  <c r="G30" i="6"/>
  <c r="J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9" i="6"/>
  <c r="J22" i="6"/>
  <c r="J23" i="6"/>
  <c r="J24" i="6"/>
  <c r="B7" i="6"/>
  <c r="B22" i="5"/>
  <c r="B21" i="5"/>
  <c r="F18" i="5"/>
  <c r="D18" i="5"/>
  <c r="H17" i="5"/>
  <c r="G17" i="5"/>
  <c r="J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B7" i="5"/>
  <c r="F25" i="4"/>
  <c r="D25" i="4"/>
  <c r="H24" i="4"/>
  <c r="G24" i="4"/>
  <c r="J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B7" i="4"/>
  <c r="D16" i="2"/>
  <c r="D15" i="2"/>
  <c r="D14" i="2"/>
  <c r="D13" i="2"/>
  <c r="B7" i="2"/>
  <c r="L101" i="1"/>
  <c r="K101" i="1"/>
  <c r="L100" i="1"/>
  <c r="K100" i="1"/>
  <c r="I100" i="1"/>
  <c r="H100" i="1"/>
  <c r="L99" i="1"/>
  <c r="K99" i="1"/>
  <c r="I99" i="1"/>
  <c r="H99" i="1"/>
  <c r="L98" i="1"/>
  <c r="K98" i="1"/>
  <c r="I98" i="1"/>
  <c r="H98" i="1"/>
  <c r="L97" i="1"/>
  <c r="K97" i="1"/>
  <c r="I97" i="1"/>
  <c r="H97" i="1"/>
  <c r="L96" i="1"/>
  <c r="K96" i="1"/>
  <c r="I96" i="1"/>
  <c r="H96" i="1"/>
  <c r="J13" i="8" l="1"/>
  <c r="J14" i="8" s="1"/>
  <c r="J15" i="8" s="1"/>
  <c r="J16" i="8" s="1"/>
  <c r="J17" i="8" s="1"/>
  <c r="J18" i="8" s="1"/>
  <c r="J19" i="8" s="1"/>
  <c r="J20" i="8" s="1"/>
  <c r="J21" i="8" s="1"/>
  <c r="J22" i="8" s="1"/>
  <c r="J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A96AFED5-FB8A-42E4-9DBE-9135652015A9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33" authorId="0" shapeId="0" xr:uid="{59C987B5-5656-43F2-A89B-631123ADB877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ID#AAAAdqEzDUw
    (2019-08-02 12:46:53)
Informações dos integrantes do grupo para serem discutidas em reunião diárias ou de final de Sprint.</t>
        </r>
      </text>
    </comment>
    <comment ref="B2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ID#AAAAdqEzDU4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SSnr/h36dC9InbRa9l1jRrFY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ID#AAAAdqEzDU8
    (2019-08-02 12:46:53)
Informações dos integrantes do grupo para serem discutidas em reunião diárias ou de final de Sprint.</t>
        </r>
      </text>
    </comment>
    <comment ref="B19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ID#AAAAdqEzDVI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jk0VTlOIuZUPHSueApeN8gXBg+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ID#AAAAdqEzDVM
    (2019-08-02 12:46:53)
Informações dos integrantes do grupo para serem discutidas em reunião diárias ou de final de Sprint.</t>
        </r>
      </text>
    </comment>
    <comment ref="B32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ID#AAAAdqEzDVQ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VZE3+RJXk0oj+pokWbNDdRu2GNw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ID#AAAAdqEzDVA
    (2019-08-02 12:46:53)
Informações dos integrantes do grupo para serem discutidas em reunião diárias ou de final de Sprint.</t>
        </r>
      </text>
    </comment>
    <comment ref="B18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ID#AAAAdqEzDU0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tA37ZB600Bqhq4HomC1Ruv1oCzg=="/>
    </ext>
  </extLst>
</comments>
</file>

<file path=xl/sharedStrings.xml><?xml version="1.0" encoding="utf-8"?>
<sst xmlns="http://schemas.openxmlformats.org/spreadsheetml/2006/main" count="361" uniqueCount="133">
  <si>
    <t>PONTIFÍCIA UNIVERSIDADE CATÓLICA DE MINAS GERAIS</t>
  </si>
  <si>
    <t>Instituto de Ciências Exatas e Informática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</si>
  <si>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</si>
  <si>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Sistemas de Informação</t>
  </si>
  <si>
    <t>Projeto: Aplicações para Processos de Negócios</t>
  </si>
  <si>
    <t>BiblioTech</t>
  </si>
  <si>
    <t>INTEGRANTES</t>
  </si>
  <si>
    <t>Alice Abreu dos Reis</t>
  </si>
  <si>
    <t>Gabriel dos Reis Nascimento</t>
  </si>
  <si>
    <t>João Luiz Zarate Teixeira</t>
  </si>
  <si>
    <t>Omar Petronílio Martins de Abreu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</si>
  <si>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</si>
  <si>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</si>
  <si>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</si>
  <si>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</si>
  <si>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</si>
  <si>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</si>
  <si>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</si>
  <si>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</si>
  <si>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</si>
  <si>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</si>
  <si>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</si>
  <si>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</si>
  <si>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</si>
  <si>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</si>
  <si>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</si>
  <si>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</si>
  <si>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</si>
  <si>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t>ETAPAS</t>
  </si>
  <si>
    <t>Nº</t>
  </si>
  <si>
    <t>Início</t>
  </si>
  <si>
    <t>Fim</t>
  </si>
  <si>
    <t>Observações Auxiliares</t>
  </si>
  <si>
    <t>Progresso</t>
  </si>
  <si>
    <t>Baseando-se nos processos definidos na AS-IS, vimos que havíamos estrapolado os participantes do processos de negócio. Foi necessário remover alguns deles, a saber: Equipe de TI, Fornecedores de Conteúdo, Usuários Externos e Autoridades Reguladoras</t>
  </si>
  <si>
    <t>Houve a necessidade de mudar o responsável de Hugo para João Luiz nas tarefas 3, 6 e 9 . A tarefa 18  foi concluída antes da tarefa 9 e 15. Omar ficou responsável por fazer as correções das tarefas atribuídas ao Hugo.</t>
  </si>
  <si>
    <t>Os textos sobre as modelagens foram alterados para explicar melhor as decisões do projeto.</t>
  </si>
  <si>
    <t>Fizemos reuniões extras para entender o funcioanamento da plataforma.</t>
  </si>
  <si>
    <t>Parte do trabalho de automação teve que ser refeito a partir do início, já que os relatórios não estavem sendo gerados. foram realizadas reuniões extras para entender o funcionamento da plataforma.</t>
  </si>
  <si>
    <t>Finalização do projeto</t>
  </si>
  <si>
    <t>STATUS</t>
  </si>
  <si>
    <t>PROGRESSO</t>
  </si>
  <si>
    <t>Pendente</t>
  </si>
  <si>
    <t>Tarefas Criadas</t>
  </si>
  <si>
    <t>Tarefas Concluídas</t>
  </si>
  <si>
    <t xml:space="preserve">ETAPA #2 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</si>
  <si>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</si>
  <si>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</si>
  <si>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</si>
  <si>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</si>
  <si>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</si>
  <si>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</si>
  <si>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</si>
  <si>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</si>
  <si>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>Realizar as correções solicitadas nos artefatos da entrega anterior</t>
  </si>
  <si>
    <t>Alice</t>
  </si>
  <si>
    <t>Modelar Processo 1: Empréstimo de livros</t>
  </si>
  <si>
    <t>Gabriel</t>
  </si>
  <si>
    <t>Modelar Processo 2: Devolução de Livros</t>
  </si>
  <si>
    <t>João Luiz</t>
  </si>
  <si>
    <t>1.5</t>
  </si>
  <si>
    <t>Houve a necessidade de mudar o responsável de Hugo para João Luiz.</t>
  </si>
  <si>
    <t>Modelar Processo 3: Catalogação e Organização de Livros</t>
  </si>
  <si>
    <t>Atualizar seção 3.1 do documento do projeto o BPMN do processo 1</t>
  </si>
  <si>
    <t>Atualizar seção 3.1 do documento do projeto o BPMN do processo 2</t>
  </si>
  <si>
    <t>0.1</t>
  </si>
  <si>
    <t>Atualizar seção 3.1 do documento do projeto o BPMN do processo 3</t>
  </si>
  <si>
    <t>Documentar o processo 1 na ferramenta Sydle One</t>
  </si>
  <si>
    <t>Documentar o processo 2 na ferramenta Sydle One</t>
  </si>
  <si>
    <t>Documentar o processo 3 na ferramenta Sydle One</t>
  </si>
  <si>
    <t>Modelar a proposta TO-BE do Processo 1: Empréstimo de livros</t>
  </si>
  <si>
    <t>Omar</t>
  </si>
  <si>
    <t>Modelar a proposta TO-BE do Processo 2: Devolução de Livros</t>
  </si>
  <si>
    <t>Modelar a proposta TO-BE do Processo 3: Catalogação e Organização de Livros</t>
  </si>
  <si>
    <t>Documentar a proposta TO-BE do processo 1 na ferramenta Sydle One</t>
  </si>
  <si>
    <t>0.5</t>
  </si>
  <si>
    <t>Documentar a proposta TO-BE do processo 2 na ferramenta Sydle One</t>
  </si>
  <si>
    <t>Documentar a proposta TO-BE do processo 3 na ferramenta Sydle One</t>
  </si>
  <si>
    <t>Atualizar a seção 3.2 do documento do projeto a descrição e análise da proposta de solução para o processo de negócio 1 (modelo to be).</t>
  </si>
  <si>
    <t>Atualizar a seção 3.2 do documento do projeto a descrição e análise da proposta de solução para o processo de negócio 2 (modelo to be).</t>
  </si>
  <si>
    <t>Esta tarefa foi concluída antes da tarefa 9 e 15.</t>
  </si>
  <si>
    <t>Atualizar a seção 3.2 do documento do projeto a descrição e análise da proposta de solução para o processo de negócio 3 (modelo to be).</t>
  </si>
  <si>
    <t>Planejar as atividades da etapa 3</t>
  </si>
  <si>
    <t>Total:</t>
  </si>
  <si>
    <t>Distribuição de Tarefas</t>
  </si>
  <si>
    <t>Nome do Aluno</t>
  </si>
  <si>
    <t>Tempo Estimado</t>
  </si>
  <si>
    <t>6.7</t>
  </si>
  <si>
    <t>3.5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</si>
  <si>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</si>
  <si>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 xml:space="preserve">ETAPA #3 </t>
  </si>
  <si>
    <r>
      <rPr>
        <sz val="10"/>
        <color rgb="FF000000"/>
        <rFont val="Arial"/>
      </rPr>
      <t>Modelar, na ferramenta draw.io, o diagrama entidade-relacionamento (DER) associado ao processo de negócio (modelo </t>
    </r>
    <r>
      <rPr>
        <i/>
        <sz val="12"/>
        <color rgb="FF2D3B45"/>
        <rFont val="Arial"/>
      </rPr>
      <t>to be</t>
    </r>
    <r>
      <rPr>
        <sz val="12"/>
        <color rgb="FF2D3B45"/>
        <rFont val="Arial"/>
      </rPr>
      <t>). </t>
    </r>
  </si>
  <si>
    <r>
      <rPr>
        <sz val="10"/>
        <color rgb="FF000000"/>
        <rFont val="Arial"/>
      </rPr>
      <t>Atualizar a seção </t>
    </r>
    <r>
      <rPr>
        <b/>
        <sz val="10"/>
        <color rgb="FF000000"/>
        <rFont val="Arial"/>
      </rPr>
      <t xml:space="preserve">4.1. Diagrama de Entidades e Relacionamentos (DER) </t>
    </r>
    <r>
      <rPr>
        <sz val="10"/>
        <color rgb="FF000000"/>
        <rFont val="Arial"/>
      </rPr>
      <t>(com a imagem criada no item 2).</t>
    </r>
  </si>
  <si>
    <t>Fazer o mapeamento, empregando a ferramenta draw.io, do diagrama entidade-relacionamento (DER) para o modelo relacional de banco de dados.</t>
  </si>
  <si>
    <r>
      <rPr>
        <sz val="10"/>
        <color rgb="FF000000"/>
        <rFont val="Arial"/>
      </rPr>
      <t>Atualizar a seção </t>
    </r>
    <r>
      <rPr>
        <b/>
        <sz val="10"/>
        <color rgb="FF000000"/>
        <rFont val="Arial"/>
      </rPr>
      <t xml:space="preserve">4.3. Modelo relacional </t>
    </r>
    <r>
      <rPr>
        <sz val="10"/>
        <color rgb="FF000000"/>
        <rFont val="Arial"/>
      </rPr>
      <t>(com a imagem criada no item 4).</t>
    </r>
  </si>
  <si>
    <t>Criar, na ferramenta Sydle One, as classes associadas ao Processo 1: Empréstimo de livros. Gravar vídeo mostrando as classes.</t>
  </si>
  <si>
    <t>Criar, na ferramenta Sydle One, as classes associadas ao Processo 2: Devolução de Livros. Gravar vídeo mostrando as classes.</t>
  </si>
  <si>
    <t>2.5</t>
  </si>
  <si>
    <t>Criar, na ferramenta Sydle One, as classes associadas ao Processo 3: Catalogação e Organização de Livros. Gravar vídeo mostrando as classes.</t>
  </si>
  <si>
    <t xml:space="preserve">Descrever as propriedades dos processos e de suas atividades no Processo 1: Empréstimo de livros </t>
  </si>
  <si>
    <t xml:space="preserve">Omar </t>
  </si>
  <si>
    <t xml:space="preserve">Descrever as propriedades dos processos e de suas atividades no Processo 2: Devolução de Livros </t>
  </si>
  <si>
    <t>Descrever as propriedades dos processos e de suas atividades no Processo 3: Catalogação e Organização de Livros</t>
  </si>
  <si>
    <t>Documentar na seção 4.2 descrevendo as possibilidades e impactos na solução proposta caso fosse feita a opção de empregar-se um banco de dados NoSQL.</t>
  </si>
  <si>
    <t>Planejar as atividades da próxima etapa</t>
  </si>
  <si>
    <t>5.5</t>
  </si>
  <si>
    <t>ETAPA #4</t>
  </si>
  <si>
    <r>
      <rPr>
        <sz val="10"/>
        <color rgb="FF0D0D0D"/>
        <rFont val="Arial"/>
      </rPr>
      <t>Automatizar os processos modelados em um sistema de </t>
    </r>
    <r>
      <rPr>
        <i/>
        <sz val="10"/>
        <color rgb="FF0D0D0D"/>
        <rFont val="Arial"/>
      </rPr>
      <t>software:</t>
    </r>
    <r>
      <rPr>
        <sz val="10"/>
        <color rgb="FF0D0D0D"/>
        <rFont val="Arial"/>
      </rPr>
      <t xml:space="preserve"> </t>
    </r>
    <r>
      <rPr>
        <b/>
        <sz val="10"/>
        <color rgb="FF0D0D0D"/>
        <rFont val="Arial"/>
      </rPr>
      <t>Processo 1: Empréstimo de livros.</t>
    </r>
  </si>
  <si>
    <r>
      <rPr>
        <sz val="10"/>
        <color rgb="FF000000"/>
        <rFont val="Arial"/>
      </rPr>
      <t xml:space="preserve">Automatizar os processos modelados em um sistema de </t>
    </r>
    <r>
      <rPr>
        <i/>
        <sz val="10"/>
        <color rgb="FF000000"/>
        <rFont val="Arial"/>
      </rPr>
      <t>software</t>
    </r>
    <r>
      <rPr>
        <sz val="10"/>
        <color rgb="FF000000"/>
        <rFont val="Arial"/>
      </rPr>
      <t xml:space="preserve">: </t>
    </r>
    <r>
      <rPr>
        <b/>
        <sz val="10"/>
        <color rgb="FF000000"/>
        <rFont val="Arial"/>
      </rPr>
      <t>Processo 2: Devolução de Livros.</t>
    </r>
  </si>
  <si>
    <t xml:space="preserve">Alice </t>
  </si>
  <si>
    <r>
      <rPr>
        <sz val="10"/>
        <color rgb="FF000000"/>
        <rFont val="Arial"/>
      </rPr>
      <t xml:space="preserve">Automatizar os processos modelados em um sistema de </t>
    </r>
    <r>
      <rPr>
        <i/>
        <sz val="10"/>
        <color rgb="FF000000"/>
        <rFont val="Arial"/>
      </rPr>
      <t>software</t>
    </r>
    <r>
      <rPr>
        <sz val="10"/>
        <color rgb="FF000000"/>
        <rFont val="Arial"/>
      </rPr>
      <t xml:space="preserve">: </t>
    </r>
    <r>
      <rPr>
        <b/>
        <sz val="10"/>
        <color rgb="FF000000"/>
        <rFont val="Arial"/>
      </rPr>
      <t>Processo 3: Catalogação e Organização de Livros.</t>
    </r>
  </si>
  <si>
    <t>Esboçar consultas com SQL de acordo com as necessidades de informação dos participantes dos processos</t>
  </si>
  <si>
    <t>ETAPA #5</t>
  </si>
  <si>
    <t>O modelo relacional foi atualizado.</t>
  </si>
  <si>
    <t>Escolher e descrever um indicador de desempenho do processo de negócio</t>
  </si>
  <si>
    <r>
      <rPr>
        <sz val="10"/>
        <color rgb="FF000000"/>
        <rFont val="Arial"/>
      </rPr>
      <t>Projetar relatório do processo</t>
    </r>
    <r>
      <rPr>
        <b/>
        <sz val="10"/>
        <color rgb="FF000000"/>
        <rFont val="Arial"/>
      </rPr>
      <t xml:space="preserve"> Catalogação e oraganização de livros</t>
    </r>
    <r>
      <rPr>
        <sz val="10"/>
        <color rgb="FF000000"/>
        <rFont val="Arial"/>
      </rPr>
      <t xml:space="preserve"> (tabela de frequência)</t>
    </r>
  </si>
  <si>
    <r>
      <rPr>
        <sz val="10"/>
        <color rgb="FF000000"/>
        <rFont val="Arial"/>
      </rPr>
      <t xml:space="preserve">Desenvolver relatório do processo na ferramenta Sydle One e documentar no documento do projeto seção 5 </t>
    </r>
    <r>
      <rPr>
        <b/>
        <sz val="10"/>
        <color rgb="FF000000"/>
        <rFont val="Arial"/>
      </rPr>
      <t>Catalogação e oraganização de livros</t>
    </r>
    <r>
      <rPr>
        <sz val="10"/>
        <color rgb="FF000000"/>
        <rFont val="Arial"/>
      </rPr>
      <t xml:space="preserve"> (tabela de frequência)</t>
    </r>
  </si>
  <si>
    <r>
      <rPr>
        <sz val="10"/>
        <color rgb="FF000000"/>
        <rFont val="Arial"/>
      </rPr>
      <t xml:space="preserve">Projetar relatório do processo </t>
    </r>
    <r>
      <rPr>
        <b/>
        <sz val="10"/>
        <color rgb="FF000000"/>
        <rFont val="Arial"/>
      </rPr>
      <t>Devolução de livros</t>
    </r>
    <r>
      <rPr>
        <sz val="10"/>
        <color rgb="FF000000"/>
        <rFont val="Arial"/>
      </rPr>
      <t xml:space="preserve"> (histograma)</t>
    </r>
  </si>
  <si>
    <r>
      <rPr>
        <sz val="10"/>
        <color rgb="FF000000"/>
        <rFont val="Arial"/>
      </rPr>
      <t xml:space="preserve">Desenvolver relatório do processo na ferramenta Sydle One e documentar no documento do projeto seção 5 </t>
    </r>
    <r>
      <rPr>
        <b/>
        <sz val="10"/>
        <color rgb="FF000000"/>
        <rFont val="Arial"/>
      </rPr>
      <t>Devolução de livros</t>
    </r>
    <r>
      <rPr>
        <sz val="10"/>
        <color rgb="FF000000"/>
        <rFont val="Arial"/>
      </rPr>
      <t xml:space="preserve"> (histograma)</t>
    </r>
  </si>
  <si>
    <t>A automação teve que ser refeita para que os relatórios fossem gerados.</t>
  </si>
  <si>
    <r>
      <rPr>
        <sz val="10"/>
        <color rgb="FF000000"/>
        <rFont val="Arial"/>
      </rPr>
      <t xml:space="preserve">Projetar relatório do processo </t>
    </r>
    <r>
      <rPr>
        <b/>
        <sz val="10"/>
        <color rgb="FF000000"/>
        <rFont val="Arial"/>
      </rPr>
      <t>Empréstimo de livros</t>
    </r>
    <r>
      <rPr>
        <sz val="10"/>
        <color rgb="FF000000"/>
        <rFont val="Arial"/>
      </rPr>
      <t xml:space="preserve"> (qualquer tipo de exibição)</t>
    </r>
  </si>
  <si>
    <r>
      <rPr>
        <sz val="10"/>
        <color rgb="FF000000"/>
        <rFont val="Arial"/>
      </rPr>
      <t xml:space="preserve">Desenvolver relatório do processo na ferramenta Sydle One e documentar no documento do projeto seção 5 </t>
    </r>
    <r>
      <rPr>
        <b/>
        <sz val="10"/>
        <color rgb="FF000000"/>
        <rFont val="Arial"/>
      </rPr>
      <t>Empréstimo de livros</t>
    </r>
    <r>
      <rPr>
        <sz val="10"/>
        <color rgb="FF000000"/>
        <rFont val="Arial"/>
      </rPr>
      <t xml:space="preserve"> (qualquer tipo de exibição)</t>
    </r>
  </si>
  <si>
    <t>Elaborar consulta com SQL que produza o relatório e documentar no documento do projeto seção 5.1  (tabela de frequência)</t>
  </si>
  <si>
    <t>Elaborar consulta com SQL que produza o relatório e documentar no documento do projeto seção 5.1  (histograma)</t>
  </si>
  <si>
    <t>Elaborar consulta com SQL que produza o relatório e documentar no documento do projeto seção 5.1  (qualquer tipo de exibição)</t>
  </si>
  <si>
    <t>Avaliar a qualidade e viabilidade do software produzido preenchendo a lista de verificação</t>
  </si>
  <si>
    <t>Elaborar uma prévia da apresentação da solução proposta</t>
  </si>
  <si>
    <t>Elaborar um esboço de um roteiro de vídeo mostrando os principais aspectos do projeto desenvolvido ao longo do semestre</t>
  </si>
  <si>
    <t>ETAPA #6</t>
  </si>
  <si>
    <r>
      <rPr>
        <sz val="10"/>
        <color rgb="FF000000"/>
        <rFont val="Arial"/>
      </rPr>
      <t xml:space="preserve">Preencher a seção </t>
    </r>
    <r>
      <rPr>
        <b/>
        <sz val="10"/>
        <color rgb="FF000000"/>
        <rFont val="Arial"/>
      </rPr>
      <t>7. Conclusão</t>
    </r>
    <r>
      <rPr>
        <sz val="10"/>
        <color rgb="FF000000"/>
        <rFont val="Arial"/>
      </rPr>
      <t>, do documento com uma síntese dos principais resultados alcançados com a melhoria dos processos.</t>
    </r>
  </si>
  <si>
    <t>Preparar a apresentação do projeto que deve consistir em um conjunto de slides em um arquivo .pptx contemplando todos os itens trabalhados nos demais artefatos desenvolvidos no projeto.</t>
  </si>
  <si>
    <t xml:space="preserve">Gravar um vídeo de, no máximo, 10 minutos, em formato .mp4, com a apresentação de seu projeto e demonstração das funcionalidades desenvolvidas. </t>
  </si>
  <si>
    <t>Disponibilizar todo o material produzido pelo grupo durante o desenvolvimento do projeto, incluindo diagramas, relatório, imagens, código, etc em um repositório do GitHub gerenciado  pelo Github Classroom.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</si>
</sst>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6">
    <font>
      <sz val="10"/>
      <color rgb="FF000000"/>
      <name val="Arial"/>
      <scheme val="minor"/>
    </font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sz val="10"/>
      <color rgb="FF0D0D0D"/>
      <name val="Arial"/>
    </font>
    <font>
      <i/>
      <sz val="10"/>
      <color rgb="FF0D0D0D"/>
      <name val="Arial"/>
    </font>
    <font>
      <i/>
      <sz val="10"/>
      <color rgb="FF000000"/>
      <name val="Arial"/>
    </font>
    <font>
      <i/>
      <sz val="12"/>
      <color rgb="FF2D3B45"/>
      <name val="Arial"/>
    </font>
    <font>
      <sz val="12"/>
      <color rgb="FF2D3B45"/>
      <name val="Arial"/>
    </font>
    <font>
      <b/>
      <sz val="10"/>
      <color rgb="FF0D0D0D"/>
      <name val="Arial"/>
    </font>
  </fonts>
  <fills count="1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A1A1"/>
        <bgColor indexed="64"/>
      </patternFill>
    </fill>
    <fill>
      <patternFill patternType="solid">
        <fgColor rgb="FFEAD1DC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9" fillId="0" borderId="0" xfId="0" applyFont="1"/>
    <xf numFmtId="0" fontId="1" fillId="0" borderId="0" xfId="0" applyFont="1" applyAlignme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164" fontId="8" fillId="5" borderId="1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5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5" fillId="9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165" fontId="8" fillId="3" borderId="12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1" fontId="8" fillId="3" borderId="12" xfId="0" applyNumberFormat="1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wrapText="1"/>
    </xf>
    <xf numFmtId="0" fontId="15" fillId="3" borderId="12" xfId="0" applyFont="1" applyFill="1" applyBorder="1"/>
    <xf numFmtId="1" fontId="15" fillId="3" borderId="12" xfId="0" applyNumberFormat="1" applyFont="1" applyFill="1" applyBorder="1"/>
    <xf numFmtId="0" fontId="18" fillId="5" borderId="12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8" fillId="3" borderId="12" xfId="0" applyFont="1" applyFill="1" applyBorder="1" applyAlignment="1">
      <alignment wrapText="1"/>
    </xf>
    <xf numFmtId="0" fontId="1" fillId="3" borderId="12" xfId="0" applyFont="1" applyFill="1" applyBorder="1" applyAlignment="1">
      <alignment horizontal="center" vertical="center"/>
    </xf>
    <xf numFmtId="0" fontId="9" fillId="5" borderId="11" xfId="0" applyFont="1" applyFill="1" applyBorder="1"/>
    <xf numFmtId="0" fontId="11" fillId="5" borderId="11" xfId="0" applyFont="1" applyFill="1" applyBorder="1"/>
    <xf numFmtId="0" fontId="11" fillId="5" borderId="11" xfId="0" applyFont="1" applyFill="1" applyBorder="1" applyAlignment="1">
      <alignment horizontal="center"/>
    </xf>
    <xf numFmtId="0" fontId="1" fillId="5" borderId="11" xfId="0" applyFont="1" applyFill="1" applyBorder="1"/>
    <xf numFmtId="0" fontId="1" fillId="5" borderId="11" xfId="0" applyFont="1" applyFill="1" applyBorder="1" applyAlignment="1">
      <alignment horizontal="center"/>
    </xf>
    <xf numFmtId="0" fontId="13" fillId="5" borderId="11" xfId="0" applyFont="1" applyFill="1" applyBorder="1"/>
    <xf numFmtId="1" fontId="11" fillId="5" borderId="11" xfId="0" applyNumberFormat="1" applyFont="1" applyFill="1" applyBorder="1" applyAlignment="1">
      <alignment horizontal="center"/>
    </xf>
    <xf numFmtId="0" fontId="16" fillId="8" borderId="11" xfId="0" applyFont="1" applyFill="1" applyBorder="1" applyAlignment="1">
      <alignment horizontal="center" vertical="center"/>
    </xf>
    <xf numFmtId="0" fontId="16" fillId="8" borderId="11" xfId="0" applyFont="1" applyFill="1" applyBorder="1" applyAlignment="1">
      <alignment horizontal="center"/>
    </xf>
    <xf numFmtId="9" fontId="15" fillId="5" borderId="12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165" fontId="8" fillId="11" borderId="12" xfId="0" applyNumberFormat="1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horizontal="center" vertical="center"/>
    </xf>
    <xf numFmtId="0" fontId="8" fillId="15" borderId="12" xfId="0" applyFont="1" applyFill="1" applyBorder="1" applyAlignment="1">
      <alignment horizontal="center" vertical="center"/>
    </xf>
    <xf numFmtId="1" fontId="8" fillId="10" borderId="12" xfId="0" applyNumberFormat="1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6" fillId="3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2" xfId="0" applyFont="1" applyBorder="1" applyAlignment="1"/>
    <xf numFmtId="0" fontId="3" fillId="0" borderId="11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13" xfId="0" applyFont="1" applyBorder="1" applyAlignment="1"/>
    <xf numFmtId="0" fontId="3" fillId="0" borderId="9" xfId="0" applyFont="1" applyBorder="1" applyAlignment="1"/>
    <xf numFmtId="0" fontId="10" fillId="5" borderId="11" xfId="0" applyFont="1" applyFill="1" applyBorder="1" applyAlignment="1"/>
    <xf numFmtId="0" fontId="13" fillId="5" borderId="11" xfId="0" applyFont="1" applyFill="1" applyBorder="1" applyAlignment="1"/>
  </cellXfs>
  <cellStyles count="1">
    <cellStyle name="Normal" xfId="0" builtinId="0"/>
  </cellStyles>
  <dxfs count="469"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</dxfs>
  <tableStyles count="0" defaultTableStyle="TableStyleMedium9" defaultPivotStyle="PivotStyleMedium4"/>
  <colors>
    <mruColors>
      <color rgb="FFC9DAF8"/>
      <color rgb="FFFFA1A1"/>
      <color rgb="FF6E3800"/>
      <color rgb="FFB7E1CD"/>
      <color rgb="FFE69138"/>
      <color rgb="FFEAD1D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en-US" sz="1600" b="1" i="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Projeto'!$G$96:$G$100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Projeto'!$H$96:$H$100</c:f>
              <c:numCache>
                <c:formatCode>0</c:formatCode>
                <c:ptCount val="5"/>
                <c:pt idx="0">
                  <c:v>0</c:v>
                </c:pt>
                <c:pt idx="1">
                  <c:v>51</c:v>
                </c:pt>
                <c:pt idx="2">
                  <c:v>27</c:v>
                </c:pt>
                <c:pt idx="3">
                  <c:v>57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0-4ABD-81EF-018713D0C171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Projeto'!$G$96:$G$100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Projeto'!$I$96:$I$100</c:f>
              <c:numCache>
                <c:formatCode>0</c:formatCode>
                <c:ptCount val="5"/>
                <c:pt idx="0">
                  <c:v>0</c:v>
                </c:pt>
                <c:pt idx="1">
                  <c:v>29</c:v>
                </c:pt>
                <c:pt idx="2">
                  <c:v>29</c:v>
                </c:pt>
                <c:pt idx="3">
                  <c:v>35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0-4ABD-81EF-018713D0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01096"/>
        <c:axId val="2122203608"/>
      </c:areaChart>
      <c:catAx>
        <c:axId val="212220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2203608"/>
        <c:crosses val="autoZero"/>
        <c:auto val="1"/>
        <c:lblAlgn val="ctr"/>
        <c:lblOffset val="100"/>
        <c:noMultiLvlLbl val="1"/>
      </c:catAx>
      <c:valAx>
        <c:axId val="2122203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2201096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14</xdr:row>
      <xdr:rowOff>123825</xdr:rowOff>
    </xdr:from>
    <xdr:ext cx="7886700" cy="45434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8A020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995"/>
  <sheetViews>
    <sheetView workbookViewId="0">
      <selection activeCell="B10" sqref="B10:H10"/>
    </sheetView>
  </sheetViews>
  <sheetFormatPr defaultColWidth="12.7109375" defaultRowHeight="15" customHeight="1"/>
  <cols>
    <col min="1" max="7" width="14.42578125" customWidth="1"/>
    <col min="8" max="8" width="16.85546875" customWidth="1"/>
    <col min="9" max="26" width="14.42578125" customWidth="1"/>
  </cols>
  <sheetData>
    <row r="1" spans="1:15" ht="24" customHeight="1">
      <c r="A1" s="1"/>
      <c r="B1" s="52" t="s">
        <v>0</v>
      </c>
      <c r="C1" s="67"/>
      <c r="D1" s="67"/>
      <c r="E1" s="67"/>
      <c r="F1" s="67"/>
      <c r="G1" s="67"/>
      <c r="H1" s="68"/>
      <c r="I1" s="1"/>
      <c r="J1" s="1"/>
      <c r="K1" s="1"/>
      <c r="L1" s="1"/>
    </row>
    <row r="2" spans="1:15" ht="17.100000000000001">
      <c r="A2" s="1"/>
      <c r="B2" s="53" t="s">
        <v>1</v>
      </c>
      <c r="C2" s="69"/>
      <c r="D2" s="69"/>
      <c r="E2" s="69"/>
      <c r="F2" s="69"/>
      <c r="G2" s="69"/>
      <c r="H2" s="70"/>
      <c r="I2" s="1"/>
      <c r="J2" s="1"/>
      <c r="K2" s="1"/>
      <c r="L2" s="1"/>
    </row>
    <row r="3" spans="1:15" ht="12.95">
      <c r="A3" s="1"/>
      <c r="B3" s="54" t="s">
        <v>2</v>
      </c>
      <c r="C3" s="69"/>
      <c r="D3" s="69"/>
      <c r="E3" s="69"/>
      <c r="F3" s="69"/>
      <c r="G3" s="69"/>
      <c r="H3" s="70"/>
      <c r="I3" s="1"/>
      <c r="J3" s="1"/>
      <c r="K3" s="1"/>
      <c r="L3" s="1"/>
    </row>
    <row r="4" spans="1:15" ht="15.75" customHeight="1">
      <c r="A4" s="1"/>
      <c r="B4" s="55" t="s">
        <v>3</v>
      </c>
      <c r="C4" s="71"/>
      <c r="D4" s="71"/>
      <c r="E4" s="71"/>
      <c r="F4" s="71"/>
      <c r="G4" s="71"/>
      <c r="H4" s="72"/>
      <c r="I4" s="1"/>
      <c r="J4" s="1"/>
      <c r="K4" s="1"/>
      <c r="L4" s="1"/>
    </row>
    <row r="5" spans="1:15" ht="15.75" customHeight="1">
      <c r="A5" s="1"/>
      <c r="B5" s="55" t="s">
        <v>4</v>
      </c>
      <c r="C5" s="71"/>
      <c r="D5" s="71"/>
      <c r="E5" s="71"/>
      <c r="F5" s="71"/>
      <c r="G5" s="71"/>
      <c r="H5" s="72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3.1">
      <c r="A7" s="1"/>
      <c r="B7" s="48" t="s">
        <v>5</v>
      </c>
      <c r="C7" s="73"/>
      <c r="D7" s="73"/>
      <c r="E7" s="73"/>
      <c r="F7" s="73"/>
      <c r="G7" s="73"/>
      <c r="H7" s="74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8">
      <c r="A9" s="1"/>
      <c r="B9" s="49" t="s">
        <v>6</v>
      </c>
      <c r="C9" s="73"/>
      <c r="D9" s="73"/>
      <c r="E9" s="73"/>
      <c r="F9" s="73"/>
      <c r="G9" s="73"/>
      <c r="H9" s="74"/>
      <c r="I9" s="1"/>
      <c r="J9" s="1"/>
      <c r="K9" s="1"/>
      <c r="L9" s="1"/>
      <c r="M9" s="1"/>
      <c r="N9" s="1"/>
    </row>
    <row r="10" spans="1:15" ht="15.75" customHeight="1">
      <c r="A10" s="1"/>
      <c r="B10" s="50" t="s">
        <v>7</v>
      </c>
      <c r="C10" s="73"/>
      <c r="D10" s="73"/>
      <c r="E10" s="73"/>
      <c r="F10" s="73"/>
      <c r="G10" s="73"/>
      <c r="H10" s="74"/>
      <c r="I10" s="1"/>
      <c r="J10" s="1"/>
      <c r="K10" s="1"/>
      <c r="L10" s="1"/>
      <c r="M10" s="1"/>
      <c r="N10" s="1"/>
    </row>
    <row r="11" spans="1:15" ht="15.75" customHeight="1">
      <c r="A11" s="1"/>
      <c r="B11" s="50" t="s">
        <v>8</v>
      </c>
      <c r="C11" s="73"/>
      <c r="D11" s="73"/>
      <c r="E11" s="73"/>
      <c r="F11" s="73"/>
      <c r="G11" s="73"/>
      <c r="H11" s="74"/>
      <c r="I11" s="2"/>
      <c r="J11" s="1"/>
      <c r="K11" s="1"/>
      <c r="L11" s="1"/>
      <c r="M11" s="1"/>
      <c r="N11" s="1"/>
    </row>
    <row r="12" spans="1:15" ht="15.75" customHeight="1">
      <c r="A12" s="1"/>
      <c r="B12" s="50" t="s">
        <v>9</v>
      </c>
      <c r="C12" s="73"/>
      <c r="D12" s="73"/>
      <c r="E12" s="73"/>
      <c r="F12" s="73"/>
      <c r="G12" s="73"/>
      <c r="H12" s="74"/>
      <c r="I12" s="1"/>
      <c r="J12" s="1"/>
      <c r="K12" s="1"/>
      <c r="L12" s="1"/>
      <c r="M12" s="1"/>
      <c r="N12" s="1"/>
      <c r="O12" s="1"/>
    </row>
    <row r="13" spans="1:15" ht="15.75" customHeight="1">
      <c r="A13" s="1"/>
      <c r="B13" s="50" t="s">
        <v>10</v>
      </c>
      <c r="C13" s="73"/>
      <c r="D13" s="73"/>
      <c r="E13" s="73"/>
      <c r="F13" s="73"/>
      <c r="G13" s="73"/>
      <c r="H13" s="74"/>
      <c r="I13" s="1"/>
      <c r="J13" s="1"/>
      <c r="K13" s="1"/>
      <c r="L13" s="1"/>
      <c r="M13" s="1"/>
      <c r="N13" s="1"/>
      <c r="O13" s="1"/>
    </row>
    <row r="14" spans="1:15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3" t="s">
        <v>11</v>
      </c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5" ht="15.75" customHeight="1">
      <c r="A32" s="1"/>
      <c r="B32" s="4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>
      <c r="A39" s="1"/>
      <c r="B39" s="1"/>
      <c r="C39" s="1"/>
      <c r="D39" s="1"/>
      <c r="E39" s="1"/>
      <c r="F39" s="1"/>
      <c r="G39" s="1"/>
      <c r="H39" s="1"/>
      <c r="I39" s="1"/>
      <c r="J39" s="3"/>
      <c r="K39" s="1"/>
      <c r="L39" s="1"/>
    </row>
    <row r="40" spans="1:12" ht="15.75" customHeight="1">
      <c r="A40" s="1"/>
      <c r="B40" s="1"/>
      <c r="C40" s="1"/>
      <c r="D40" s="1"/>
      <c r="E40" s="1"/>
      <c r="F40" s="1"/>
      <c r="G40" s="1"/>
      <c r="H40" s="1"/>
      <c r="I40" s="1"/>
      <c r="J40" s="3"/>
      <c r="K40" s="1"/>
      <c r="L40" s="1"/>
    </row>
    <row r="41" spans="1:1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75" customHeight="1">
      <c r="A44" s="1"/>
      <c r="B44" s="1"/>
      <c r="C44" s="1"/>
      <c r="D44" s="1"/>
      <c r="E44" s="1"/>
      <c r="F44" s="1"/>
      <c r="G44" s="1"/>
      <c r="H44" s="1"/>
      <c r="I44" s="1"/>
      <c r="J44" s="5"/>
      <c r="K44" s="1"/>
      <c r="L44" s="1"/>
    </row>
    <row r="45" spans="1:1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5" ht="6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5" ht="7.5" customHeight="1">
      <c r="A95" s="29"/>
      <c r="B95" s="51"/>
      <c r="C95" s="69"/>
      <c r="D95" s="75"/>
      <c r="E95" s="69"/>
      <c r="F95" s="75"/>
      <c r="G95" s="69"/>
      <c r="H95" s="30" t="s">
        <v>12</v>
      </c>
      <c r="I95" s="31" t="s">
        <v>13</v>
      </c>
      <c r="J95" s="32"/>
      <c r="K95" s="33"/>
      <c r="L95" s="33" t="s">
        <v>14</v>
      </c>
      <c r="M95" s="30" t="s">
        <v>15</v>
      </c>
      <c r="N95" s="6" t="s">
        <v>16</v>
      </c>
      <c r="O95" s="7"/>
    </row>
    <row r="96" spans="1:15" ht="9" customHeight="1">
      <c r="A96" s="29"/>
      <c r="B96" s="47"/>
      <c r="C96" s="69"/>
      <c r="D96" s="76"/>
      <c r="E96" s="69"/>
      <c r="F96" s="32"/>
      <c r="G96" s="33" t="s">
        <v>17</v>
      </c>
      <c r="H96" s="35" t="e">
        <f>#REF!</f>
        <v>#REF!</v>
      </c>
      <c r="I96" s="35" t="e">
        <f>#REF!</f>
        <v>#REF!</v>
      </c>
      <c r="J96" s="32"/>
      <c r="K96" s="33" t="e">
        <f>#REF!</f>
        <v>#REF!</v>
      </c>
      <c r="L96" s="33" t="e">
        <f>SUM('Etapa #6'!#REF!,#REF!, 'Etapa #3'!#REF!, 'Etapa #5'!#REF!, 'Etapa #4'!#REF!)</f>
        <v>#REF!</v>
      </c>
      <c r="M96" s="32" t="s">
        <v>18</v>
      </c>
      <c r="N96" s="7" t="s">
        <v>19</v>
      </c>
      <c r="O96" s="7"/>
    </row>
    <row r="97" spans="1:15" ht="9.75" customHeight="1">
      <c r="A97" s="29"/>
      <c r="B97" s="47"/>
      <c r="C97" s="69"/>
      <c r="D97" s="76"/>
      <c r="E97" s="69"/>
      <c r="F97" s="32"/>
      <c r="G97" s="33" t="s">
        <v>20</v>
      </c>
      <c r="H97" s="35">
        <f>'Etapa #3'!G24</f>
        <v>51</v>
      </c>
      <c r="I97" s="35">
        <f>'Etapa #3'!H24</f>
        <v>29</v>
      </c>
      <c r="J97" s="32"/>
      <c r="K97" s="33" t="str">
        <f>B10</f>
        <v>Alice Abreu dos Reis</v>
      </c>
      <c r="L97" s="33" t="e">
        <f>SUM('Etapa #6'!$I20,#REF!, 'Etapa #3'!$H28, 'Etapa #5'!$H34, 'Etapa #4'!$H21)</f>
        <v>#REF!</v>
      </c>
      <c r="M97" s="32" t="s">
        <v>21</v>
      </c>
      <c r="N97" s="7" t="s">
        <v>22</v>
      </c>
      <c r="O97" s="7"/>
    </row>
    <row r="98" spans="1:15" ht="9" customHeight="1">
      <c r="A98" s="29"/>
      <c r="B98" s="47"/>
      <c r="C98" s="69"/>
      <c r="D98" s="76"/>
      <c r="E98" s="69"/>
      <c r="F98" s="32"/>
      <c r="G98" s="33" t="s">
        <v>23</v>
      </c>
      <c r="H98" s="35">
        <f>'Etapa #4'!G17</f>
        <v>27</v>
      </c>
      <c r="I98" s="35">
        <f>'Etapa #4'!H17</f>
        <v>29</v>
      </c>
      <c r="J98" s="32"/>
      <c r="K98" s="33" t="e">
        <f>#REF!</f>
        <v>#REF!</v>
      </c>
      <c r="L98" s="33" t="e">
        <f>SUM('Etapa #6'!#REF!,#REF!, 'Etapa #3'!#REF!, 'Etapa #5'!$H35, 'Etapa #4'!#REF!)</f>
        <v>#REF!</v>
      </c>
      <c r="M98" s="32" t="s">
        <v>24</v>
      </c>
      <c r="N98" s="7" t="s">
        <v>24</v>
      </c>
      <c r="O98" s="7"/>
    </row>
    <row r="99" spans="1:15" ht="8.25" customHeight="1">
      <c r="A99" s="29"/>
      <c r="B99" s="47"/>
      <c r="C99" s="69"/>
      <c r="D99" s="76"/>
      <c r="E99" s="69"/>
      <c r="F99" s="32"/>
      <c r="G99" s="33" t="s">
        <v>25</v>
      </c>
      <c r="H99" s="35">
        <f>'Etapa #5'!G30</f>
        <v>57</v>
      </c>
      <c r="I99" s="35">
        <f>'Etapa #5'!H30</f>
        <v>35</v>
      </c>
      <c r="J99" s="32"/>
      <c r="K99" s="33" t="str">
        <f>B11</f>
        <v>Gabriel dos Reis Nascimento</v>
      </c>
      <c r="L99" s="33" t="e">
        <f>SUM('Etapa #6'!$I21,#REF!, 'Etapa #3'!$H29, 'Etapa #5'!$H36, 'Etapa #4'!$H22)</f>
        <v>#REF!</v>
      </c>
      <c r="M99" s="32" t="s">
        <v>26</v>
      </c>
      <c r="N99" s="7"/>
      <c r="O99" s="7"/>
    </row>
    <row r="100" spans="1:15" ht="6.75" customHeight="1">
      <c r="A100" s="29"/>
      <c r="B100" s="47"/>
      <c r="C100" s="69"/>
      <c r="D100" s="76"/>
      <c r="E100" s="69"/>
      <c r="F100" s="32"/>
      <c r="G100" s="33" t="s">
        <v>27</v>
      </c>
      <c r="H100" s="35">
        <f>'Etapa #6'!G16</f>
        <v>19</v>
      </c>
      <c r="I100" s="35">
        <f>'Etapa #6'!H16</f>
        <v>18</v>
      </c>
      <c r="J100" s="32"/>
      <c r="K100" s="33" t="e">
        <f>#REF!</f>
        <v>#REF!</v>
      </c>
      <c r="L100" s="33" t="e">
        <f>SUM('Etapa #6'!$I22,#REF!, 'Etapa #3'!#REF!, 'Etapa #5'!$H37, 'Etapa #4'!#REF!)</f>
        <v>#REF!</v>
      </c>
    </row>
    <row r="101" spans="1:15" ht="15.75" customHeight="1">
      <c r="A101" s="29"/>
      <c r="B101" s="47"/>
      <c r="C101" s="69"/>
      <c r="F101" s="32"/>
      <c r="G101" s="32"/>
      <c r="H101" s="32"/>
      <c r="I101" s="32"/>
      <c r="J101" s="32"/>
      <c r="K101" s="33" t="e">
        <f>#REF!</f>
        <v>#REF!</v>
      </c>
      <c r="L101" s="33" t="e">
        <f>SUM('Etapa #6'!$I23,#REF!, 'Etapa #3'!#REF!, 'Etapa #5'!#REF!, 'Etapa #4'!#REF!)</f>
        <v>#REF!</v>
      </c>
    </row>
    <row r="102" spans="1:15" ht="15.75" customHeight="1">
      <c r="A102" s="29"/>
      <c r="B102" s="47"/>
      <c r="C102" s="69"/>
      <c r="D102" s="34"/>
      <c r="E102" s="32"/>
      <c r="F102" s="32"/>
      <c r="G102" s="32"/>
      <c r="H102" s="32"/>
      <c r="I102" s="32"/>
      <c r="J102" s="32"/>
      <c r="K102" s="7"/>
      <c r="L102" s="33"/>
    </row>
    <row r="103" spans="1:15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7"/>
      <c r="L103" s="7"/>
    </row>
    <row r="104" spans="1:15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7"/>
      <c r="L104" s="7"/>
    </row>
    <row r="105" spans="1:1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7"/>
      <c r="L105" s="7"/>
    </row>
    <row r="106" spans="1:15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5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5" ht="15.75" customHeight="1">
      <c r="A112" s="1"/>
      <c r="B112" s="1"/>
      <c r="C112" s="1"/>
      <c r="D112" s="1"/>
      <c r="E112" s="1"/>
      <c r="F112" s="1"/>
      <c r="G112" s="1"/>
      <c r="H112" s="1"/>
      <c r="I112" s="1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6">
    <mergeCell ref="B1:H1"/>
    <mergeCell ref="B2:H2"/>
    <mergeCell ref="B3:H3"/>
    <mergeCell ref="B4:H4"/>
    <mergeCell ref="B5:H5"/>
    <mergeCell ref="B96:C96"/>
    <mergeCell ref="B7:H7"/>
    <mergeCell ref="B9:H9"/>
    <mergeCell ref="D95:E95"/>
    <mergeCell ref="F95:G95"/>
    <mergeCell ref="B10:H10"/>
    <mergeCell ref="B11:H11"/>
    <mergeCell ref="B95:C95"/>
    <mergeCell ref="D96:E96"/>
    <mergeCell ref="B12:H12"/>
    <mergeCell ref="B13:H13"/>
    <mergeCell ref="D97:E97"/>
    <mergeCell ref="B98:C98"/>
    <mergeCell ref="D98:E98"/>
    <mergeCell ref="B101:C101"/>
    <mergeCell ref="B102:C102"/>
    <mergeCell ref="D99:E99"/>
    <mergeCell ref="D100:E100"/>
    <mergeCell ref="B99:C99"/>
    <mergeCell ref="B100:C100"/>
    <mergeCell ref="B97:C97"/>
  </mergeCells>
  <pageMargins left="0.75" right="0.75" top="1" bottom="1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topLeftCell="A2" workbookViewId="0">
      <selection activeCell="G17" sqref="G17"/>
    </sheetView>
  </sheetViews>
  <sheetFormatPr defaultColWidth="12.710937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26" width="14.42578125" customWidth="1"/>
  </cols>
  <sheetData>
    <row r="1" spans="1:9" ht="25.5" customHeight="1">
      <c r="A1" s="1"/>
      <c r="B1" s="52" t="s">
        <v>0</v>
      </c>
      <c r="C1" s="67"/>
      <c r="D1" s="67"/>
      <c r="E1" s="67"/>
      <c r="F1" s="67"/>
      <c r="G1" s="67"/>
      <c r="H1" s="68"/>
      <c r="I1" s="1"/>
    </row>
    <row r="2" spans="1:9" ht="18.75" customHeight="1">
      <c r="A2" s="1"/>
      <c r="B2" s="53" t="s">
        <v>1</v>
      </c>
      <c r="C2" s="69"/>
      <c r="D2" s="69"/>
      <c r="E2" s="69"/>
      <c r="F2" s="69"/>
      <c r="G2" s="69"/>
      <c r="H2" s="70"/>
      <c r="I2" s="1"/>
    </row>
    <row r="3" spans="1:9" ht="12.95">
      <c r="A3" s="1"/>
      <c r="B3" s="54" t="s">
        <v>2</v>
      </c>
      <c r="C3" s="69"/>
      <c r="D3" s="69"/>
      <c r="E3" s="69"/>
      <c r="F3" s="69"/>
      <c r="G3" s="69"/>
      <c r="H3" s="70"/>
      <c r="I3" s="1"/>
    </row>
    <row r="4" spans="1:9" ht="12.95">
      <c r="A4" s="1"/>
      <c r="B4" s="55" t="s">
        <v>3</v>
      </c>
      <c r="C4" s="71"/>
      <c r="D4" s="71"/>
      <c r="E4" s="71"/>
      <c r="F4" s="71"/>
      <c r="G4" s="71"/>
      <c r="H4" s="72"/>
      <c r="I4" s="1"/>
    </row>
    <row r="5" spans="1:9" ht="15.75" customHeight="1">
      <c r="A5" s="1"/>
      <c r="B5" s="55" t="s">
        <v>4</v>
      </c>
      <c r="C5" s="71"/>
      <c r="D5" s="71"/>
      <c r="E5" s="71"/>
      <c r="F5" s="71"/>
      <c r="G5" s="71"/>
      <c r="H5" s="72"/>
      <c r="I5" s="1"/>
    </row>
    <row r="6" spans="1:9" ht="15.75" customHeight="1">
      <c r="A6" s="1"/>
      <c r="B6" s="4"/>
      <c r="C6" s="8"/>
      <c r="D6" s="8"/>
      <c r="E6" s="8"/>
      <c r="F6" s="8"/>
      <c r="G6" s="8"/>
      <c r="H6" s="4"/>
      <c r="I6" s="1"/>
    </row>
    <row r="7" spans="1:9" ht="23.1">
      <c r="A7" s="1"/>
      <c r="B7" s="59" t="str">
        <f>'Dados do Projeto'!B7</f>
        <v>BiblioTech</v>
      </c>
      <c r="C7" s="73"/>
      <c r="D7" s="73"/>
      <c r="E7" s="73"/>
      <c r="F7" s="73"/>
      <c r="G7" s="73"/>
      <c r="H7" s="74"/>
      <c r="I7" s="1"/>
    </row>
    <row r="8" spans="1:9" ht="15.75" customHeight="1">
      <c r="A8" s="1"/>
      <c r="B8" s="4"/>
      <c r="C8" s="8"/>
      <c r="D8" s="8"/>
      <c r="E8" s="8"/>
      <c r="F8" s="8"/>
      <c r="G8" s="8"/>
      <c r="H8" s="4"/>
      <c r="I8" s="1"/>
    </row>
    <row r="9" spans="1:9" ht="14.25" customHeight="1">
      <c r="A9" s="1"/>
      <c r="B9" s="60" t="s">
        <v>28</v>
      </c>
      <c r="C9" s="73"/>
      <c r="D9" s="73"/>
      <c r="E9" s="73"/>
      <c r="F9" s="73"/>
      <c r="G9" s="73"/>
      <c r="H9" s="74"/>
      <c r="I9" s="1"/>
    </row>
    <row r="10" spans="1:9" ht="21" customHeight="1">
      <c r="A10" s="1"/>
      <c r="B10" s="9" t="s">
        <v>29</v>
      </c>
      <c r="C10" s="9" t="s">
        <v>30</v>
      </c>
      <c r="D10" s="9" t="s">
        <v>31</v>
      </c>
      <c r="E10" s="61" t="s">
        <v>32</v>
      </c>
      <c r="F10" s="73"/>
      <c r="G10" s="74"/>
      <c r="H10" s="9" t="s">
        <v>33</v>
      </c>
      <c r="I10" s="1"/>
    </row>
    <row r="11" spans="1:9" ht="93.75" customHeight="1">
      <c r="A11" s="1"/>
      <c r="B11" s="10">
        <v>1</v>
      </c>
      <c r="C11" s="11">
        <v>45341</v>
      </c>
      <c r="D11" s="11">
        <v>45361</v>
      </c>
      <c r="E11" s="56" t="s">
        <v>34</v>
      </c>
      <c r="F11" s="57"/>
      <c r="G11" s="58"/>
      <c r="H11" s="38">
        <v>1</v>
      </c>
      <c r="I11" s="1"/>
    </row>
    <row r="12" spans="1:9" ht="78" customHeight="1">
      <c r="A12" s="1"/>
      <c r="B12" s="10">
        <v>2</v>
      </c>
      <c r="C12" s="11">
        <f>C11+21</f>
        <v>45362</v>
      </c>
      <c r="D12" s="11">
        <f>C12+20</f>
        <v>45382</v>
      </c>
      <c r="E12" s="56" t="s">
        <v>35</v>
      </c>
      <c r="F12" s="57"/>
      <c r="G12" s="58"/>
      <c r="H12" s="38">
        <v>1</v>
      </c>
      <c r="I12" s="1"/>
    </row>
    <row r="13" spans="1:9" ht="33.75" customHeight="1">
      <c r="A13" s="1"/>
      <c r="B13" s="10">
        <v>3</v>
      </c>
      <c r="C13" s="11">
        <f t="shared" ref="C13:C14" si="0">C12+21</f>
        <v>45383</v>
      </c>
      <c r="D13" s="11">
        <f t="shared" ref="D13" si="1">C13+20</f>
        <v>45403</v>
      </c>
      <c r="E13" s="56" t="s">
        <v>36</v>
      </c>
      <c r="F13" s="57"/>
      <c r="G13" s="58"/>
      <c r="H13" s="38">
        <v>1</v>
      </c>
      <c r="I13" s="1"/>
    </row>
    <row r="14" spans="1:9" ht="36" customHeight="1">
      <c r="A14" s="1"/>
      <c r="B14" s="10">
        <v>4</v>
      </c>
      <c r="C14" s="11">
        <f t="shared" si="0"/>
        <v>45404</v>
      </c>
      <c r="D14" s="11">
        <f>C14+27</f>
        <v>45431</v>
      </c>
      <c r="E14" s="56" t="s">
        <v>37</v>
      </c>
      <c r="F14" s="57"/>
      <c r="G14" s="58"/>
      <c r="H14" s="38">
        <v>1</v>
      </c>
      <c r="I14" s="1"/>
    </row>
    <row r="15" spans="1:9" ht="63" customHeight="1">
      <c r="A15" s="1"/>
      <c r="B15" s="10">
        <v>5</v>
      </c>
      <c r="C15" s="11">
        <f>C14+28</f>
        <v>45432</v>
      </c>
      <c r="D15" s="11">
        <f>C15+20</f>
        <v>45452</v>
      </c>
      <c r="E15" s="56" t="s">
        <v>38</v>
      </c>
      <c r="F15" s="57"/>
      <c r="G15" s="58"/>
      <c r="H15" s="38">
        <v>1</v>
      </c>
      <c r="I15" s="1"/>
    </row>
    <row r="16" spans="1:9" ht="15.75" customHeight="1">
      <c r="A16" s="1"/>
      <c r="B16" s="10">
        <v>6</v>
      </c>
      <c r="C16" s="11">
        <f>C15+21</f>
        <v>45453</v>
      </c>
      <c r="D16" s="11">
        <f>C16+13</f>
        <v>45466</v>
      </c>
      <c r="E16" s="56" t="s">
        <v>39</v>
      </c>
      <c r="F16" s="57"/>
      <c r="G16" s="58"/>
      <c r="H16" s="38">
        <v>1</v>
      </c>
      <c r="I16" s="1"/>
    </row>
    <row r="17" spans="1:9" ht="15.75" customHeight="1">
      <c r="A17" s="1"/>
      <c r="B17" s="4"/>
      <c r="C17" s="8"/>
      <c r="D17" s="8"/>
      <c r="E17" s="8"/>
      <c r="F17" s="8"/>
      <c r="G17" s="8"/>
      <c r="H17" s="4"/>
      <c r="I17" s="1"/>
    </row>
    <row r="18" spans="1:9" ht="15.75" customHeight="1">
      <c r="A18" s="1"/>
      <c r="B18" s="4"/>
      <c r="C18" s="8"/>
      <c r="D18" s="8"/>
      <c r="E18" s="8"/>
      <c r="F18" s="8"/>
      <c r="G18" s="8"/>
      <c r="H18" s="4"/>
      <c r="I18" s="1"/>
    </row>
    <row r="19" spans="1:9" ht="15.75" customHeight="1">
      <c r="A19" s="1"/>
      <c r="B19" s="4"/>
      <c r="C19" s="8"/>
      <c r="D19" s="8"/>
      <c r="E19" s="8"/>
      <c r="F19" s="8"/>
      <c r="G19" s="8"/>
      <c r="H19" s="4"/>
      <c r="I19" s="1"/>
    </row>
    <row r="20" spans="1:9" ht="15.75" customHeight="1">
      <c r="A20" s="1"/>
      <c r="B20" s="4"/>
      <c r="C20" s="8"/>
      <c r="D20" s="8"/>
      <c r="E20" s="8"/>
      <c r="F20" s="8"/>
      <c r="G20" s="8"/>
      <c r="H20" s="4"/>
      <c r="I20" s="1"/>
    </row>
    <row r="21" spans="1:9" ht="15.75" customHeight="1">
      <c r="A21" s="1"/>
      <c r="B21" s="4"/>
      <c r="C21" s="8"/>
      <c r="D21" s="8"/>
      <c r="E21" s="8"/>
      <c r="F21" s="8"/>
      <c r="G21" s="8"/>
      <c r="H21" s="4"/>
      <c r="I21" s="1"/>
    </row>
    <row r="22" spans="1:9" ht="15.75" customHeight="1">
      <c r="A22" s="1"/>
      <c r="B22" s="4"/>
      <c r="C22" s="8"/>
      <c r="D22" s="8"/>
      <c r="E22" s="8"/>
      <c r="F22" s="8"/>
      <c r="G22" s="8"/>
      <c r="H22" s="4"/>
      <c r="I22" s="1"/>
    </row>
    <row r="23" spans="1:9" ht="15.75" customHeight="1">
      <c r="A23" s="1"/>
      <c r="B23" s="4"/>
      <c r="C23" s="8"/>
      <c r="D23" s="8"/>
      <c r="E23" s="8"/>
      <c r="F23" s="8"/>
      <c r="G23" s="8"/>
      <c r="H23" s="4"/>
      <c r="I23" s="1"/>
    </row>
    <row r="24" spans="1:9" ht="15.75" customHeight="1">
      <c r="A24" s="1"/>
      <c r="B24" s="4"/>
      <c r="C24" s="8"/>
      <c r="D24" s="8"/>
      <c r="E24" s="8"/>
      <c r="F24" s="8"/>
      <c r="G24" s="8"/>
      <c r="H24" s="4"/>
      <c r="I24" s="1"/>
    </row>
    <row r="25" spans="1:9" ht="15.75" customHeight="1">
      <c r="A25" s="1"/>
      <c r="B25" s="4"/>
      <c r="C25" s="8"/>
      <c r="D25" s="8"/>
      <c r="E25" s="8"/>
      <c r="F25" s="8"/>
      <c r="G25" s="8"/>
      <c r="H25" s="4"/>
      <c r="I25" s="1"/>
    </row>
    <row r="26" spans="1:9" ht="15.75" customHeight="1">
      <c r="A26" s="1"/>
      <c r="B26" s="4"/>
      <c r="C26" s="8"/>
      <c r="D26" s="8"/>
      <c r="E26" s="8"/>
      <c r="F26" s="8"/>
      <c r="G26" s="8"/>
      <c r="H26" s="4"/>
      <c r="I26" s="1"/>
    </row>
    <row r="27" spans="1:9" ht="15.75" customHeight="1">
      <c r="A27" s="1"/>
      <c r="B27" s="4"/>
      <c r="C27" s="8"/>
      <c r="D27" s="8"/>
      <c r="E27" s="8"/>
      <c r="F27" s="8"/>
      <c r="G27" s="8"/>
      <c r="H27" s="4"/>
      <c r="I27" s="1"/>
    </row>
    <row r="28" spans="1:9" ht="15.75" customHeight="1">
      <c r="A28" s="1"/>
      <c r="B28" s="4"/>
      <c r="C28" s="8"/>
      <c r="D28" s="8"/>
      <c r="E28" s="8"/>
      <c r="F28" s="8"/>
      <c r="G28" s="8"/>
      <c r="H28" s="4"/>
      <c r="I28" s="1"/>
    </row>
    <row r="29" spans="1:9" ht="15.75" customHeight="1">
      <c r="A29" s="1"/>
      <c r="B29" s="4"/>
      <c r="C29" s="8"/>
      <c r="D29" s="8"/>
      <c r="E29" s="8"/>
      <c r="F29" s="8"/>
      <c r="G29" s="8"/>
      <c r="H29" s="4"/>
      <c r="I29" s="1"/>
    </row>
    <row r="30" spans="1:9" ht="15.75" customHeight="1">
      <c r="A30" s="1"/>
      <c r="B30" s="4"/>
      <c r="C30" s="8"/>
      <c r="D30" s="8"/>
      <c r="E30" s="8"/>
      <c r="F30" s="8"/>
      <c r="G30" s="8"/>
      <c r="H30" s="4"/>
      <c r="I30" s="1"/>
    </row>
    <row r="31" spans="1:9" ht="15.75" customHeight="1">
      <c r="A31" s="1"/>
      <c r="B31" s="4"/>
      <c r="C31" s="8"/>
      <c r="D31" s="8"/>
      <c r="E31" s="8"/>
      <c r="F31" s="8"/>
      <c r="G31" s="8"/>
      <c r="H31" s="4"/>
      <c r="I31" s="1"/>
    </row>
    <row r="32" spans="1:9" ht="15.75" customHeight="1">
      <c r="A32" s="1"/>
      <c r="B32" s="4"/>
      <c r="C32" s="8"/>
      <c r="D32" s="8"/>
      <c r="E32" s="8"/>
      <c r="F32" s="8"/>
      <c r="G32" s="8"/>
      <c r="H32" s="4"/>
      <c r="I32" s="1"/>
    </row>
    <row r="33" spans="1:9" ht="15.75" customHeight="1">
      <c r="A33" s="1"/>
      <c r="B33" s="4"/>
      <c r="C33" s="8"/>
      <c r="D33" s="8"/>
      <c r="E33" s="8"/>
      <c r="F33" s="8"/>
      <c r="G33" s="8"/>
      <c r="H33" s="4"/>
      <c r="I33" s="1"/>
    </row>
    <row r="34" spans="1:9" ht="15.75" customHeight="1">
      <c r="A34" s="1"/>
      <c r="B34" s="4"/>
      <c r="C34" s="8"/>
      <c r="D34" s="8"/>
      <c r="E34" s="8"/>
      <c r="F34" s="8"/>
      <c r="G34" s="8"/>
      <c r="H34" s="4"/>
      <c r="I34" s="1"/>
    </row>
    <row r="35" spans="1:9" ht="15.75" customHeight="1">
      <c r="A35" s="1"/>
      <c r="B35" s="4"/>
      <c r="C35" s="8"/>
      <c r="D35" s="8"/>
      <c r="E35" s="8"/>
      <c r="F35" s="8"/>
      <c r="G35" s="8"/>
      <c r="H35" s="4"/>
      <c r="I35" s="1"/>
    </row>
    <row r="36" spans="1:9" ht="15.75" customHeight="1">
      <c r="A36" s="1"/>
      <c r="B36" s="4"/>
      <c r="C36" s="8"/>
      <c r="D36" s="8"/>
      <c r="E36" s="8"/>
      <c r="F36" s="8"/>
      <c r="G36" s="8"/>
      <c r="H36" s="4"/>
      <c r="I36" s="1"/>
    </row>
    <row r="37" spans="1:9" ht="15.75" customHeight="1">
      <c r="A37" s="1"/>
      <c r="B37" s="4"/>
      <c r="C37" s="8"/>
      <c r="D37" s="8"/>
      <c r="E37" s="8"/>
      <c r="F37" s="8"/>
      <c r="G37" s="8"/>
      <c r="H37" s="4"/>
      <c r="I37" s="1"/>
    </row>
    <row r="38" spans="1:9" ht="15.75" customHeight="1">
      <c r="A38" s="1"/>
      <c r="B38" s="4"/>
      <c r="C38" s="8"/>
      <c r="D38" s="8"/>
      <c r="E38" s="8"/>
      <c r="F38" s="8"/>
      <c r="G38" s="8"/>
      <c r="H38" s="4"/>
      <c r="I38" s="1"/>
    </row>
    <row r="39" spans="1:9" ht="15.75" customHeight="1">
      <c r="A39" s="1"/>
      <c r="B39" s="4"/>
      <c r="C39" s="8"/>
      <c r="D39" s="8"/>
      <c r="E39" s="8"/>
      <c r="F39" s="8"/>
      <c r="G39" s="8"/>
      <c r="H39" s="4"/>
      <c r="I39" s="1"/>
    </row>
    <row r="40" spans="1:9" ht="15.75" customHeight="1">
      <c r="A40" s="1"/>
      <c r="B40" s="4"/>
      <c r="C40" s="8"/>
      <c r="D40" s="8"/>
      <c r="E40" s="8"/>
      <c r="F40" s="8"/>
      <c r="G40" s="8"/>
      <c r="H40" s="4"/>
      <c r="I40" s="1"/>
    </row>
    <row r="41" spans="1:9" ht="15.75" customHeight="1">
      <c r="A41" s="1"/>
      <c r="B41" s="4"/>
      <c r="C41" s="8"/>
      <c r="D41" s="8"/>
      <c r="E41" s="8"/>
      <c r="F41" s="8"/>
      <c r="G41" s="8"/>
      <c r="H41" s="4"/>
      <c r="I41" s="1"/>
    </row>
    <row r="42" spans="1:9" ht="15.75" customHeight="1">
      <c r="A42" s="1"/>
      <c r="B42" s="4"/>
      <c r="C42" s="8"/>
      <c r="D42" s="8"/>
      <c r="E42" s="8"/>
      <c r="F42" s="8"/>
      <c r="G42" s="8"/>
      <c r="H42" s="4"/>
      <c r="I42" s="1"/>
    </row>
    <row r="43" spans="1:9" ht="15.75" customHeight="1">
      <c r="A43" s="1"/>
      <c r="B43" s="4"/>
      <c r="C43" s="8"/>
      <c r="D43" s="8"/>
      <c r="E43" s="8"/>
      <c r="F43" s="8"/>
      <c r="G43" s="8"/>
      <c r="H43" s="4"/>
      <c r="I43" s="1"/>
    </row>
    <row r="44" spans="1:9" ht="15.75" customHeight="1">
      <c r="A44" s="1"/>
      <c r="B44" s="4"/>
      <c r="C44" s="8"/>
      <c r="D44" s="8"/>
      <c r="E44" s="8"/>
      <c r="F44" s="8"/>
      <c r="G44" s="8"/>
      <c r="H44" s="4"/>
      <c r="I44" s="1"/>
    </row>
    <row r="45" spans="1:9" ht="15.75" customHeight="1">
      <c r="A45" s="1"/>
      <c r="B45" s="4"/>
      <c r="C45" s="8"/>
      <c r="D45" s="8"/>
      <c r="E45" s="8"/>
      <c r="F45" s="8"/>
      <c r="G45" s="8"/>
      <c r="H45" s="4"/>
      <c r="I45" s="1"/>
    </row>
    <row r="46" spans="1:9" ht="15.75" customHeight="1">
      <c r="A46" s="1"/>
      <c r="B46" s="4"/>
      <c r="C46" s="8"/>
      <c r="D46" s="8"/>
      <c r="E46" s="8"/>
      <c r="F46" s="8"/>
      <c r="G46" s="8"/>
      <c r="H46" s="4"/>
      <c r="I46" s="1"/>
    </row>
    <row r="47" spans="1:9" ht="15.75" customHeight="1">
      <c r="A47" s="1"/>
      <c r="B47" s="4"/>
      <c r="C47" s="8"/>
      <c r="D47" s="8"/>
      <c r="E47" s="8"/>
      <c r="F47" s="8"/>
      <c r="G47" s="8"/>
      <c r="H47" s="4"/>
      <c r="I47" s="1"/>
    </row>
    <row r="48" spans="1:9" ht="15.75" customHeight="1">
      <c r="A48" s="1"/>
      <c r="B48" s="4"/>
      <c r="C48" s="8"/>
      <c r="D48" s="8"/>
      <c r="E48" s="8"/>
      <c r="F48" s="8"/>
      <c r="G48" s="8"/>
      <c r="H48" s="4"/>
      <c r="I48" s="1"/>
    </row>
    <row r="49" spans="1:9" ht="15.75" customHeight="1">
      <c r="A49" s="1"/>
      <c r="B49" s="4"/>
      <c r="C49" s="8"/>
      <c r="D49" s="8"/>
      <c r="E49" s="8"/>
      <c r="F49" s="8"/>
      <c r="G49" s="8"/>
      <c r="H49" s="4"/>
      <c r="I49" s="1"/>
    </row>
    <row r="50" spans="1:9" ht="15.75" customHeight="1">
      <c r="A50" s="1"/>
      <c r="B50" s="4"/>
      <c r="C50" s="8"/>
      <c r="D50" s="8"/>
      <c r="E50" s="8"/>
      <c r="F50" s="8"/>
      <c r="G50" s="8"/>
      <c r="H50" s="4"/>
      <c r="I50" s="1"/>
    </row>
    <row r="51" spans="1:9" ht="15.75" customHeight="1">
      <c r="A51" s="1"/>
      <c r="B51" s="4"/>
      <c r="C51" s="8"/>
      <c r="D51" s="8"/>
      <c r="E51" s="8"/>
      <c r="F51" s="8"/>
      <c r="G51" s="8"/>
      <c r="H51" s="4"/>
      <c r="I51" s="1"/>
    </row>
    <row r="52" spans="1:9" ht="15.75" customHeight="1">
      <c r="A52" s="1"/>
      <c r="B52" s="4"/>
      <c r="C52" s="8"/>
      <c r="D52" s="8"/>
      <c r="E52" s="8"/>
      <c r="F52" s="8"/>
      <c r="G52" s="8"/>
      <c r="H52" s="4"/>
      <c r="I52" s="1"/>
    </row>
    <row r="53" spans="1:9" ht="15.75" customHeight="1">
      <c r="A53" s="1"/>
      <c r="B53" s="4"/>
      <c r="C53" s="8"/>
      <c r="D53" s="8"/>
      <c r="E53" s="8"/>
      <c r="F53" s="8"/>
      <c r="G53" s="8"/>
      <c r="H53" s="4"/>
      <c r="I53" s="1"/>
    </row>
    <row r="54" spans="1:9" ht="15.75" customHeight="1">
      <c r="A54" s="1"/>
      <c r="B54" s="4"/>
      <c r="C54" s="8"/>
      <c r="D54" s="8"/>
      <c r="E54" s="8"/>
      <c r="F54" s="8"/>
      <c r="G54" s="8"/>
      <c r="H54" s="4"/>
      <c r="I54" s="1"/>
    </row>
    <row r="55" spans="1:9" ht="15.75" customHeight="1">
      <c r="A55" s="1"/>
      <c r="B55" s="4"/>
      <c r="C55" s="8"/>
      <c r="D55" s="8"/>
      <c r="E55" s="8"/>
      <c r="F55" s="8"/>
      <c r="G55" s="8"/>
      <c r="H55" s="4"/>
      <c r="I55" s="1"/>
    </row>
    <row r="56" spans="1:9" ht="15.75" customHeight="1">
      <c r="A56" s="1"/>
      <c r="B56" s="4"/>
      <c r="C56" s="8"/>
      <c r="D56" s="8"/>
      <c r="E56" s="8"/>
      <c r="F56" s="8"/>
      <c r="G56" s="8"/>
      <c r="H56" s="4"/>
      <c r="I56" s="1"/>
    </row>
    <row r="57" spans="1:9" ht="15.75" customHeight="1">
      <c r="A57" s="1"/>
      <c r="B57" s="4"/>
      <c r="C57" s="8"/>
      <c r="D57" s="8"/>
      <c r="E57" s="8"/>
      <c r="F57" s="8"/>
      <c r="G57" s="8"/>
      <c r="H57" s="4"/>
      <c r="I57" s="1"/>
    </row>
    <row r="58" spans="1:9" ht="15.75" customHeight="1">
      <c r="A58" s="1"/>
      <c r="B58" s="4"/>
      <c r="C58" s="8"/>
      <c r="D58" s="8"/>
      <c r="E58" s="8"/>
      <c r="F58" s="8"/>
      <c r="G58" s="8"/>
      <c r="H58" s="4"/>
      <c r="I58" s="1"/>
    </row>
    <row r="59" spans="1:9" ht="15.75" customHeight="1">
      <c r="A59" s="1"/>
      <c r="B59" s="4"/>
      <c r="C59" s="8"/>
      <c r="D59" s="8"/>
      <c r="E59" s="8"/>
      <c r="F59" s="8"/>
      <c r="G59" s="8"/>
      <c r="H59" s="4"/>
      <c r="I59" s="1"/>
    </row>
    <row r="60" spans="1:9" ht="15.75" customHeight="1">
      <c r="A60" s="1"/>
      <c r="B60" s="4"/>
      <c r="C60" s="8"/>
      <c r="D60" s="8"/>
      <c r="E60" s="8"/>
      <c r="F60" s="8"/>
      <c r="G60" s="8"/>
      <c r="H60" s="4"/>
      <c r="I60" s="1"/>
    </row>
    <row r="61" spans="1:9" ht="15.75" customHeight="1">
      <c r="A61" s="1"/>
      <c r="B61" s="4"/>
      <c r="C61" s="8"/>
      <c r="D61" s="8"/>
      <c r="E61" s="8"/>
      <c r="F61" s="8"/>
      <c r="G61" s="8"/>
      <c r="H61" s="4"/>
      <c r="I61" s="1"/>
    </row>
    <row r="62" spans="1:9" ht="15.75" customHeight="1">
      <c r="A62" s="1"/>
      <c r="B62" s="4"/>
      <c r="C62" s="8"/>
      <c r="D62" s="8"/>
      <c r="E62" s="8"/>
      <c r="F62" s="8"/>
      <c r="G62" s="8"/>
      <c r="H62" s="4"/>
      <c r="I62" s="1"/>
    </row>
    <row r="63" spans="1:9" ht="15.75" customHeight="1">
      <c r="A63" s="1"/>
      <c r="B63" s="4"/>
      <c r="C63" s="8"/>
      <c r="D63" s="8"/>
      <c r="E63" s="8"/>
      <c r="F63" s="8"/>
      <c r="G63" s="8"/>
      <c r="H63" s="4"/>
      <c r="I63" s="1"/>
    </row>
    <row r="64" spans="1:9" ht="15.75" customHeight="1">
      <c r="A64" s="1"/>
      <c r="B64" s="4"/>
      <c r="C64" s="8"/>
      <c r="D64" s="8"/>
      <c r="E64" s="8"/>
      <c r="F64" s="8"/>
      <c r="G64" s="8"/>
      <c r="H64" s="4"/>
      <c r="I64" s="1"/>
    </row>
    <row r="65" spans="1:9" ht="15.75" customHeight="1">
      <c r="A65" s="1"/>
      <c r="B65" s="4"/>
      <c r="C65" s="8"/>
      <c r="D65" s="8"/>
      <c r="E65" s="8"/>
      <c r="F65" s="8"/>
      <c r="G65" s="8"/>
      <c r="H65" s="4"/>
      <c r="I65" s="1"/>
    </row>
    <row r="66" spans="1:9" ht="15.75" customHeight="1">
      <c r="A66" s="1"/>
      <c r="B66" s="4"/>
      <c r="C66" s="8"/>
      <c r="D66" s="8"/>
      <c r="E66" s="8"/>
      <c r="F66" s="8"/>
      <c r="G66" s="8"/>
      <c r="H66" s="4"/>
      <c r="I66" s="1"/>
    </row>
    <row r="67" spans="1:9" ht="15.75" customHeight="1">
      <c r="A67" s="1"/>
      <c r="B67" s="4"/>
      <c r="C67" s="8"/>
      <c r="D67" s="8"/>
      <c r="E67" s="8"/>
      <c r="F67" s="8"/>
      <c r="G67" s="8"/>
      <c r="H67" s="4"/>
      <c r="I67" s="1"/>
    </row>
    <row r="68" spans="1:9" ht="15.75" customHeight="1">
      <c r="A68" s="1"/>
      <c r="B68" s="4"/>
      <c r="C68" s="8"/>
      <c r="D68" s="8"/>
      <c r="E68" s="8"/>
      <c r="F68" s="8"/>
      <c r="G68" s="8"/>
      <c r="H68" s="4"/>
      <c r="I68" s="1"/>
    </row>
    <row r="69" spans="1:9" ht="15.75" customHeight="1">
      <c r="A69" s="1"/>
      <c r="B69" s="4"/>
      <c r="C69" s="8"/>
      <c r="D69" s="8"/>
      <c r="E69" s="8"/>
      <c r="F69" s="8"/>
      <c r="G69" s="8"/>
      <c r="H69" s="4"/>
      <c r="I69" s="1"/>
    </row>
    <row r="70" spans="1:9" ht="15.75" customHeight="1">
      <c r="A70" s="1"/>
      <c r="B70" s="4"/>
      <c r="C70" s="8"/>
      <c r="D70" s="8"/>
      <c r="E70" s="8"/>
      <c r="F70" s="8"/>
      <c r="G70" s="8"/>
      <c r="H70" s="4"/>
      <c r="I70" s="1"/>
    </row>
    <row r="71" spans="1:9" ht="15.75" customHeight="1">
      <c r="A71" s="1"/>
      <c r="B71" s="4"/>
      <c r="C71" s="8"/>
      <c r="D71" s="8"/>
      <c r="E71" s="8"/>
      <c r="F71" s="8"/>
      <c r="G71" s="8"/>
      <c r="H71" s="4"/>
      <c r="I71" s="1"/>
    </row>
    <row r="72" spans="1:9" ht="15.75" customHeight="1">
      <c r="A72" s="1"/>
      <c r="B72" s="4"/>
      <c r="C72" s="8"/>
      <c r="D72" s="8"/>
      <c r="E72" s="8"/>
      <c r="F72" s="8"/>
      <c r="G72" s="8"/>
      <c r="H72" s="4"/>
      <c r="I72" s="1"/>
    </row>
    <row r="73" spans="1:9" ht="15.75" customHeight="1">
      <c r="A73" s="1"/>
      <c r="B73" s="4"/>
      <c r="C73" s="8"/>
      <c r="D73" s="8"/>
      <c r="E73" s="8"/>
      <c r="F73" s="8"/>
      <c r="G73" s="8"/>
      <c r="H73" s="4"/>
      <c r="I73" s="1"/>
    </row>
    <row r="74" spans="1:9" ht="15.75" customHeight="1">
      <c r="A74" s="1"/>
      <c r="B74" s="4"/>
      <c r="C74" s="8"/>
      <c r="D74" s="8"/>
      <c r="E74" s="8"/>
      <c r="F74" s="8"/>
      <c r="G74" s="8"/>
      <c r="H74" s="4"/>
      <c r="I74" s="1"/>
    </row>
    <row r="75" spans="1:9" ht="15.75" customHeight="1">
      <c r="A75" s="1"/>
      <c r="B75" s="4"/>
      <c r="C75" s="8"/>
      <c r="D75" s="8"/>
      <c r="E75" s="8"/>
      <c r="F75" s="8"/>
      <c r="G75" s="8"/>
      <c r="H75" s="4"/>
      <c r="I75" s="1"/>
    </row>
    <row r="76" spans="1:9" ht="15.75" customHeight="1">
      <c r="A76" s="1"/>
      <c r="B76" s="4"/>
      <c r="C76" s="8"/>
      <c r="D76" s="8"/>
      <c r="E76" s="8"/>
      <c r="F76" s="8"/>
      <c r="G76" s="8"/>
      <c r="H76" s="4"/>
      <c r="I76" s="1"/>
    </row>
    <row r="77" spans="1:9" ht="15.75" customHeight="1">
      <c r="A77" s="1"/>
      <c r="B77" s="4"/>
      <c r="C77" s="8"/>
      <c r="D77" s="8"/>
      <c r="E77" s="8"/>
      <c r="F77" s="8"/>
      <c r="G77" s="8"/>
      <c r="H77" s="4"/>
      <c r="I77" s="1"/>
    </row>
    <row r="78" spans="1:9" ht="15.75" customHeight="1">
      <c r="A78" s="1"/>
      <c r="B78" s="4"/>
      <c r="C78" s="8"/>
      <c r="D78" s="8"/>
      <c r="E78" s="8"/>
      <c r="F78" s="8"/>
      <c r="G78" s="8"/>
      <c r="H78" s="4"/>
      <c r="I78" s="1"/>
    </row>
    <row r="79" spans="1:9" ht="15.75" customHeight="1">
      <c r="A79" s="1"/>
      <c r="B79" s="4"/>
      <c r="C79" s="8"/>
      <c r="D79" s="8"/>
      <c r="E79" s="8"/>
      <c r="F79" s="8"/>
      <c r="G79" s="8"/>
      <c r="H79" s="4"/>
      <c r="I79" s="1"/>
    </row>
    <row r="80" spans="1:9" ht="15.75" customHeight="1">
      <c r="A80" s="1"/>
      <c r="B80" s="4"/>
      <c r="C80" s="8"/>
      <c r="D80" s="8"/>
      <c r="E80" s="8"/>
      <c r="F80" s="8"/>
      <c r="G80" s="8"/>
      <c r="H80" s="4"/>
      <c r="I80" s="1"/>
    </row>
    <row r="81" spans="1:9" ht="15.75" customHeight="1">
      <c r="A81" s="1"/>
      <c r="B81" s="4"/>
      <c r="C81" s="8"/>
      <c r="D81" s="8"/>
      <c r="E81" s="8"/>
      <c r="F81" s="8"/>
      <c r="G81" s="8"/>
      <c r="H81" s="4"/>
      <c r="I81" s="1"/>
    </row>
    <row r="82" spans="1:9" ht="15.75" customHeight="1">
      <c r="A82" s="1"/>
      <c r="B82" s="4"/>
      <c r="C82" s="8"/>
      <c r="D82" s="8"/>
      <c r="E82" s="8"/>
      <c r="F82" s="8"/>
      <c r="G82" s="8"/>
      <c r="H82" s="4"/>
      <c r="I82" s="1"/>
    </row>
    <row r="83" spans="1:9" ht="15.75" customHeight="1">
      <c r="A83" s="1"/>
      <c r="B83" s="4"/>
      <c r="C83" s="8"/>
      <c r="D83" s="8"/>
      <c r="E83" s="8"/>
      <c r="F83" s="8"/>
      <c r="G83" s="8"/>
      <c r="H83" s="4"/>
      <c r="I83" s="1"/>
    </row>
    <row r="84" spans="1:9" ht="15.75" customHeight="1">
      <c r="A84" s="1"/>
      <c r="B84" s="4"/>
      <c r="C84" s="8"/>
      <c r="D84" s="8"/>
      <c r="E84" s="8"/>
      <c r="F84" s="8"/>
      <c r="G84" s="8"/>
      <c r="H84" s="4"/>
      <c r="I84" s="1"/>
    </row>
    <row r="85" spans="1:9" ht="15.75" customHeight="1">
      <c r="A85" s="1"/>
      <c r="B85" s="4"/>
      <c r="C85" s="8"/>
      <c r="D85" s="8"/>
      <c r="E85" s="8"/>
      <c r="F85" s="8"/>
      <c r="G85" s="8"/>
      <c r="H85" s="4"/>
      <c r="I85" s="1"/>
    </row>
    <row r="86" spans="1:9" ht="15.75" customHeight="1">
      <c r="A86" s="1"/>
      <c r="B86" s="4"/>
      <c r="C86" s="8"/>
      <c r="D86" s="8"/>
      <c r="E86" s="8"/>
      <c r="F86" s="8"/>
      <c r="G86" s="8"/>
      <c r="H86" s="4"/>
      <c r="I86" s="1"/>
    </row>
    <row r="87" spans="1:9" ht="15.75" customHeight="1">
      <c r="A87" s="1"/>
      <c r="B87" s="4"/>
      <c r="C87" s="8"/>
      <c r="D87" s="8"/>
      <c r="E87" s="8"/>
      <c r="F87" s="8"/>
      <c r="G87" s="8"/>
      <c r="H87" s="4"/>
      <c r="I87" s="1"/>
    </row>
    <row r="88" spans="1:9" ht="15.75" customHeight="1">
      <c r="A88" s="1"/>
      <c r="B88" s="4"/>
      <c r="C88" s="8"/>
      <c r="D88" s="8"/>
      <c r="E88" s="8"/>
      <c r="F88" s="8"/>
      <c r="G88" s="8"/>
      <c r="H88" s="4"/>
      <c r="I88" s="1"/>
    </row>
    <row r="89" spans="1:9" ht="15.75" customHeight="1">
      <c r="A89" s="1"/>
      <c r="B89" s="4"/>
      <c r="C89" s="8"/>
      <c r="D89" s="8"/>
      <c r="E89" s="8"/>
      <c r="F89" s="8"/>
      <c r="G89" s="8"/>
      <c r="H89" s="4"/>
      <c r="I89" s="1"/>
    </row>
    <row r="90" spans="1:9" ht="15.75" customHeight="1">
      <c r="A90" s="1"/>
      <c r="B90" s="4"/>
      <c r="C90" s="8"/>
      <c r="D90" s="8"/>
      <c r="E90" s="8"/>
      <c r="F90" s="8"/>
      <c r="G90" s="8"/>
      <c r="H90" s="4"/>
      <c r="I90" s="1"/>
    </row>
    <row r="91" spans="1:9" ht="15.75" customHeight="1">
      <c r="A91" s="1"/>
      <c r="B91" s="4"/>
      <c r="C91" s="8"/>
      <c r="D91" s="8"/>
      <c r="E91" s="8"/>
      <c r="F91" s="8"/>
      <c r="G91" s="8"/>
      <c r="H91" s="4"/>
      <c r="I91" s="1"/>
    </row>
    <row r="92" spans="1:9" ht="15.75" customHeight="1">
      <c r="A92" s="1"/>
      <c r="B92" s="4"/>
      <c r="C92" s="8"/>
      <c r="D92" s="8"/>
      <c r="E92" s="8"/>
      <c r="F92" s="8"/>
      <c r="G92" s="8"/>
      <c r="H92" s="4"/>
      <c r="I92" s="1"/>
    </row>
    <row r="93" spans="1:9" ht="15.75" customHeight="1">
      <c r="A93" s="1"/>
      <c r="B93" s="4"/>
      <c r="C93" s="8"/>
      <c r="D93" s="8"/>
      <c r="E93" s="8"/>
      <c r="F93" s="8"/>
      <c r="G93" s="8"/>
      <c r="H93" s="4"/>
      <c r="I93" s="1"/>
    </row>
    <row r="94" spans="1:9" ht="15.75" customHeight="1">
      <c r="A94" s="1"/>
      <c r="B94" s="4"/>
      <c r="C94" s="8"/>
      <c r="D94" s="8"/>
      <c r="E94" s="8"/>
      <c r="F94" s="8"/>
      <c r="G94" s="8"/>
      <c r="H94" s="4"/>
      <c r="I94" s="1"/>
    </row>
    <row r="95" spans="1:9" ht="15.75" customHeight="1">
      <c r="A95" s="1"/>
      <c r="B95" s="4"/>
      <c r="C95" s="8"/>
      <c r="D95" s="8"/>
      <c r="E95" s="8"/>
      <c r="F95" s="8"/>
      <c r="G95" s="8"/>
      <c r="H95" s="4"/>
      <c r="I95" s="1"/>
    </row>
    <row r="96" spans="1:9" ht="15.75" customHeight="1">
      <c r="A96" s="1"/>
      <c r="B96" s="4"/>
      <c r="C96" s="8"/>
      <c r="D96" s="8"/>
      <c r="E96" s="8"/>
      <c r="F96" s="8"/>
      <c r="G96" s="8"/>
      <c r="H96" s="4"/>
      <c r="I96" s="1"/>
    </row>
    <row r="97" spans="1:9" ht="15.75" customHeight="1">
      <c r="A97" s="1"/>
      <c r="B97" s="4"/>
      <c r="C97" s="8"/>
      <c r="D97" s="8"/>
      <c r="E97" s="8"/>
      <c r="F97" s="8"/>
      <c r="G97" s="8"/>
      <c r="H97" s="4"/>
      <c r="I97" s="1"/>
    </row>
    <row r="98" spans="1:9" ht="15.75" customHeight="1">
      <c r="A98" s="1"/>
      <c r="B98" s="4"/>
      <c r="C98" s="8"/>
      <c r="D98" s="8"/>
      <c r="E98" s="8"/>
      <c r="F98" s="8"/>
      <c r="G98" s="8"/>
      <c r="H98" s="4"/>
      <c r="I98" s="1"/>
    </row>
    <row r="99" spans="1:9" ht="15.75" customHeight="1">
      <c r="A99" s="1"/>
      <c r="B99" s="4"/>
      <c r="C99" s="8"/>
      <c r="D99" s="8"/>
      <c r="E99" s="8"/>
      <c r="F99" s="8"/>
      <c r="G99" s="8"/>
      <c r="H99" s="4"/>
      <c r="I99" s="1"/>
    </row>
    <row r="100" spans="1:9" ht="15.75" customHeight="1">
      <c r="A100" s="1"/>
      <c r="B100" s="4"/>
      <c r="C100" s="8"/>
      <c r="D100" s="8"/>
      <c r="E100" s="8"/>
      <c r="F100" s="8"/>
      <c r="G100" s="8"/>
      <c r="H100" s="4"/>
      <c r="I100" s="1"/>
    </row>
    <row r="101" spans="1:9" ht="15.75" customHeight="1">
      <c r="A101" s="1"/>
      <c r="B101" s="4"/>
      <c r="C101" s="8"/>
      <c r="D101" s="8"/>
      <c r="E101" s="8"/>
      <c r="F101" s="8"/>
      <c r="G101" s="8"/>
      <c r="H101" s="4"/>
      <c r="I101" s="1"/>
    </row>
    <row r="102" spans="1:9" ht="15.75" customHeight="1">
      <c r="A102" s="1"/>
      <c r="B102" s="4"/>
      <c r="C102" s="8"/>
      <c r="D102" s="8"/>
      <c r="E102" s="8"/>
      <c r="F102" s="8"/>
      <c r="G102" s="8"/>
      <c r="H102" s="4"/>
      <c r="I102" s="1"/>
    </row>
    <row r="103" spans="1:9" ht="15.75" customHeight="1">
      <c r="A103" s="1"/>
      <c r="B103" s="4"/>
      <c r="C103" s="8"/>
      <c r="D103" s="8"/>
      <c r="E103" s="8"/>
      <c r="F103" s="8"/>
      <c r="G103" s="8"/>
      <c r="H103" s="4"/>
      <c r="I103" s="1"/>
    </row>
    <row r="104" spans="1:9" ht="15.75" customHeight="1">
      <c r="A104" s="1"/>
      <c r="B104" s="12" t="s">
        <v>40</v>
      </c>
      <c r="C104" s="12"/>
      <c r="D104" s="12" t="s">
        <v>41</v>
      </c>
      <c r="E104" s="8"/>
      <c r="F104" s="8"/>
      <c r="G104" s="8"/>
      <c r="H104" s="4"/>
      <c r="I104" s="1"/>
    </row>
    <row r="105" spans="1:9" ht="15.75" customHeight="1">
      <c r="A105" s="1"/>
      <c r="B105" s="12" t="s">
        <v>42</v>
      </c>
      <c r="C105" s="12"/>
      <c r="D105" s="12" t="s">
        <v>18</v>
      </c>
      <c r="E105" s="8"/>
      <c r="F105" s="8"/>
      <c r="G105" s="8"/>
      <c r="H105" s="4"/>
      <c r="I105" s="1"/>
    </row>
    <row r="106" spans="1:9" ht="15.75" customHeight="1">
      <c r="A106" s="1"/>
      <c r="B106" s="12" t="s">
        <v>43</v>
      </c>
      <c r="C106" s="12"/>
      <c r="D106" s="12" t="s">
        <v>21</v>
      </c>
      <c r="E106" s="8"/>
      <c r="F106" s="8"/>
      <c r="G106" s="8"/>
      <c r="H106" s="4"/>
      <c r="I106" s="1"/>
    </row>
    <row r="107" spans="1:9" ht="15.75" customHeight="1">
      <c r="A107" s="1"/>
      <c r="B107" s="12" t="s">
        <v>44</v>
      </c>
      <c r="C107" s="12"/>
      <c r="D107" s="12" t="s">
        <v>24</v>
      </c>
      <c r="E107" s="8"/>
      <c r="F107" s="8"/>
      <c r="G107" s="8"/>
      <c r="H107" s="4"/>
      <c r="I107" s="1"/>
    </row>
    <row r="108" spans="1:9" ht="15.75" customHeight="1">
      <c r="A108" s="1"/>
      <c r="B108" s="12"/>
      <c r="C108" s="12"/>
      <c r="D108" s="12" t="s">
        <v>26</v>
      </c>
      <c r="E108" s="8"/>
      <c r="F108" s="8"/>
      <c r="G108" s="8"/>
      <c r="H108" s="4"/>
      <c r="I108" s="1"/>
    </row>
    <row r="109" spans="1:9" ht="15.75" customHeight="1">
      <c r="A109" s="1"/>
      <c r="B109" s="4"/>
      <c r="C109" s="8"/>
      <c r="D109" s="8"/>
      <c r="E109" s="8"/>
      <c r="F109" s="8"/>
      <c r="G109" s="8"/>
      <c r="H109" s="4"/>
      <c r="I109" s="1"/>
    </row>
    <row r="110" spans="1:9" ht="15.75" customHeight="1">
      <c r="A110" s="1"/>
      <c r="B110" s="1"/>
      <c r="C110" s="8"/>
      <c r="D110" s="8"/>
      <c r="E110" s="8"/>
      <c r="F110" s="8"/>
      <c r="G110" s="8"/>
      <c r="H110" s="1"/>
      <c r="I110" s="1"/>
    </row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15:G15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</mergeCells>
  <pageMargins left="0.75" right="0.75" top="1" bottom="1" header="0" footer="0"/>
  <ignoredErrors>
    <ignoredError sqref="D14 C1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A8E7-F99E-4333-9E77-8ACBCB3753B3}">
  <sheetPr>
    <tabColor rgb="FFB6D7A8"/>
  </sheetPr>
  <dimension ref="A1:T959"/>
  <sheetViews>
    <sheetView workbookViewId="0">
      <pane ySplit="1" topLeftCell="A2" activePane="bottomLeft" state="frozen"/>
      <selection pane="bottomLeft" activeCell="E11" sqref="E11"/>
    </sheetView>
  </sheetViews>
  <sheetFormatPr defaultColWidth="12.7109375" defaultRowHeight="15" customHeight="1"/>
  <cols>
    <col min="1" max="1" width="2.28515625" customWidth="1"/>
    <col min="2" max="2" width="5.42578125" customWidth="1"/>
    <col min="3" max="3" width="14.42578125" customWidth="1"/>
    <col min="4" max="4" width="64.7109375" customWidth="1"/>
    <col min="5" max="5" width="21.5703125" customWidth="1"/>
    <col min="6" max="6" width="12.42578125" customWidth="1"/>
    <col min="7" max="7" width="22" customWidth="1"/>
    <col min="8" max="8" width="18.710937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7" customHeight="1">
      <c r="A1" s="13"/>
      <c r="B1" s="52" t="s">
        <v>0</v>
      </c>
      <c r="C1" s="67"/>
      <c r="D1" s="67"/>
      <c r="E1" s="67"/>
      <c r="F1" s="67"/>
      <c r="G1" s="67"/>
      <c r="H1" s="67"/>
      <c r="I1" s="68"/>
      <c r="J1" s="14">
        <f>Planejamento!C12</f>
        <v>45362</v>
      </c>
    </row>
    <row r="2" spans="1:20" ht="21" customHeight="1">
      <c r="A2" s="1"/>
      <c r="B2" s="53" t="s">
        <v>1</v>
      </c>
      <c r="C2" s="69"/>
      <c r="D2" s="69"/>
      <c r="E2" s="69"/>
      <c r="F2" s="69"/>
      <c r="G2" s="69"/>
      <c r="H2" s="69"/>
      <c r="I2" s="70"/>
      <c r="J2" s="14">
        <f t="shared" ref="J2:J22" si="0">J1+1</f>
        <v>45363</v>
      </c>
    </row>
    <row r="3" spans="1:20" ht="15.75" customHeight="1">
      <c r="A3" s="1"/>
      <c r="B3" s="54" t="s">
        <v>2</v>
      </c>
      <c r="C3" s="69"/>
      <c r="D3" s="69"/>
      <c r="E3" s="69"/>
      <c r="F3" s="69"/>
      <c r="G3" s="69"/>
      <c r="H3" s="69"/>
      <c r="I3" s="70"/>
      <c r="J3" s="14">
        <f t="shared" si="0"/>
        <v>45364</v>
      </c>
    </row>
    <row r="4" spans="1:20" ht="15.75" customHeight="1">
      <c r="A4" s="1"/>
      <c r="B4" s="55" t="s">
        <v>3</v>
      </c>
      <c r="C4" s="71"/>
      <c r="D4" s="71"/>
      <c r="E4" s="71"/>
      <c r="F4" s="71"/>
      <c r="G4" s="71"/>
      <c r="H4" s="71"/>
      <c r="I4" s="72"/>
      <c r="J4" s="14">
        <f t="shared" si="0"/>
        <v>45365</v>
      </c>
    </row>
    <row r="5" spans="1:20" ht="15.75" customHeight="1">
      <c r="A5" s="1"/>
      <c r="B5" s="54" t="s">
        <v>4</v>
      </c>
      <c r="C5" s="69"/>
      <c r="D5" s="69"/>
      <c r="E5" s="69"/>
      <c r="F5" s="69"/>
      <c r="G5" s="69"/>
      <c r="H5" s="69"/>
      <c r="I5" s="70"/>
      <c r="J5" s="14">
        <f t="shared" si="0"/>
        <v>45366</v>
      </c>
    </row>
    <row r="6" spans="1:20" ht="15.75" customHeight="1">
      <c r="A6" s="1"/>
      <c r="B6" s="1"/>
      <c r="D6" s="1"/>
      <c r="E6" s="1"/>
      <c r="F6" s="1"/>
      <c r="G6" s="1"/>
      <c r="H6" s="1"/>
      <c r="I6" s="15"/>
      <c r="J6" s="14">
        <f t="shared" si="0"/>
        <v>45367</v>
      </c>
    </row>
    <row r="7" spans="1:20" ht="26.25">
      <c r="A7" s="1"/>
      <c r="B7" s="48" t="str">
        <f>'Dados do Projeto'!B7</f>
        <v>BiblioTech</v>
      </c>
      <c r="C7" s="73"/>
      <c r="D7" s="73"/>
      <c r="E7" s="73"/>
      <c r="F7" s="73"/>
      <c r="G7" s="73"/>
      <c r="H7" s="73"/>
      <c r="I7" s="74"/>
      <c r="J7" s="14">
        <f t="shared" si="0"/>
        <v>45368</v>
      </c>
    </row>
    <row r="8" spans="1:20" ht="15.75" customHeight="1">
      <c r="A8" s="1"/>
      <c r="B8" s="1"/>
      <c r="D8" s="1"/>
      <c r="E8" s="1"/>
      <c r="F8" s="1"/>
      <c r="G8" s="1"/>
      <c r="H8" s="1"/>
      <c r="I8" s="15"/>
      <c r="J8" s="14">
        <f t="shared" si="0"/>
        <v>45369</v>
      </c>
    </row>
    <row r="9" spans="1:20" ht="15.75" customHeight="1">
      <c r="A9" s="1"/>
      <c r="B9" s="63" t="s">
        <v>45</v>
      </c>
      <c r="C9" s="73"/>
      <c r="D9" s="73"/>
      <c r="E9" s="73"/>
      <c r="F9" s="73"/>
      <c r="G9" s="73"/>
      <c r="H9" s="74"/>
      <c r="I9" s="36" t="s">
        <v>46</v>
      </c>
      <c r="J9" s="14">
        <f t="shared" si="0"/>
        <v>45370</v>
      </c>
    </row>
    <row r="10" spans="1:20" ht="15.75" customHeight="1">
      <c r="A10" s="1"/>
      <c r="B10" s="16" t="s">
        <v>29</v>
      </c>
      <c r="C10" s="16" t="s">
        <v>47</v>
      </c>
      <c r="D10" s="16" t="s">
        <v>48</v>
      </c>
      <c r="E10" s="16" t="s">
        <v>49</v>
      </c>
      <c r="F10" s="16" t="s">
        <v>50</v>
      </c>
      <c r="G10" s="16" t="s">
        <v>51</v>
      </c>
      <c r="H10" s="16" t="s">
        <v>52</v>
      </c>
      <c r="I10" s="9" t="s">
        <v>53</v>
      </c>
      <c r="J10" s="14">
        <f t="shared" si="0"/>
        <v>45371</v>
      </c>
    </row>
    <row r="11" spans="1:20" ht="33.75" customHeight="1">
      <c r="A11" s="4"/>
      <c r="B11" s="17">
        <v>1</v>
      </c>
      <c r="C11" s="18">
        <v>45368</v>
      </c>
      <c r="D11" s="19" t="s">
        <v>54</v>
      </c>
      <c r="E11" s="42" t="s">
        <v>55</v>
      </c>
      <c r="F11" s="20" t="s">
        <v>24</v>
      </c>
      <c r="G11" s="21">
        <v>2</v>
      </c>
      <c r="H11" s="21">
        <v>0</v>
      </c>
      <c r="I11" s="19"/>
      <c r="J11" s="14">
        <f>J10+1</f>
        <v>45372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33.75" customHeight="1">
      <c r="A12" s="4"/>
      <c r="B12" s="17">
        <v>2</v>
      </c>
      <c r="C12" s="18">
        <v>45365</v>
      </c>
      <c r="D12" s="19" t="s">
        <v>56</v>
      </c>
      <c r="E12" s="43" t="s">
        <v>57</v>
      </c>
      <c r="F12" s="20" t="s">
        <v>26</v>
      </c>
      <c r="G12" s="21">
        <v>5</v>
      </c>
      <c r="H12" s="21">
        <v>2</v>
      </c>
      <c r="I12" s="19"/>
      <c r="J12" s="14">
        <f>J11+1</f>
        <v>45373</v>
      </c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33.75" customHeight="1">
      <c r="A13" s="1"/>
      <c r="B13" s="17">
        <v>3</v>
      </c>
      <c r="C13" s="18">
        <v>45365</v>
      </c>
      <c r="D13" s="19" t="s">
        <v>58</v>
      </c>
      <c r="E13" s="45" t="s">
        <v>59</v>
      </c>
      <c r="F13" s="20" t="s">
        <v>26</v>
      </c>
      <c r="G13" s="21">
        <v>5</v>
      </c>
      <c r="H13" s="21" t="s">
        <v>60</v>
      </c>
      <c r="I13" s="19" t="s">
        <v>61</v>
      </c>
      <c r="J13" s="14">
        <f>J11+1</f>
        <v>45373</v>
      </c>
    </row>
    <row r="14" spans="1:20" ht="33.75" customHeight="1">
      <c r="A14" s="1"/>
      <c r="B14" s="17">
        <v>4</v>
      </c>
      <c r="C14" s="18">
        <v>45365</v>
      </c>
      <c r="D14" s="19" t="s">
        <v>62</v>
      </c>
      <c r="E14" s="42" t="s">
        <v>55</v>
      </c>
      <c r="F14" s="20" t="s">
        <v>26</v>
      </c>
      <c r="G14" s="21">
        <v>5</v>
      </c>
      <c r="H14" s="21">
        <v>3</v>
      </c>
      <c r="I14" s="19"/>
      <c r="J14" s="14">
        <f t="shared" si="0"/>
        <v>45374</v>
      </c>
    </row>
    <row r="15" spans="1:20" ht="33.75" customHeight="1">
      <c r="A15" s="1"/>
      <c r="B15" s="17">
        <v>5</v>
      </c>
      <c r="C15" s="18">
        <v>45368</v>
      </c>
      <c r="D15" s="19" t="s">
        <v>63</v>
      </c>
      <c r="E15" s="43" t="s">
        <v>57</v>
      </c>
      <c r="F15" s="20" t="s">
        <v>26</v>
      </c>
      <c r="G15" s="21">
        <v>2</v>
      </c>
      <c r="H15" s="21">
        <v>1</v>
      </c>
      <c r="I15" s="22"/>
      <c r="J15" s="14">
        <f t="shared" si="0"/>
        <v>45375</v>
      </c>
    </row>
    <row r="16" spans="1:20" ht="33.75" customHeight="1">
      <c r="A16" s="1"/>
      <c r="B16" s="17">
        <v>6</v>
      </c>
      <c r="C16" s="18">
        <v>45368</v>
      </c>
      <c r="D16" s="19" t="s">
        <v>64</v>
      </c>
      <c r="E16" s="45" t="s">
        <v>59</v>
      </c>
      <c r="F16" s="20" t="s">
        <v>26</v>
      </c>
      <c r="G16" s="21">
        <v>2</v>
      </c>
      <c r="H16" s="21" t="s">
        <v>65</v>
      </c>
      <c r="I16" s="19" t="s">
        <v>61</v>
      </c>
      <c r="J16" s="14">
        <f t="shared" si="0"/>
        <v>45376</v>
      </c>
    </row>
    <row r="17" spans="1:10" ht="33.75" customHeight="1">
      <c r="A17" s="1"/>
      <c r="B17" s="17">
        <v>7</v>
      </c>
      <c r="C17" s="18">
        <v>45368</v>
      </c>
      <c r="D17" s="19" t="s">
        <v>66</v>
      </c>
      <c r="E17" s="42" t="s">
        <v>55</v>
      </c>
      <c r="F17" s="20" t="s">
        <v>26</v>
      </c>
      <c r="G17" s="21">
        <v>2</v>
      </c>
      <c r="H17" s="21">
        <v>1</v>
      </c>
      <c r="I17" s="19"/>
      <c r="J17" s="14">
        <f t="shared" si="0"/>
        <v>45377</v>
      </c>
    </row>
    <row r="18" spans="1:10" ht="33.75" customHeight="1">
      <c r="A18" s="1"/>
      <c r="B18" s="17">
        <v>8</v>
      </c>
      <c r="C18" s="18">
        <v>45372</v>
      </c>
      <c r="D18" s="20" t="s">
        <v>67</v>
      </c>
      <c r="E18" s="43" t="s">
        <v>57</v>
      </c>
      <c r="F18" s="20" t="s">
        <v>26</v>
      </c>
      <c r="G18" s="21">
        <v>4</v>
      </c>
      <c r="H18" s="21">
        <v>1</v>
      </c>
      <c r="I18" s="19"/>
      <c r="J18" s="14">
        <f t="shared" si="0"/>
        <v>45378</v>
      </c>
    </row>
    <row r="19" spans="1:10" ht="33.75" customHeight="1">
      <c r="A19" s="1"/>
      <c r="B19" s="17">
        <v>9</v>
      </c>
      <c r="C19" s="18">
        <v>45372</v>
      </c>
      <c r="D19" s="20" t="s">
        <v>68</v>
      </c>
      <c r="E19" s="45" t="s">
        <v>59</v>
      </c>
      <c r="F19" s="20" t="s">
        <v>26</v>
      </c>
      <c r="G19" s="21">
        <v>4</v>
      </c>
      <c r="H19" s="21" t="s">
        <v>65</v>
      </c>
      <c r="I19" s="19" t="s">
        <v>61</v>
      </c>
      <c r="J19" s="14">
        <f t="shared" si="0"/>
        <v>45379</v>
      </c>
    </row>
    <row r="20" spans="1:10" ht="33.75" customHeight="1">
      <c r="A20" s="1"/>
      <c r="B20" s="17">
        <v>10</v>
      </c>
      <c r="C20" s="18">
        <v>45372</v>
      </c>
      <c r="D20" s="20" t="s">
        <v>69</v>
      </c>
      <c r="E20" s="42" t="s">
        <v>55</v>
      </c>
      <c r="F20" s="20" t="s">
        <v>26</v>
      </c>
      <c r="G20" s="21">
        <v>4</v>
      </c>
      <c r="H20" s="21">
        <v>1</v>
      </c>
      <c r="I20" s="19"/>
      <c r="J20" s="14">
        <f t="shared" si="0"/>
        <v>45380</v>
      </c>
    </row>
    <row r="21" spans="1:10" ht="33.75" customHeight="1">
      <c r="A21" s="1"/>
      <c r="B21" s="17">
        <v>11</v>
      </c>
      <c r="C21" s="18">
        <v>45368</v>
      </c>
      <c r="D21" s="20" t="s">
        <v>70</v>
      </c>
      <c r="E21" s="44" t="s">
        <v>71</v>
      </c>
      <c r="F21" s="20" t="s">
        <v>26</v>
      </c>
      <c r="G21" s="21">
        <v>5</v>
      </c>
      <c r="H21" s="21" t="s">
        <v>60</v>
      </c>
      <c r="I21" s="19"/>
      <c r="J21" s="14">
        <f t="shared" si="0"/>
        <v>45381</v>
      </c>
    </row>
    <row r="22" spans="1:10" ht="33.75" customHeight="1">
      <c r="A22" s="1"/>
      <c r="B22" s="17">
        <v>12</v>
      </c>
      <c r="C22" s="18">
        <v>45368</v>
      </c>
      <c r="D22" s="20" t="s">
        <v>72</v>
      </c>
      <c r="E22" s="45" t="s">
        <v>59</v>
      </c>
      <c r="F22" s="20" t="s">
        <v>26</v>
      </c>
      <c r="G22" s="21">
        <v>5</v>
      </c>
      <c r="H22" s="21">
        <v>1</v>
      </c>
      <c r="I22" s="19"/>
      <c r="J22" s="14">
        <f t="shared" si="0"/>
        <v>45382</v>
      </c>
    </row>
    <row r="23" spans="1:10" ht="33.75" customHeight="1">
      <c r="A23" s="1"/>
      <c r="B23" s="17">
        <v>13</v>
      </c>
      <c r="C23" s="18">
        <v>45368</v>
      </c>
      <c r="D23" s="20" t="s">
        <v>73</v>
      </c>
      <c r="E23" s="43" t="s">
        <v>57</v>
      </c>
      <c r="F23" s="20" t="s">
        <v>26</v>
      </c>
      <c r="G23" s="21">
        <v>5</v>
      </c>
      <c r="H23" s="21">
        <v>2</v>
      </c>
      <c r="I23" s="19"/>
      <c r="J23" s="14"/>
    </row>
    <row r="24" spans="1:10" ht="33.75" customHeight="1">
      <c r="A24" s="1"/>
      <c r="B24" s="17">
        <v>14</v>
      </c>
      <c r="C24" s="18">
        <v>45372</v>
      </c>
      <c r="D24" s="20" t="s">
        <v>74</v>
      </c>
      <c r="E24" s="44" t="s">
        <v>71</v>
      </c>
      <c r="F24" s="20" t="s">
        <v>26</v>
      </c>
      <c r="G24" s="21">
        <v>4</v>
      </c>
      <c r="H24" s="21" t="s">
        <v>75</v>
      </c>
      <c r="I24" s="19"/>
      <c r="J24" s="14"/>
    </row>
    <row r="25" spans="1:10" ht="33.75" customHeight="1">
      <c r="A25" s="1"/>
      <c r="B25" s="17">
        <v>15</v>
      </c>
      <c r="C25" s="18">
        <v>45372</v>
      </c>
      <c r="D25" s="20" t="s">
        <v>76</v>
      </c>
      <c r="E25" s="45" t="s">
        <v>59</v>
      </c>
      <c r="F25" s="20" t="s">
        <v>26</v>
      </c>
      <c r="G25" s="21">
        <v>4</v>
      </c>
      <c r="H25" s="21">
        <v>3</v>
      </c>
      <c r="I25" s="19"/>
      <c r="J25" s="14"/>
    </row>
    <row r="26" spans="1:10" ht="33.75" customHeight="1">
      <c r="A26" s="1"/>
      <c r="B26" s="17">
        <v>16</v>
      </c>
      <c r="C26" s="18">
        <v>45372</v>
      </c>
      <c r="D26" s="20" t="s">
        <v>77</v>
      </c>
      <c r="E26" s="43" t="s">
        <v>57</v>
      </c>
      <c r="F26" s="20" t="s">
        <v>26</v>
      </c>
      <c r="G26" s="21">
        <v>4</v>
      </c>
      <c r="H26" s="21">
        <v>1</v>
      </c>
      <c r="I26" s="19"/>
      <c r="J26" s="14"/>
    </row>
    <row r="27" spans="1:10" ht="33.75" customHeight="1">
      <c r="A27" s="1"/>
      <c r="B27" s="17">
        <v>17</v>
      </c>
      <c r="C27" s="18">
        <v>45375</v>
      </c>
      <c r="D27" s="19" t="s">
        <v>78</v>
      </c>
      <c r="E27" s="44" t="s">
        <v>71</v>
      </c>
      <c r="F27" s="20" t="s">
        <v>26</v>
      </c>
      <c r="G27" s="21">
        <v>2</v>
      </c>
      <c r="H27" s="21" t="s">
        <v>60</v>
      </c>
      <c r="I27" s="19"/>
      <c r="J27" s="14"/>
    </row>
    <row r="28" spans="1:10" ht="33.75" customHeight="1">
      <c r="A28" s="1"/>
      <c r="B28" s="17">
        <v>18</v>
      </c>
      <c r="C28" s="18">
        <v>45375</v>
      </c>
      <c r="D28" s="19" t="s">
        <v>79</v>
      </c>
      <c r="E28" s="45" t="s">
        <v>59</v>
      </c>
      <c r="F28" s="20" t="s">
        <v>26</v>
      </c>
      <c r="G28" s="21">
        <v>2</v>
      </c>
      <c r="H28" s="21">
        <v>1</v>
      </c>
      <c r="I28" s="19" t="s">
        <v>80</v>
      </c>
      <c r="J28" s="14"/>
    </row>
    <row r="29" spans="1:10" ht="33.75" customHeight="1">
      <c r="A29" s="1"/>
      <c r="B29" s="17">
        <v>19</v>
      </c>
      <c r="C29" s="18">
        <v>45375</v>
      </c>
      <c r="D29" s="19" t="s">
        <v>81</v>
      </c>
      <c r="E29" s="43" t="s">
        <v>57</v>
      </c>
      <c r="F29" s="20" t="s">
        <v>26</v>
      </c>
      <c r="G29" s="21">
        <v>2</v>
      </c>
      <c r="H29" s="21">
        <v>1</v>
      </c>
      <c r="I29" s="19"/>
      <c r="J29" s="14"/>
    </row>
    <row r="30" spans="1:10" ht="33.75" customHeight="1">
      <c r="A30" s="1"/>
      <c r="B30" s="17">
        <v>20</v>
      </c>
      <c r="C30" s="18">
        <v>45379</v>
      </c>
      <c r="D30" s="20" t="s">
        <v>82</v>
      </c>
      <c r="E30" s="42" t="s">
        <v>55</v>
      </c>
      <c r="F30" s="20" t="s">
        <v>26</v>
      </c>
      <c r="G30" s="21">
        <v>4</v>
      </c>
      <c r="H30" s="21">
        <v>3</v>
      </c>
      <c r="I30" s="19"/>
    </row>
    <row r="31" spans="1:10" ht="15.75" customHeight="1">
      <c r="A31" s="1"/>
      <c r="B31" s="1"/>
      <c r="D31" s="1"/>
      <c r="E31" s="1"/>
      <c r="F31" s="23" t="s">
        <v>83</v>
      </c>
      <c r="G31" s="24">
        <f>SUM(G11:G30)</f>
        <v>72</v>
      </c>
      <c r="H31" s="24">
        <f>SUM(H11:H30)</f>
        <v>21</v>
      </c>
      <c r="I31" s="15"/>
    </row>
    <row r="32" spans="1:10" ht="15.75" customHeight="1">
      <c r="A32" s="1"/>
      <c r="B32" s="7"/>
      <c r="C32" s="7"/>
      <c r="D32" s="7">
        <f>COUNTIFS(D11:D30, "&lt;&gt;"&amp;"")</f>
        <v>20</v>
      </c>
      <c r="E32" s="7"/>
      <c r="F32" s="7">
        <f>COUNTIFS(F11:F30, "Concluído",D11:D30, "&lt;&gt;"&amp;"")</f>
        <v>19</v>
      </c>
      <c r="G32" s="1"/>
      <c r="H32" s="1"/>
      <c r="I32" s="15"/>
    </row>
    <row r="33" spans="1:9" ht="15.75" customHeight="1">
      <c r="A33" s="1"/>
      <c r="B33" s="63" t="s">
        <v>84</v>
      </c>
      <c r="C33" s="73"/>
      <c r="D33" s="73"/>
      <c r="E33" s="73"/>
      <c r="F33" s="73"/>
      <c r="G33" s="73"/>
      <c r="H33" s="74"/>
    </row>
    <row r="34" spans="1:9" ht="15.75" customHeight="1">
      <c r="A34" s="1"/>
      <c r="B34" s="64" t="s">
        <v>85</v>
      </c>
      <c r="C34" s="73"/>
      <c r="D34" s="73"/>
      <c r="E34" s="73"/>
      <c r="F34" s="74"/>
      <c r="G34" s="16" t="s">
        <v>86</v>
      </c>
      <c r="H34" s="16" t="s">
        <v>13</v>
      </c>
    </row>
    <row r="35" spans="1:9" ht="15.75" customHeight="1">
      <c r="A35" s="1"/>
      <c r="B35" s="62" t="str">
        <f>'Dados do Projeto'!B10</f>
        <v>Alice Abreu dos Reis</v>
      </c>
      <c r="C35" s="73"/>
      <c r="D35" s="73"/>
      <c r="E35" s="73"/>
      <c r="F35" s="74"/>
      <c r="G35" s="25">
        <v>18</v>
      </c>
      <c r="H35" s="25">
        <v>8</v>
      </c>
    </row>
    <row r="36" spans="1:9" ht="15.75" customHeight="1">
      <c r="A36" s="1"/>
      <c r="B36" s="62" t="str">
        <f>'Dados do Projeto'!B11</f>
        <v>Gabriel dos Reis Nascimento</v>
      </c>
      <c r="C36" s="73"/>
      <c r="D36" s="73"/>
      <c r="E36" s="73"/>
      <c r="F36" s="74"/>
      <c r="G36" s="25">
        <v>22</v>
      </c>
      <c r="H36" s="25">
        <v>8</v>
      </c>
    </row>
    <row r="37" spans="1:9" ht="15.75" customHeight="1">
      <c r="A37" s="1"/>
      <c r="B37" s="62" t="str">
        <f>'Dados do Projeto'!B12</f>
        <v>João Luiz Zarate Teixeira</v>
      </c>
      <c r="C37" s="73"/>
      <c r="D37" s="73"/>
      <c r="E37" s="73"/>
      <c r="F37" s="74"/>
      <c r="G37" s="25">
        <v>11</v>
      </c>
      <c r="H37" s="25" t="s">
        <v>87</v>
      </c>
    </row>
    <row r="38" spans="1:9" ht="15.75" customHeight="1">
      <c r="A38" s="1"/>
      <c r="B38" s="62" t="str">
        <f>'Dados do Projeto'!B13</f>
        <v>Omar Petronílio Martins de Abreu</v>
      </c>
      <c r="C38" s="73"/>
      <c r="D38" s="73"/>
      <c r="E38" s="73"/>
      <c r="F38" s="74"/>
      <c r="G38" s="25">
        <v>15</v>
      </c>
      <c r="H38" s="25" t="s">
        <v>88</v>
      </c>
      <c r="I38" s="15"/>
    </row>
    <row r="39" spans="1:9" ht="15.75" customHeight="1">
      <c r="A39" s="1"/>
      <c r="B39" s="1"/>
      <c r="D39" s="1"/>
      <c r="E39" s="1"/>
      <c r="F39" s="1"/>
      <c r="G39" s="1"/>
      <c r="H39" s="1"/>
      <c r="I39" s="15"/>
    </row>
    <row r="40" spans="1:9" ht="15.75" customHeight="1">
      <c r="A40" s="1"/>
      <c r="B40" s="1"/>
      <c r="D40" s="1"/>
      <c r="E40" s="1"/>
      <c r="F40" s="1"/>
      <c r="G40" s="1"/>
      <c r="H40" s="1"/>
      <c r="I40" s="15"/>
    </row>
    <row r="41" spans="1:9" ht="15.75" customHeight="1">
      <c r="A41" s="1"/>
      <c r="B41" s="1"/>
      <c r="D41" s="1"/>
      <c r="E41" s="1"/>
      <c r="F41" s="1"/>
      <c r="G41" s="1"/>
      <c r="H41" s="1"/>
      <c r="I41" s="15"/>
    </row>
    <row r="42" spans="1:9" ht="15.75" customHeight="1">
      <c r="A42" s="1"/>
      <c r="B42" s="1"/>
      <c r="D42" s="1"/>
      <c r="E42" s="1"/>
      <c r="F42" s="1"/>
      <c r="G42" s="1"/>
      <c r="H42" s="1"/>
      <c r="I42" s="15"/>
    </row>
    <row r="43" spans="1:9" ht="15.75" customHeight="1">
      <c r="A43" s="1"/>
      <c r="B43" s="1"/>
      <c r="D43" s="1"/>
      <c r="E43" s="1"/>
      <c r="F43" s="1"/>
      <c r="G43" s="1"/>
      <c r="H43" s="1"/>
      <c r="I43" s="15"/>
    </row>
    <row r="44" spans="1:9" ht="15.75" customHeight="1">
      <c r="A44" s="1"/>
      <c r="B44" s="1"/>
      <c r="D44" s="1"/>
      <c r="E44" s="1"/>
      <c r="F44" s="1"/>
      <c r="G44" s="1"/>
      <c r="H44" s="1"/>
      <c r="I44" s="15"/>
    </row>
    <row r="45" spans="1:9" ht="15.75" customHeight="1">
      <c r="A45" s="1"/>
      <c r="B45" s="1"/>
      <c r="D45" s="1"/>
      <c r="E45" s="1"/>
      <c r="F45" s="1"/>
      <c r="G45" s="1"/>
      <c r="H45" s="1"/>
      <c r="I45" s="15"/>
    </row>
    <row r="46" spans="1:9" ht="15.75" customHeight="1">
      <c r="A46" s="1"/>
      <c r="B46" s="1"/>
      <c r="D46" s="1"/>
      <c r="E46" s="1"/>
      <c r="F46" s="1"/>
      <c r="G46" s="1"/>
      <c r="H46" s="1"/>
      <c r="I46" s="15"/>
    </row>
    <row r="47" spans="1:9" ht="15.75" customHeight="1">
      <c r="A47" s="1"/>
      <c r="B47" s="1"/>
      <c r="D47" s="1"/>
      <c r="E47" s="1"/>
      <c r="F47" s="1"/>
      <c r="G47" s="1"/>
      <c r="H47" s="1"/>
      <c r="I47" s="15"/>
    </row>
    <row r="48" spans="1:9" ht="15.75" customHeight="1">
      <c r="A48" s="1"/>
      <c r="B48" s="1"/>
      <c r="D48" s="1"/>
      <c r="E48" s="1"/>
      <c r="F48" s="1"/>
      <c r="G48" s="1"/>
      <c r="H48" s="1"/>
      <c r="I48" s="15"/>
    </row>
    <row r="49" spans="1:9" ht="15.75" customHeight="1">
      <c r="A49" s="1"/>
      <c r="B49" s="1"/>
      <c r="D49" s="1"/>
      <c r="E49" s="1"/>
      <c r="F49" s="1"/>
      <c r="G49" s="1"/>
      <c r="H49" s="1"/>
      <c r="I49" s="15"/>
    </row>
    <row r="50" spans="1:9" ht="15.75" customHeight="1">
      <c r="A50" s="1"/>
      <c r="B50" s="1"/>
      <c r="D50" s="1"/>
      <c r="E50" s="1"/>
      <c r="F50" s="1"/>
      <c r="G50" s="1"/>
      <c r="H50" s="1"/>
      <c r="I50" s="15"/>
    </row>
    <row r="51" spans="1:9" ht="15.75" customHeight="1">
      <c r="A51" s="1"/>
      <c r="B51" s="1"/>
      <c r="D51" s="1"/>
      <c r="E51" s="1"/>
      <c r="F51" s="1"/>
      <c r="G51" s="1"/>
      <c r="H51" s="1"/>
      <c r="I51" s="15"/>
    </row>
    <row r="52" spans="1:9" ht="15.75" customHeight="1">
      <c r="A52" s="1"/>
      <c r="B52" s="1"/>
      <c r="D52" s="1"/>
      <c r="E52" s="1"/>
      <c r="F52" s="1"/>
      <c r="G52" s="1"/>
      <c r="H52" s="1"/>
      <c r="I52" s="15"/>
    </row>
    <row r="53" spans="1:9" ht="15.75" customHeight="1">
      <c r="A53" s="1"/>
      <c r="B53" s="1"/>
      <c r="D53" s="1"/>
      <c r="E53" s="1"/>
      <c r="F53" s="1"/>
      <c r="G53" s="1"/>
      <c r="H53" s="1"/>
      <c r="I53" s="15"/>
    </row>
    <row r="54" spans="1:9" ht="15.75" customHeight="1">
      <c r="A54" s="1"/>
      <c r="B54" s="1"/>
      <c r="D54" s="1"/>
      <c r="E54" s="1"/>
      <c r="F54" s="1"/>
      <c r="G54" s="1"/>
      <c r="H54" s="1"/>
      <c r="I54" s="15"/>
    </row>
    <row r="55" spans="1:9" ht="15.75" customHeight="1">
      <c r="A55" s="1"/>
      <c r="B55" s="1"/>
      <c r="D55" s="1"/>
      <c r="E55" s="1"/>
      <c r="F55" s="1"/>
      <c r="G55" s="1"/>
      <c r="H55" s="1"/>
      <c r="I55" s="15"/>
    </row>
    <row r="56" spans="1:9" ht="15.75" customHeight="1">
      <c r="A56" s="1"/>
      <c r="B56" s="1"/>
      <c r="D56" s="1"/>
      <c r="E56" s="1"/>
      <c r="F56" s="1"/>
      <c r="G56" s="1"/>
      <c r="H56" s="1"/>
      <c r="I56" s="15"/>
    </row>
    <row r="57" spans="1:9" ht="15.75" customHeight="1">
      <c r="A57" s="1"/>
      <c r="B57" s="1"/>
      <c r="D57" s="1"/>
      <c r="E57" s="1"/>
      <c r="F57" s="1"/>
      <c r="G57" s="1"/>
      <c r="H57" s="1"/>
      <c r="I57" s="15"/>
    </row>
    <row r="58" spans="1:9" ht="15.75" customHeight="1">
      <c r="A58" s="1"/>
      <c r="B58" s="1"/>
      <c r="D58" s="1"/>
      <c r="E58" s="1"/>
      <c r="F58" s="1"/>
      <c r="G58" s="1"/>
      <c r="H58" s="1"/>
      <c r="I58" s="15"/>
    </row>
    <row r="59" spans="1:9" ht="15.75" customHeight="1">
      <c r="A59" s="1"/>
      <c r="B59" s="1"/>
      <c r="D59" s="1"/>
      <c r="E59" s="1"/>
      <c r="F59" s="1"/>
      <c r="G59" s="1"/>
      <c r="H59" s="1"/>
      <c r="I59" s="15"/>
    </row>
    <row r="60" spans="1:9" ht="15.75" customHeight="1">
      <c r="A60" s="1"/>
      <c r="B60" s="1"/>
      <c r="D60" s="1"/>
      <c r="E60" s="1"/>
      <c r="F60" s="1"/>
      <c r="G60" s="1"/>
      <c r="H60" s="1"/>
      <c r="I60" s="15"/>
    </row>
    <row r="61" spans="1:9" ht="15.75" customHeight="1">
      <c r="A61" s="1"/>
      <c r="B61" s="1"/>
      <c r="D61" s="1"/>
      <c r="E61" s="1"/>
      <c r="F61" s="1"/>
      <c r="G61" s="1"/>
      <c r="H61" s="1"/>
      <c r="I61" s="15"/>
    </row>
    <row r="62" spans="1:9" ht="15.75" customHeight="1">
      <c r="A62" s="1"/>
      <c r="B62" s="1"/>
      <c r="D62" s="1"/>
      <c r="E62" s="1"/>
      <c r="F62" s="1"/>
      <c r="G62" s="1"/>
      <c r="H62" s="1"/>
      <c r="I62" s="15"/>
    </row>
    <row r="63" spans="1:9" ht="15.75" customHeight="1">
      <c r="A63" s="1"/>
      <c r="B63" s="1"/>
      <c r="D63" s="1"/>
      <c r="E63" s="1"/>
      <c r="F63" s="1"/>
      <c r="G63" s="1"/>
      <c r="H63" s="1"/>
      <c r="I63" s="15"/>
    </row>
    <row r="64" spans="1:9" ht="15.75" customHeight="1">
      <c r="A64" s="1"/>
      <c r="B64" s="1"/>
      <c r="D64" s="1"/>
      <c r="E64" s="1"/>
      <c r="F64" s="1"/>
      <c r="G64" s="1"/>
      <c r="H64" s="1"/>
      <c r="I64" s="15"/>
    </row>
    <row r="65" spans="1:9" ht="15.75" customHeight="1">
      <c r="A65" s="1"/>
      <c r="B65" s="1"/>
      <c r="D65" s="1"/>
      <c r="E65" s="1"/>
      <c r="F65" s="1"/>
      <c r="G65" s="1"/>
      <c r="H65" s="1"/>
      <c r="I65" s="15"/>
    </row>
    <row r="66" spans="1:9" ht="15.75" customHeight="1">
      <c r="A66" s="1"/>
      <c r="B66" s="1"/>
      <c r="D66" s="1"/>
      <c r="E66" s="1"/>
      <c r="F66" s="1"/>
      <c r="G66" s="1"/>
      <c r="H66" s="1"/>
      <c r="I66" s="15"/>
    </row>
    <row r="67" spans="1:9" ht="15.75" customHeight="1">
      <c r="A67" s="1"/>
      <c r="B67" s="1"/>
      <c r="D67" s="1"/>
      <c r="E67" s="1"/>
      <c r="F67" s="1"/>
      <c r="G67" s="1"/>
      <c r="H67" s="1"/>
      <c r="I67" s="15"/>
    </row>
    <row r="68" spans="1:9" ht="15.75" customHeight="1">
      <c r="A68" s="1"/>
      <c r="B68" s="1"/>
      <c r="D68" s="1"/>
      <c r="E68" s="1"/>
      <c r="F68" s="1"/>
      <c r="G68" s="1"/>
      <c r="H68" s="1"/>
      <c r="I68" s="15"/>
    </row>
    <row r="69" spans="1:9" ht="15.75" customHeight="1">
      <c r="A69" s="1"/>
      <c r="B69" s="1"/>
      <c r="D69" s="3"/>
      <c r="E69" s="1"/>
      <c r="F69" s="3"/>
      <c r="G69" s="1"/>
      <c r="H69" s="1"/>
      <c r="I69" s="15"/>
    </row>
    <row r="70" spans="1:9" ht="15.75" customHeight="1">
      <c r="A70" s="1"/>
      <c r="B70" s="1"/>
      <c r="D70" s="3"/>
      <c r="E70" s="1"/>
      <c r="F70" s="3"/>
      <c r="G70" s="1"/>
      <c r="H70" s="1"/>
      <c r="I70" s="15"/>
    </row>
    <row r="71" spans="1:9" ht="15.75" customHeight="1">
      <c r="A71" s="1"/>
      <c r="B71" s="1"/>
      <c r="D71" s="3"/>
      <c r="E71" s="1"/>
      <c r="F71" s="3"/>
      <c r="G71" s="1"/>
      <c r="H71" s="1"/>
      <c r="I71" s="15"/>
    </row>
    <row r="72" spans="1:9" ht="15.75" customHeight="1">
      <c r="A72" s="1"/>
      <c r="B72" s="1"/>
      <c r="D72" s="3"/>
      <c r="E72" s="1"/>
      <c r="F72" s="3"/>
      <c r="G72" s="1"/>
      <c r="H72" s="1"/>
      <c r="I72" s="15"/>
    </row>
    <row r="73" spans="1:9" ht="15.75" customHeight="1">
      <c r="A73" s="1"/>
      <c r="B73" s="1"/>
      <c r="D73" s="3"/>
      <c r="E73" s="1"/>
      <c r="F73" s="1"/>
      <c r="G73" s="1"/>
      <c r="H73" s="1"/>
      <c r="I73" s="15"/>
    </row>
    <row r="74" spans="1:9" ht="15.75" customHeight="1">
      <c r="A74" s="1"/>
      <c r="B74" s="1"/>
      <c r="D74" s="1"/>
      <c r="E74" s="1"/>
      <c r="F74" s="1"/>
      <c r="G74" s="1"/>
      <c r="H74" s="1"/>
      <c r="I74" s="15"/>
    </row>
    <row r="75" spans="1:9" ht="15.75" customHeight="1">
      <c r="I75" s="5"/>
    </row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sortState xmlns:xlrd2="http://schemas.microsoft.com/office/spreadsheetml/2017/richdata2" ref="B35:F38">
    <sortCondition ref="B35:B38"/>
  </sortState>
  <mergeCells count="13">
    <mergeCell ref="B7:I7"/>
    <mergeCell ref="B1:I1"/>
    <mergeCell ref="B2:I2"/>
    <mergeCell ref="B3:I3"/>
    <mergeCell ref="B4:I4"/>
    <mergeCell ref="B5:I5"/>
    <mergeCell ref="B37:F37"/>
    <mergeCell ref="B38:F38"/>
    <mergeCell ref="B9:H9"/>
    <mergeCell ref="B33:H33"/>
    <mergeCell ref="B34:F34"/>
    <mergeCell ref="B35:F35"/>
    <mergeCell ref="B36:F36"/>
  </mergeCells>
  <conditionalFormatting sqref="E11:E30">
    <cfRule type="containsBlanks" dxfId="468" priority="6">
      <formula>LEN(TRIM(E11))=0</formula>
    </cfRule>
  </conditionalFormatting>
  <conditionalFormatting sqref="C11:C30">
    <cfRule type="expression" dxfId="467" priority="13">
      <formula>AND(ISNUMBER(C11),TRUNC(C11)&lt;TODAY())</formula>
    </cfRule>
  </conditionalFormatting>
  <conditionalFormatting sqref="E11:E30">
    <cfRule type="expression" dxfId="466" priority="67">
      <formula>NOT(ISERROR(SEARCH((#REF!),(E11))))</formula>
    </cfRule>
  </conditionalFormatting>
  <conditionalFormatting sqref="E11:E30">
    <cfRule type="expression" dxfId="465" priority="68">
      <formula>NOT(ISERROR(SEARCH(($B$35),(E11))))</formula>
    </cfRule>
  </conditionalFormatting>
  <conditionalFormatting sqref="E11:E30">
    <cfRule type="expression" dxfId="464" priority="70">
      <formula>NOT(ISERROR(SEARCH(($B$36),(E11))))</formula>
    </cfRule>
  </conditionalFormatting>
  <conditionalFormatting sqref="E11:E30">
    <cfRule type="expression" dxfId="463" priority="74">
      <formula>NOT(ISERROR(SEARCH(($B$37),(E11))))</formula>
    </cfRule>
  </conditionalFormatting>
  <conditionalFormatting sqref="E11:E30">
    <cfRule type="expression" dxfId="462" priority="87">
      <formula>NOT(ISERROR(SEARCH((#REF!),(E11))))</formula>
    </cfRule>
  </conditionalFormatting>
  <dataValidations count="1">
    <dataValidation type="list" allowBlank="1" showErrorMessage="1" sqref="C11:C30" xr:uid="{135305A1-F2C6-43A6-A4FE-564CA486FFF8}">
      <formula1>$J$1:$J$22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3021307-6C61-4237-96B5-C68F28DB51D9}">
          <x14:formula1>
            <xm:f>'Dados do Projeto'!$M$96:$M$99</xm:f>
          </x14:formula1>
          <xm:sqref>F11:F30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T954"/>
  <sheetViews>
    <sheetView workbookViewId="0">
      <pane ySplit="1" topLeftCell="A2" activePane="bottomLeft" state="frozen"/>
      <selection pane="bottomLeft" activeCell="D14" sqref="D14"/>
    </sheetView>
  </sheetViews>
  <sheetFormatPr defaultColWidth="12.7109375" defaultRowHeight="15" customHeight="1"/>
  <cols>
    <col min="1" max="1" width="0.7109375" customWidth="1"/>
    <col min="2" max="2" width="5.42578125" customWidth="1"/>
    <col min="3" max="3" width="14.42578125" customWidth="1"/>
    <col min="4" max="4" width="61.140625" customWidth="1"/>
    <col min="5" max="5" width="22.28515625" customWidth="1"/>
    <col min="6" max="6" width="14.7109375" customWidth="1"/>
    <col min="7" max="7" width="21.28515625" customWidth="1"/>
    <col min="8" max="8" width="18.2851562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1.75" customHeight="1">
      <c r="A1" s="13"/>
      <c r="B1" s="52" t="s">
        <v>0</v>
      </c>
      <c r="C1" s="67"/>
      <c r="D1" s="67"/>
      <c r="E1" s="67"/>
      <c r="F1" s="67"/>
      <c r="G1" s="67"/>
      <c r="H1" s="67"/>
      <c r="I1" s="68"/>
      <c r="J1" s="14">
        <f>Planejamento!C13</f>
        <v>45383</v>
      </c>
    </row>
    <row r="2" spans="1:20" ht="19.5" customHeight="1">
      <c r="A2" s="1"/>
      <c r="B2" s="53" t="s">
        <v>1</v>
      </c>
      <c r="C2" s="69"/>
      <c r="D2" s="69"/>
      <c r="E2" s="69"/>
      <c r="F2" s="69"/>
      <c r="G2" s="69"/>
      <c r="H2" s="69"/>
      <c r="I2" s="70"/>
      <c r="J2" s="14">
        <f t="shared" ref="J2:J21" si="0">J1+1</f>
        <v>45384</v>
      </c>
    </row>
    <row r="3" spans="1:20" ht="15.75" customHeight="1">
      <c r="A3" s="1"/>
      <c r="B3" s="54" t="s">
        <v>89</v>
      </c>
      <c r="C3" s="69"/>
      <c r="D3" s="69"/>
      <c r="E3" s="69"/>
      <c r="F3" s="69"/>
      <c r="G3" s="69"/>
      <c r="H3" s="69"/>
      <c r="I3" s="70"/>
      <c r="J3" s="14">
        <f t="shared" si="0"/>
        <v>45385</v>
      </c>
    </row>
    <row r="4" spans="1:20" ht="15.75" customHeight="1">
      <c r="A4" s="1"/>
      <c r="B4" s="55" t="s">
        <v>3</v>
      </c>
      <c r="C4" s="71"/>
      <c r="D4" s="71"/>
      <c r="E4" s="71"/>
      <c r="F4" s="71"/>
      <c r="G4" s="71"/>
      <c r="H4" s="71"/>
      <c r="I4" s="72"/>
      <c r="J4" s="14">
        <f t="shared" si="0"/>
        <v>45386</v>
      </c>
    </row>
    <row r="5" spans="1:20" ht="15.75" customHeight="1">
      <c r="A5" s="1"/>
      <c r="B5" s="54" t="s">
        <v>4</v>
      </c>
      <c r="C5" s="69"/>
      <c r="D5" s="69"/>
      <c r="E5" s="69"/>
      <c r="F5" s="69"/>
      <c r="G5" s="69"/>
      <c r="H5" s="69"/>
      <c r="I5" s="70"/>
      <c r="J5" s="14">
        <f t="shared" si="0"/>
        <v>45387</v>
      </c>
    </row>
    <row r="6" spans="1:20" ht="15.75" customHeight="1">
      <c r="A6" s="1"/>
      <c r="B6" s="1"/>
      <c r="C6" s="1"/>
      <c r="D6" s="1"/>
      <c r="E6" s="1"/>
      <c r="F6" s="1"/>
      <c r="G6" s="1"/>
      <c r="H6" s="1"/>
      <c r="I6" s="1"/>
      <c r="J6" s="14">
        <f t="shared" si="0"/>
        <v>45388</v>
      </c>
    </row>
    <row r="7" spans="1:20" ht="21.75" customHeight="1">
      <c r="A7" s="1"/>
      <c r="B7" s="48" t="str">
        <f>'Dados do Projeto'!B7</f>
        <v>BiblioTech</v>
      </c>
      <c r="C7" s="73"/>
      <c r="D7" s="73"/>
      <c r="E7" s="73"/>
      <c r="F7" s="73"/>
      <c r="G7" s="73"/>
      <c r="H7" s="73"/>
      <c r="I7" s="74"/>
      <c r="J7" s="14">
        <f t="shared" si="0"/>
        <v>45389</v>
      </c>
    </row>
    <row r="8" spans="1:20" ht="15.75" customHeight="1">
      <c r="A8" s="1"/>
      <c r="B8" s="1"/>
      <c r="C8" s="1"/>
      <c r="D8" s="1"/>
      <c r="E8" s="1"/>
      <c r="F8" s="1"/>
      <c r="G8" s="1"/>
      <c r="H8" s="1"/>
      <c r="I8" s="1"/>
      <c r="J8" s="14">
        <f t="shared" si="0"/>
        <v>45390</v>
      </c>
    </row>
    <row r="9" spans="1:20" ht="15.75" customHeight="1">
      <c r="A9" s="1"/>
      <c r="B9" s="63" t="s">
        <v>90</v>
      </c>
      <c r="C9" s="73"/>
      <c r="D9" s="73"/>
      <c r="E9" s="73"/>
      <c r="F9" s="73"/>
      <c r="G9" s="73"/>
      <c r="H9" s="74"/>
      <c r="I9" s="37" t="s">
        <v>46</v>
      </c>
      <c r="J9" s="14">
        <f t="shared" si="0"/>
        <v>45391</v>
      </c>
    </row>
    <row r="10" spans="1:20" ht="15.75" customHeight="1">
      <c r="A10" s="1"/>
      <c r="B10" s="16" t="s">
        <v>29</v>
      </c>
      <c r="C10" s="16" t="s">
        <v>47</v>
      </c>
      <c r="D10" s="16" t="s">
        <v>48</v>
      </c>
      <c r="E10" s="16" t="s">
        <v>49</v>
      </c>
      <c r="F10" s="16" t="s">
        <v>50</v>
      </c>
      <c r="G10" s="16" t="s">
        <v>51</v>
      </c>
      <c r="H10" s="16" t="s">
        <v>52</v>
      </c>
      <c r="I10" s="26" t="s">
        <v>53</v>
      </c>
      <c r="J10" s="14">
        <f t="shared" si="0"/>
        <v>45392</v>
      </c>
    </row>
    <row r="11" spans="1:20" ht="48.75" customHeight="1">
      <c r="A11" s="4"/>
      <c r="B11" s="17">
        <v>1</v>
      </c>
      <c r="C11" s="18">
        <v>45401</v>
      </c>
      <c r="D11" s="19" t="s">
        <v>54</v>
      </c>
      <c r="E11" s="42" t="s">
        <v>55</v>
      </c>
      <c r="F11" s="20" t="s">
        <v>24</v>
      </c>
      <c r="G11" s="21">
        <v>2</v>
      </c>
      <c r="H11" s="21">
        <v>0</v>
      </c>
      <c r="I11" s="19"/>
      <c r="J11" s="14">
        <f t="shared" si="0"/>
        <v>45393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0.25" customHeight="1">
      <c r="A12" s="1"/>
      <c r="B12" s="17">
        <v>2</v>
      </c>
      <c r="C12" s="18">
        <v>45393</v>
      </c>
      <c r="D12" s="19" t="s">
        <v>91</v>
      </c>
      <c r="E12" s="42" t="s">
        <v>55</v>
      </c>
      <c r="F12" s="20" t="s">
        <v>26</v>
      </c>
      <c r="G12" s="21">
        <v>5</v>
      </c>
      <c r="H12" s="21">
        <v>4</v>
      </c>
      <c r="I12" s="22"/>
      <c r="J12" s="14">
        <f t="shared" si="0"/>
        <v>45394</v>
      </c>
    </row>
    <row r="13" spans="1:20" ht="52.5" customHeight="1">
      <c r="A13" s="1"/>
      <c r="B13" s="17">
        <v>3</v>
      </c>
      <c r="C13" s="18">
        <v>45393</v>
      </c>
      <c r="D13" s="39" t="s">
        <v>92</v>
      </c>
      <c r="E13" s="42" t="s">
        <v>55</v>
      </c>
      <c r="F13" s="20" t="s">
        <v>26</v>
      </c>
      <c r="G13" s="21">
        <v>2</v>
      </c>
      <c r="H13" s="21">
        <v>1</v>
      </c>
      <c r="I13" s="27"/>
      <c r="J13" s="14">
        <f t="shared" si="0"/>
        <v>45395</v>
      </c>
    </row>
    <row r="14" spans="1:20" ht="51" customHeight="1">
      <c r="A14" s="1"/>
      <c r="B14" s="17">
        <v>4</v>
      </c>
      <c r="C14" s="18">
        <v>45393</v>
      </c>
      <c r="D14" s="39" t="s">
        <v>93</v>
      </c>
      <c r="E14" s="42" t="s">
        <v>55</v>
      </c>
      <c r="F14" s="20" t="s">
        <v>26</v>
      </c>
      <c r="G14" s="21">
        <v>5</v>
      </c>
      <c r="H14" s="21">
        <v>4</v>
      </c>
      <c r="I14" s="27"/>
      <c r="J14" s="14">
        <f t="shared" si="0"/>
        <v>45396</v>
      </c>
    </row>
    <row r="15" spans="1:20" ht="37.5" customHeight="1">
      <c r="A15" s="1"/>
      <c r="B15" s="17">
        <v>5</v>
      </c>
      <c r="C15" s="18">
        <v>45393</v>
      </c>
      <c r="D15" s="39" t="s">
        <v>94</v>
      </c>
      <c r="E15" s="42" t="s">
        <v>55</v>
      </c>
      <c r="F15" s="20" t="s">
        <v>26</v>
      </c>
      <c r="G15" s="21">
        <v>2</v>
      </c>
      <c r="H15" s="21">
        <v>1</v>
      </c>
      <c r="I15" s="27"/>
      <c r="J15" s="14">
        <f t="shared" si="0"/>
        <v>45397</v>
      </c>
    </row>
    <row r="16" spans="1:20" ht="37.5" customHeight="1">
      <c r="A16" s="1"/>
      <c r="B16" s="17">
        <v>6</v>
      </c>
      <c r="C16" s="18">
        <v>45396</v>
      </c>
      <c r="D16" s="39" t="s">
        <v>95</v>
      </c>
      <c r="E16" s="44" t="s">
        <v>71</v>
      </c>
      <c r="F16" s="20" t="s">
        <v>26</v>
      </c>
      <c r="G16" s="21">
        <v>5</v>
      </c>
      <c r="H16" s="21">
        <v>3</v>
      </c>
      <c r="I16" s="27"/>
      <c r="J16" s="14">
        <f t="shared" si="0"/>
        <v>45398</v>
      </c>
    </row>
    <row r="17" spans="1:10" ht="37.5" customHeight="1">
      <c r="A17" s="1"/>
      <c r="B17" s="17">
        <v>7</v>
      </c>
      <c r="C17" s="18">
        <v>45396</v>
      </c>
      <c r="D17" s="39" t="s">
        <v>96</v>
      </c>
      <c r="E17" s="45" t="s">
        <v>59</v>
      </c>
      <c r="F17" s="20" t="s">
        <v>26</v>
      </c>
      <c r="G17" s="21">
        <v>5</v>
      </c>
      <c r="H17" s="21" t="s">
        <v>97</v>
      </c>
      <c r="I17" s="27"/>
      <c r="J17" s="14">
        <f t="shared" si="0"/>
        <v>45399</v>
      </c>
    </row>
    <row r="18" spans="1:10" ht="37.5" customHeight="1">
      <c r="A18" s="1"/>
      <c r="B18" s="17">
        <v>8</v>
      </c>
      <c r="C18" s="18">
        <v>45396</v>
      </c>
      <c r="D18" s="39" t="s">
        <v>98</v>
      </c>
      <c r="E18" s="43" t="s">
        <v>57</v>
      </c>
      <c r="F18" s="20" t="s">
        <v>26</v>
      </c>
      <c r="G18" s="21">
        <v>5</v>
      </c>
      <c r="H18" s="21">
        <v>3</v>
      </c>
      <c r="I18" s="27"/>
      <c r="J18" s="14">
        <f t="shared" si="0"/>
        <v>45400</v>
      </c>
    </row>
    <row r="19" spans="1:10" ht="37.5" customHeight="1">
      <c r="A19" s="1"/>
      <c r="B19" s="17">
        <v>9</v>
      </c>
      <c r="C19" s="18">
        <v>45399</v>
      </c>
      <c r="D19" s="39" t="s">
        <v>99</v>
      </c>
      <c r="E19" s="44" t="s">
        <v>100</v>
      </c>
      <c r="F19" s="20" t="s">
        <v>26</v>
      </c>
      <c r="G19" s="21">
        <v>5</v>
      </c>
      <c r="H19" s="21">
        <v>3</v>
      </c>
      <c r="I19" s="19"/>
      <c r="J19" s="14">
        <f t="shared" si="0"/>
        <v>45401</v>
      </c>
    </row>
    <row r="20" spans="1:10" ht="37.5" customHeight="1">
      <c r="A20" s="1"/>
      <c r="B20" s="17">
        <v>10</v>
      </c>
      <c r="C20" s="18">
        <v>45399</v>
      </c>
      <c r="D20" s="39" t="s">
        <v>101</v>
      </c>
      <c r="E20" s="45" t="s">
        <v>59</v>
      </c>
      <c r="F20" s="20" t="s">
        <v>26</v>
      </c>
      <c r="G20" s="46">
        <v>5</v>
      </c>
      <c r="H20" s="21">
        <v>3</v>
      </c>
      <c r="I20" s="19"/>
      <c r="J20" s="14">
        <f t="shared" si="0"/>
        <v>45402</v>
      </c>
    </row>
    <row r="21" spans="1:10" ht="37.5" customHeight="1">
      <c r="A21" s="1"/>
      <c r="B21" s="17">
        <v>11</v>
      </c>
      <c r="C21" s="18">
        <v>45399</v>
      </c>
      <c r="D21" s="39" t="s">
        <v>102</v>
      </c>
      <c r="E21" s="43" t="s">
        <v>57</v>
      </c>
      <c r="F21" s="20" t="s">
        <v>26</v>
      </c>
      <c r="G21" s="21">
        <v>5</v>
      </c>
      <c r="H21" s="21">
        <v>3</v>
      </c>
      <c r="I21" s="19"/>
      <c r="J21" s="14">
        <f t="shared" si="0"/>
        <v>45403</v>
      </c>
    </row>
    <row r="22" spans="1:10" ht="45" customHeight="1">
      <c r="A22" s="1"/>
      <c r="B22" s="17">
        <v>12</v>
      </c>
      <c r="C22" s="18">
        <v>45393</v>
      </c>
      <c r="D22" s="39" t="s">
        <v>103</v>
      </c>
      <c r="E22" s="43" t="s">
        <v>57</v>
      </c>
      <c r="F22" s="20" t="s">
        <v>26</v>
      </c>
      <c r="G22" s="21">
        <v>2</v>
      </c>
      <c r="H22" s="21">
        <v>1</v>
      </c>
      <c r="I22" s="19"/>
      <c r="J22" s="1"/>
    </row>
    <row r="23" spans="1:10" ht="37.5" customHeight="1">
      <c r="A23" s="1"/>
      <c r="B23" s="17">
        <v>13</v>
      </c>
      <c r="C23" s="18">
        <v>45401</v>
      </c>
      <c r="D23" s="39" t="s">
        <v>104</v>
      </c>
      <c r="E23" s="42" t="s">
        <v>55</v>
      </c>
      <c r="F23" s="20" t="s">
        <v>26</v>
      </c>
      <c r="G23" s="21">
        <v>3</v>
      </c>
      <c r="H23" s="21">
        <v>3</v>
      </c>
      <c r="I23" s="19"/>
      <c r="J23" s="1"/>
    </row>
    <row r="24" spans="1:10" ht="15.75" customHeight="1">
      <c r="A24" s="1"/>
      <c r="B24" s="1"/>
      <c r="C24" s="1"/>
      <c r="D24" s="1"/>
      <c r="E24" s="1"/>
      <c r="F24" s="23" t="s">
        <v>83</v>
      </c>
      <c r="G24" s="24">
        <f>SUM(G11:G23)</f>
        <v>51</v>
      </c>
      <c r="H24" s="24">
        <f>SUM(H11:H23)</f>
        <v>29</v>
      </c>
      <c r="I24" s="1"/>
      <c r="J24" s="1"/>
    </row>
    <row r="25" spans="1:10" ht="15.75" customHeight="1">
      <c r="A25" s="1"/>
      <c r="B25" s="7"/>
      <c r="C25" s="7"/>
      <c r="D25" s="7">
        <f>COUNTIFS(D11:D23, "&lt;&gt;"&amp;"")</f>
        <v>13</v>
      </c>
      <c r="E25" s="7"/>
      <c r="F25" s="7">
        <f>COUNTIFS(F11:F23, "Concluído",D11:D23, "&lt;&gt;"&amp;"")</f>
        <v>12</v>
      </c>
      <c r="G25" s="1"/>
      <c r="H25" s="1"/>
      <c r="I25" s="1"/>
      <c r="J25" s="1"/>
    </row>
    <row r="26" spans="1:10" ht="15.75" customHeight="1">
      <c r="A26" s="1"/>
      <c r="B26" s="63" t="s">
        <v>84</v>
      </c>
      <c r="C26" s="73"/>
      <c r="D26" s="73"/>
      <c r="E26" s="73"/>
      <c r="F26" s="73"/>
      <c r="G26" s="73"/>
      <c r="H26" s="74"/>
      <c r="I26" s="1"/>
      <c r="J26" s="1"/>
    </row>
    <row r="27" spans="1:10" ht="15.75" customHeight="1">
      <c r="A27" s="1"/>
      <c r="B27" s="64" t="s">
        <v>85</v>
      </c>
      <c r="C27" s="73"/>
      <c r="D27" s="73"/>
      <c r="E27" s="73"/>
      <c r="F27" s="74"/>
      <c r="G27" s="16" t="s">
        <v>86</v>
      </c>
      <c r="H27" s="16" t="s">
        <v>13</v>
      </c>
      <c r="I27" s="1"/>
      <c r="J27" s="1"/>
    </row>
    <row r="28" spans="1:10" ht="15.75" customHeight="1">
      <c r="A28" s="1"/>
      <c r="B28" s="62" t="str">
        <f>'Dados do Projeto'!B10</f>
        <v>Alice Abreu dos Reis</v>
      </c>
      <c r="C28" s="65"/>
      <c r="D28" s="65"/>
      <c r="E28" s="65"/>
      <c r="F28" s="66"/>
      <c r="G28" s="25">
        <v>16</v>
      </c>
      <c r="H28" s="25">
        <v>13</v>
      </c>
      <c r="I28" s="1"/>
      <c r="J28" s="1"/>
    </row>
    <row r="29" spans="1:10" ht="15.75" customHeight="1">
      <c r="A29" s="1"/>
      <c r="B29" s="62" t="str">
        <f>'Dados do Projeto'!B11</f>
        <v>Gabriel dos Reis Nascimento</v>
      </c>
      <c r="C29" s="65"/>
      <c r="D29" s="65"/>
      <c r="E29" s="65"/>
      <c r="F29" s="66"/>
      <c r="G29" s="25">
        <v>12</v>
      </c>
      <c r="H29" s="25">
        <v>7</v>
      </c>
      <c r="I29" s="1"/>
      <c r="J29" s="1"/>
    </row>
    <row r="30" spans="1:10" ht="15.75" customHeight="1">
      <c r="A30" s="1"/>
      <c r="B30" s="62" t="str">
        <f>'Dados do Projeto'!B12</f>
        <v>João Luiz Zarate Teixeira</v>
      </c>
      <c r="C30" s="73"/>
      <c r="D30" s="73"/>
      <c r="E30" s="73"/>
      <c r="F30" s="74"/>
      <c r="G30" s="25">
        <v>10</v>
      </c>
      <c r="H30" s="25" t="s">
        <v>105</v>
      </c>
      <c r="I30" s="1"/>
      <c r="J30" s="1"/>
    </row>
    <row r="31" spans="1:10" ht="15.75" customHeight="1">
      <c r="A31" s="1"/>
      <c r="B31" s="62" t="str">
        <f>'Dados do Projeto'!B13</f>
        <v>Omar Petronílio Martins de Abreu</v>
      </c>
      <c r="C31" s="73"/>
      <c r="D31" s="73"/>
      <c r="E31" s="73"/>
      <c r="F31" s="74"/>
      <c r="G31" s="25">
        <v>13</v>
      </c>
      <c r="H31" s="25">
        <v>6</v>
      </c>
      <c r="I31" s="1"/>
      <c r="J31" s="1"/>
    </row>
    <row r="32" spans="1:10" ht="15.75" customHeight="1">
      <c r="A32" s="1"/>
      <c r="B32" s="1"/>
      <c r="D32" s="1"/>
      <c r="E32" s="1"/>
      <c r="F32" s="1"/>
      <c r="G32" s="1"/>
      <c r="H32" s="1"/>
      <c r="I32" s="1"/>
    </row>
    <row r="33" spans="1:9" ht="15.75" customHeight="1">
      <c r="A33" s="1"/>
      <c r="B33" s="1"/>
      <c r="D33" s="1"/>
      <c r="E33" s="1"/>
      <c r="F33" s="1"/>
      <c r="G33" s="1"/>
      <c r="H33" s="1"/>
      <c r="I33" s="1"/>
    </row>
    <row r="34" spans="1:9" ht="15.75" customHeight="1">
      <c r="A34" s="1"/>
      <c r="B34" s="1"/>
      <c r="D34" s="1"/>
      <c r="E34" s="1"/>
      <c r="F34" s="1"/>
      <c r="G34" s="1"/>
      <c r="H34" s="1"/>
      <c r="I34" s="1"/>
    </row>
    <row r="35" spans="1:9" ht="15.75" customHeight="1">
      <c r="A35" s="1"/>
      <c r="B35" s="1"/>
      <c r="D35" s="1"/>
      <c r="E35" s="1"/>
      <c r="F35" s="1"/>
      <c r="G35" s="1"/>
      <c r="H35" s="1"/>
      <c r="I35" s="1"/>
    </row>
    <row r="36" spans="1:9" ht="15.75" customHeight="1">
      <c r="A36" s="1"/>
      <c r="B36" s="1"/>
      <c r="D36" s="1"/>
      <c r="E36" s="1"/>
      <c r="F36" s="1"/>
      <c r="G36" s="1"/>
      <c r="H36" s="1"/>
      <c r="I36" s="1"/>
    </row>
    <row r="37" spans="1:9" ht="15.75" customHeight="1">
      <c r="A37" s="1"/>
      <c r="B37" s="1"/>
      <c r="D37" s="1"/>
      <c r="E37" s="1"/>
      <c r="F37" s="1"/>
      <c r="G37" s="1"/>
      <c r="H37" s="1"/>
      <c r="I37" s="1"/>
    </row>
    <row r="38" spans="1:9" ht="15.75" customHeight="1">
      <c r="A38" s="1"/>
      <c r="B38" s="1"/>
      <c r="D38" s="1"/>
      <c r="E38" s="1"/>
      <c r="F38" s="1"/>
      <c r="G38" s="1"/>
      <c r="H38" s="1"/>
      <c r="I38" s="1"/>
    </row>
    <row r="39" spans="1:9" ht="15.75" customHeight="1">
      <c r="A39" s="1"/>
      <c r="B39" s="1"/>
      <c r="D39" s="1"/>
      <c r="E39" s="1"/>
      <c r="F39" s="1"/>
      <c r="G39" s="1"/>
      <c r="H39" s="1"/>
      <c r="I39" s="1"/>
    </row>
    <row r="40" spans="1:9" ht="15.75" customHeight="1">
      <c r="A40" s="1"/>
      <c r="B40" s="1"/>
      <c r="D40" s="1"/>
      <c r="E40" s="1"/>
      <c r="F40" s="1"/>
      <c r="G40" s="1"/>
      <c r="H40" s="1"/>
      <c r="I40" s="1"/>
    </row>
    <row r="41" spans="1:9" ht="15.75" customHeight="1">
      <c r="A41" s="1"/>
      <c r="B41" s="1"/>
      <c r="D41" s="1"/>
      <c r="E41" s="1"/>
      <c r="F41" s="1"/>
      <c r="G41" s="1"/>
      <c r="H41" s="1"/>
      <c r="I41" s="1"/>
    </row>
    <row r="42" spans="1:9" ht="15.75" customHeight="1">
      <c r="A42" s="1"/>
      <c r="B42" s="1"/>
      <c r="D42" s="1"/>
      <c r="E42" s="1"/>
      <c r="F42" s="1"/>
      <c r="G42" s="1"/>
      <c r="H42" s="1"/>
      <c r="I42" s="1"/>
    </row>
    <row r="43" spans="1:9" ht="15.75" customHeight="1">
      <c r="A43" s="1"/>
      <c r="B43" s="1"/>
      <c r="D43" s="1"/>
      <c r="E43" s="1"/>
      <c r="F43" s="1"/>
      <c r="G43" s="1"/>
      <c r="H43" s="1"/>
      <c r="I43" s="1"/>
    </row>
    <row r="44" spans="1:9" ht="15.75" customHeight="1">
      <c r="A44" s="1"/>
      <c r="B44" s="1"/>
      <c r="D44" s="1"/>
      <c r="E44" s="1"/>
      <c r="F44" s="1"/>
      <c r="G44" s="1"/>
      <c r="H44" s="1"/>
      <c r="I44" s="1"/>
    </row>
    <row r="45" spans="1:9" ht="15.75" customHeight="1">
      <c r="A45" s="1"/>
      <c r="B45" s="1"/>
      <c r="D45" s="1"/>
      <c r="E45" s="1"/>
      <c r="F45" s="1"/>
      <c r="G45" s="1"/>
      <c r="H45" s="1"/>
      <c r="I45" s="1"/>
    </row>
    <row r="46" spans="1:9" ht="15.75" customHeight="1">
      <c r="A46" s="1"/>
      <c r="B46" s="1"/>
      <c r="D46" s="1"/>
      <c r="E46" s="1"/>
      <c r="F46" s="1"/>
      <c r="G46" s="1"/>
      <c r="H46" s="1"/>
      <c r="I46" s="1"/>
    </row>
    <row r="47" spans="1:9" ht="15.75" customHeight="1">
      <c r="A47" s="1"/>
      <c r="B47" s="1"/>
      <c r="D47" s="1"/>
      <c r="E47" s="1"/>
      <c r="F47" s="1"/>
      <c r="G47" s="1"/>
      <c r="H47" s="1"/>
      <c r="I47" s="1"/>
    </row>
    <row r="48" spans="1:9" ht="15.75" customHeight="1">
      <c r="A48" s="1"/>
      <c r="B48" s="1"/>
      <c r="D48" s="1"/>
      <c r="E48" s="1"/>
      <c r="F48" s="1"/>
      <c r="G48" s="1"/>
      <c r="H48" s="1"/>
      <c r="I48" s="1"/>
    </row>
    <row r="49" spans="1:9" ht="15.75" customHeight="1">
      <c r="A49" s="1"/>
      <c r="B49" s="1"/>
      <c r="D49" s="1"/>
      <c r="E49" s="1"/>
      <c r="F49" s="1"/>
      <c r="G49" s="1"/>
      <c r="H49" s="1"/>
      <c r="I49" s="1"/>
    </row>
    <row r="50" spans="1:9" ht="15.75" customHeight="1">
      <c r="A50" s="1"/>
      <c r="B50" s="1"/>
      <c r="D50" s="1"/>
      <c r="E50" s="1"/>
      <c r="F50" s="1"/>
      <c r="G50" s="1"/>
      <c r="H50" s="1"/>
      <c r="I50" s="1"/>
    </row>
    <row r="51" spans="1:9" ht="15.75" customHeight="1">
      <c r="A51" s="1"/>
      <c r="B51" s="1"/>
      <c r="D51" s="1"/>
      <c r="E51" s="1"/>
      <c r="F51" s="1"/>
      <c r="G51" s="1"/>
      <c r="H51" s="1"/>
      <c r="I51" s="1"/>
    </row>
    <row r="52" spans="1:9" ht="15.75" customHeight="1">
      <c r="A52" s="1"/>
      <c r="B52" s="1"/>
      <c r="D52" s="1"/>
      <c r="E52" s="1"/>
      <c r="F52" s="1"/>
      <c r="G52" s="1"/>
      <c r="H52" s="1"/>
      <c r="I52" s="1"/>
    </row>
    <row r="53" spans="1:9" ht="15.75" customHeight="1">
      <c r="A53" s="1"/>
      <c r="B53" s="1"/>
      <c r="D53" s="1"/>
      <c r="E53" s="1"/>
      <c r="F53" s="1"/>
      <c r="G53" s="1"/>
      <c r="H53" s="1"/>
      <c r="I53" s="1"/>
    </row>
    <row r="54" spans="1:9" ht="15.75" customHeight="1">
      <c r="A54" s="1"/>
      <c r="B54" s="1"/>
      <c r="D54" s="1"/>
      <c r="E54" s="1"/>
      <c r="F54" s="1"/>
      <c r="G54" s="1"/>
      <c r="H54" s="1"/>
      <c r="I54" s="1"/>
    </row>
    <row r="55" spans="1:9" ht="15.75" customHeight="1">
      <c r="A55" s="1"/>
      <c r="B55" s="1"/>
      <c r="D55" s="3"/>
      <c r="E55" s="1"/>
      <c r="F55" s="3"/>
      <c r="G55" s="1"/>
      <c r="H55" s="1"/>
      <c r="I55" s="1"/>
    </row>
    <row r="56" spans="1:9" ht="15.75" customHeight="1">
      <c r="A56" s="1"/>
      <c r="B56" s="1"/>
      <c r="D56" s="3"/>
      <c r="E56" s="1"/>
      <c r="F56" s="3"/>
      <c r="G56" s="1"/>
      <c r="H56" s="1"/>
      <c r="I56" s="1"/>
    </row>
    <row r="57" spans="1:9" ht="15.75" customHeight="1">
      <c r="A57" s="1"/>
      <c r="B57" s="1"/>
      <c r="D57" s="3"/>
      <c r="E57" s="1"/>
      <c r="F57" s="3"/>
      <c r="G57" s="1"/>
      <c r="H57" s="1"/>
      <c r="I57" s="1"/>
    </row>
    <row r="58" spans="1:9" ht="15.75" customHeight="1">
      <c r="A58" s="1"/>
      <c r="B58" s="1"/>
      <c r="D58" s="3"/>
      <c r="E58" s="1"/>
      <c r="F58" s="3"/>
      <c r="G58" s="1"/>
      <c r="H58" s="1"/>
      <c r="I58" s="1"/>
    </row>
    <row r="59" spans="1:9" ht="15.75" customHeight="1">
      <c r="A59" s="1"/>
      <c r="B59" s="1"/>
      <c r="D59" s="3"/>
      <c r="E59" s="1"/>
      <c r="F59" s="1"/>
      <c r="G59" s="1"/>
      <c r="H59" s="1"/>
      <c r="I59" s="1"/>
    </row>
    <row r="60" spans="1:9" ht="15.75" customHeight="1">
      <c r="A60" s="1"/>
      <c r="B60" s="1"/>
      <c r="D60" s="1"/>
      <c r="E60" s="1"/>
      <c r="F60" s="1"/>
      <c r="G60" s="1"/>
      <c r="H60" s="1"/>
      <c r="I60" s="1"/>
    </row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autoFilter ref="B10:I31" xr:uid="{00000000-0009-0000-0000-000003000000}"/>
  <mergeCells count="13">
    <mergeCell ref="B30:F30"/>
    <mergeCell ref="B31:F31"/>
    <mergeCell ref="B29:F29"/>
    <mergeCell ref="B1:I1"/>
    <mergeCell ref="B2:I2"/>
    <mergeCell ref="B3:I3"/>
    <mergeCell ref="B4:I4"/>
    <mergeCell ref="B5:I5"/>
    <mergeCell ref="B7:I7"/>
    <mergeCell ref="B9:H9"/>
    <mergeCell ref="B26:H26"/>
    <mergeCell ref="B27:F27"/>
    <mergeCell ref="B28:F28"/>
  </mergeCells>
  <conditionalFormatting sqref="C11:C23">
    <cfRule type="expression" dxfId="461" priority="1">
      <formula>AND(ISNUMBER(C11),TRUNC(C11)&lt;TODAY())</formula>
    </cfRule>
  </conditionalFormatting>
  <conditionalFormatting sqref="C11:C23">
    <cfRule type="expression" dxfId="460" priority="2">
      <formula>AND(ISNUMBER(C11),TRUNC(C11)&lt;TODAY())</formula>
    </cfRule>
  </conditionalFormatting>
  <conditionalFormatting sqref="E11:E16">
    <cfRule type="containsBlanks" dxfId="459" priority="3">
      <formula>LEN(TRIM(E11))=0</formula>
    </cfRule>
  </conditionalFormatting>
  <conditionalFormatting sqref="E11:E16">
    <cfRule type="expression" dxfId="458" priority="5">
      <formula>NOT(ISERROR(SEARCH(($B$29),(E11))))</formula>
    </cfRule>
  </conditionalFormatting>
  <conditionalFormatting sqref="E11:E16">
    <cfRule type="expression" dxfId="457" priority="7">
      <formula>NOT(ISERROR(SEARCH(($B$28),(E11))))</formula>
    </cfRule>
  </conditionalFormatting>
  <conditionalFormatting sqref="E11:E16">
    <cfRule type="containsBlanks" dxfId="456" priority="8">
      <formula>LEN(TRIM(E11))=0</formula>
    </cfRule>
  </conditionalFormatting>
  <conditionalFormatting sqref="E11:E16">
    <cfRule type="expression" dxfId="455" priority="10">
      <formula>NOT(ISERROR(SEARCH(($B$29),(E11))))</formula>
    </cfRule>
  </conditionalFormatting>
  <conditionalFormatting sqref="E11:E16">
    <cfRule type="expression" dxfId="454" priority="12">
      <formula>NOT(ISERROR(SEARCH(($B$28),(E11))))</formula>
    </cfRule>
  </conditionalFormatting>
  <conditionalFormatting sqref="E17:E21">
    <cfRule type="expression" dxfId="453" priority="17">
      <formula>NOT(ISERROR(SEARCH(($B$28),(E17))))</formula>
    </cfRule>
  </conditionalFormatting>
  <conditionalFormatting sqref="E17:E21">
    <cfRule type="expression" dxfId="452" priority="19">
      <formula>NOT(ISERROR(SEARCH(($B$29),(E17))))</formula>
    </cfRule>
  </conditionalFormatting>
  <conditionalFormatting sqref="E17:E21">
    <cfRule type="containsBlanks" dxfId="451" priority="21">
      <formula>LEN(TRIM(E17))=0</formula>
    </cfRule>
  </conditionalFormatting>
  <conditionalFormatting sqref="E17:E21">
    <cfRule type="expression" dxfId="450" priority="22">
      <formula>NOT(ISERROR(SEARCH(($B$28),(E17))))</formula>
    </cfRule>
  </conditionalFormatting>
  <conditionalFormatting sqref="E17:E21">
    <cfRule type="expression" dxfId="449" priority="24">
      <formula>NOT(ISERROR(SEARCH(($B$29),(E17))))</formula>
    </cfRule>
  </conditionalFormatting>
  <conditionalFormatting sqref="E17:E21">
    <cfRule type="containsBlanks" dxfId="448" priority="26">
      <formula>LEN(TRIM(E17))=0</formula>
    </cfRule>
  </conditionalFormatting>
  <conditionalFormatting sqref="E11:E23">
    <cfRule type="expression" dxfId="447" priority="28">
      <formula>NOT(ISERROR(SEARCH(($B$28),(E11))))</formula>
    </cfRule>
  </conditionalFormatting>
  <conditionalFormatting sqref="E11:E23">
    <cfRule type="expression" dxfId="446" priority="30">
      <formula>NOT(ISERROR(SEARCH(($B$29),(E11))))</formula>
    </cfRule>
  </conditionalFormatting>
  <conditionalFormatting sqref="E11:E23">
    <cfRule type="containsBlanks" dxfId="445" priority="32">
      <formula>LEN(TRIM(E11))=0</formula>
    </cfRule>
  </conditionalFormatting>
  <conditionalFormatting sqref="C11:C23">
    <cfRule type="expression" dxfId="444" priority="33">
      <formula>AND(ISNUMBER(C11),TRUNC(C11)&lt;TODAY())</formula>
    </cfRule>
  </conditionalFormatting>
  <conditionalFormatting sqref="C11:C23">
    <cfRule type="expression" dxfId="443" priority="34">
      <formula>AND(ISNUMBER(C11),TRUNC(C11)&lt;TODAY())</formula>
    </cfRule>
  </conditionalFormatting>
  <conditionalFormatting sqref="C11:C23">
    <cfRule type="expression" dxfId="442" priority="35">
      <formula>AND(ISNUMBER(C11),TRUNC(C11)&lt;TODAY())</formula>
    </cfRule>
  </conditionalFormatting>
  <conditionalFormatting sqref="E11:E16">
    <cfRule type="containsBlanks" dxfId="441" priority="36">
      <formula>LEN(TRIM(E11))=0</formula>
    </cfRule>
  </conditionalFormatting>
  <conditionalFormatting sqref="E11:E16">
    <cfRule type="expression" dxfId="440" priority="38">
      <formula>NOT(ISERROR(SEARCH(($B$29),(E11))))</formula>
    </cfRule>
  </conditionalFormatting>
  <conditionalFormatting sqref="E11:E16">
    <cfRule type="expression" dxfId="439" priority="40">
      <formula>NOT(ISERROR(SEARCH(($B$28),(E11))))</formula>
    </cfRule>
  </conditionalFormatting>
  <conditionalFormatting sqref="E11:E16">
    <cfRule type="containsBlanks" dxfId="438" priority="41">
      <formula>LEN(TRIM(E11))=0</formula>
    </cfRule>
  </conditionalFormatting>
  <conditionalFormatting sqref="E11:E16">
    <cfRule type="expression" dxfId="437" priority="43">
      <formula>NOT(ISERROR(SEARCH(($B$29),(E11))))</formula>
    </cfRule>
  </conditionalFormatting>
  <conditionalFormatting sqref="E11:E16">
    <cfRule type="expression" dxfId="436" priority="45">
      <formula>NOT(ISERROR(SEARCH(($B$28),(E11))))</formula>
    </cfRule>
  </conditionalFormatting>
  <conditionalFormatting sqref="E17:E21">
    <cfRule type="expression" dxfId="435" priority="50">
      <formula>NOT(ISERROR(SEARCH(($B$28),(E17))))</formula>
    </cfRule>
  </conditionalFormatting>
  <conditionalFormatting sqref="E17:E21">
    <cfRule type="expression" dxfId="434" priority="52">
      <formula>NOT(ISERROR(SEARCH(($B$29),(E17))))</formula>
    </cfRule>
  </conditionalFormatting>
  <conditionalFormatting sqref="E17:E21">
    <cfRule type="containsBlanks" dxfId="433" priority="54">
      <formula>LEN(TRIM(E17))=0</formula>
    </cfRule>
  </conditionalFormatting>
  <conditionalFormatting sqref="E17:E21">
    <cfRule type="expression" dxfId="432" priority="55">
      <formula>NOT(ISERROR(SEARCH(($B$28),(E17))))</formula>
    </cfRule>
  </conditionalFormatting>
  <conditionalFormatting sqref="E17:E21">
    <cfRule type="expression" dxfId="431" priority="57">
      <formula>NOT(ISERROR(SEARCH(($B$29),(E17))))</formula>
    </cfRule>
  </conditionalFormatting>
  <conditionalFormatting sqref="E17:E21">
    <cfRule type="containsBlanks" dxfId="430" priority="59">
      <formula>LEN(TRIM(E17))=0</formula>
    </cfRule>
  </conditionalFormatting>
  <conditionalFormatting sqref="E11:E23">
    <cfRule type="expression" dxfId="429" priority="61">
      <formula>NOT(ISERROR(SEARCH(($B$28),(E11))))</formula>
    </cfRule>
  </conditionalFormatting>
  <conditionalFormatting sqref="E11:E23">
    <cfRule type="expression" dxfId="428" priority="63">
      <formula>NOT(ISERROR(SEARCH(($B$29),(E11))))</formula>
    </cfRule>
  </conditionalFormatting>
  <conditionalFormatting sqref="E11:E23">
    <cfRule type="containsBlanks" dxfId="427" priority="65">
      <formula>LEN(TRIM(E11))=0</formula>
    </cfRule>
  </conditionalFormatting>
  <conditionalFormatting sqref="C11:C23">
    <cfRule type="expression" dxfId="426" priority="66">
      <formula>AND(ISNUMBER(C11),TRUNC(C11)&lt;TODAY())</formula>
    </cfRule>
  </conditionalFormatting>
  <conditionalFormatting sqref="E11:E23">
    <cfRule type="expression" dxfId="425" priority="75">
      <formula>NOT(ISERROR(SEARCH((#REF!),(E11))))</formula>
    </cfRule>
  </conditionalFormatting>
  <conditionalFormatting sqref="E11:E23">
    <cfRule type="expression" dxfId="424" priority="76">
      <formula>NOT(ISERROR(SEARCH((#REF!),(E11))))</formula>
    </cfRule>
  </conditionalFormatting>
  <conditionalFormatting sqref="E11:E23">
    <cfRule type="expression" dxfId="423" priority="77">
      <formula>NOT(ISERROR(SEARCH((#REF!),(E11))))</formula>
    </cfRule>
  </conditionalFormatting>
  <dataValidations count="1">
    <dataValidation type="list" allowBlank="1" showErrorMessage="1" sqref="C11:C23" xr:uid="{00000000-0002-0000-03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'Dados do Projeto'!$M$96:$M$99</xm:f>
          </x14:formula1>
          <xm:sqref>F11:F23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T952"/>
  <sheetViews>
    <sheetView workbookViewId="0">
      <pane ySplit="1" topLeftCell="D8" activePane="bottomLeft" state="frozen"/>
      <selection pane="bottomLeft" activeCell="H22" sqref="H22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61.4257812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3"/>
      <c r="B1" s="52" t="s">
        <v>0</v>
      </c>
      <c r="C1" s="67"/>
      <c r="D1" s="67"/>
      <c r="E1" s="67"/>
      <c r="F1" s="67"/>
      <c r="G1" s="67"/>
      <c r="H1" s="67"/>
      <c r="I1" s="68"/>
      <c r="J1" s="14">
        <f>Planejamento!C14</f>
        <v>45404</v>
      </c>
    </row>
    <row r="2" spans="1:20" ht="18" customHeight="1">
      <c r="A2" s="1"/>
      <c r="B2" s="53" t="s">
        <v>1</v>
      </c>
      <c r="C2" s="69"/>
      <c r="D2" s="69"/>
      <c r="E2" s="69"/>
      <c r="F2" s="69"/>
      <c r="G2" s="69"/>
      <c r="H2" s="69"/>
      <c r="I2" s="70"/>
      <c r="J2" s="14">
        <f t="shared" ref="J2:J14" si="0">J1+1</f>
        <v>45405</v>
      </c>
    </row>
    <row r="3" spans="1:20" ht="15.75" customHeight="1">
      <c r="A3" s="1"/>
      <c r="B3" s="54" t="s">
        <v>2</v>
      </c>
      <c r="C3" s="69"/>
      <c r="D3" s="69"/>
      <c r="E3" s="69"/>
      <c r="F3" s="69"/>
      <c r="G3" s="69"/>
      <c r="H3" s="69"/>
      <c r="I3" s="70"/>
      <c r="J3" s="14">
        <f t="shared" si="0"/>
        <v>45406</v>
      </c>
    </row>
    <row r="4" spans="1:20" ht="15.75" customHeight="1">
      <c r="A4" s="1"/>
      <c r="B4" s="55" t="s">
        <v>3</v>
      </c>
      <c r="C4" s="71"/>
      <c r="D4" s="71"/>
      <c r="E4" s="71"/>
      <c r="F4" s="71"/>
      <c r="G4" s="71"/>
      <c r="H4" s="71"/>
      <c r="I4" s="72"/>
      <c r="J4" s="14">
        <f t="shared" si="0"/>
        <v>45407</v>
      </c>
    </row>
    <row r="5" spans="1:20" ht="15.75" customHeight="1">
      <c r="A5" s="1"/>
      <c r="B5" s="54" t="s">
        <v>4</v>
      </c>
      <c r="C5" s="69"/>
      <c r="D5" s="69"/>
      <c r="E5" s="69"/>
      <c r="F5" s="69"/>
      <c r="G5" s="69"/>
      <c r="H5" s="69"/>
      <c r="I5" s="70"/>
      <c r="J5" s="14">
        <f t="shared" si="0"/>
        <v>45408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4">
        <f t="shared" si="0"/>
        <v>45409</v>
      </c>
    </row>
    <row r="7" spans="1:20" ht="22.5" customHeight="1">
      <c r="A7" s="1"/>
      <c r="B7" s="48" t="str">
        <f>'Dados do Projeto'!B7</f>
        <v>BiblioTech</v>
      </c>
      <c r="C7" s="73"/>
      <c r="D7" s="73"/>
      <c r="E7" s="73"/>
      <c r="F7" s="73"/>
      <c r="G7" s="73"/>
      <c r="H7" s="73"/>
      <c r="I7" s="74"/>
      <c r="J7" s="14">
        <f t="shared" si="0"/>
        <v>45410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4">
        <f t="shared" si="0"/>
        <v>45411</v>
      </c>
    </row>
    <row r="9" spans="1:20" ht="15.75" customHeight="1">
      <c r="A9" s="1"/>
      <c r="B9" s="63" t="s">
        <v>106</v>
      </c>
      <c r="C9" s="73"/>
      <c r="D9" s="73"/>
      <c r="E9" s="73"/>
      <c r="F9" s="73"/>
      <c r="G9" s="73"/>
      <c r="H9" s="74"/>
      <c r="I9" s="37" t="s">
        <v>46</v>
      </c>
      <c r="J9" s="14">
        <f t="shared" si="0"/>
        <v>45412</v>
      </c>
    </row>
    <row r="10" spans="1:20" ht="15.75" customHeight="1">
      <c r="A10" s="1"/>
      <c r="B10" s="16" t="s">
        <v>29</v>
      </c>
      <c r="C10" s="16" t="s">
        <v>47</v>
      </c>
      <c r="D10" s="16" t="s">
        <v>48</v>
      </c>
      <c r="E10" s="16" t="s">
        <v>49</v>
      </c>
      <c r="F10" s="16" t="s">
        <v>50</v>
      </c>
      <c r="G10" s="16" t="s">
        <v>51</v>
      </c>
      <c r="H10" s="16" t="s">
        <v>52</v>
      </c>
      <c r="I10" s="26" t="s">
        <v>53</v>
      </c>
      <c r="J10" s="14">
        <f t="shared" si="0"/>
        <v>45413</v>
      </c>
    </row>
    <row r="11" spans="1:20" ht="48.75" customHeight="1">
      <c r="A11" s="4"/>
      <c r="B11" s="17">
        <v>1</v>
      </c>
      <c r="C11" s="41">
        <v>45429</v>
      </c>
      <c r="D11" s="19" t="s">
        <v>54</v>
      </c>
      <c r="E11" s="42" t="s">
        <v>55</v>
      </c>
      <c r="F11" s="20" t="s">
        <v>26</v>
      </c>
      <c r="G11" s="21">
        <v>2</v>
      </c>
      <c r="H11" s="21">
        <v>1</v>
      </c>
      <c r="I11" s="20"/>
      <c r="J11" s="14">
        <f t="shared" si="0"/>
        <v>45414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0.25" customHeight="1">
      <c r="A12" s="1"/>
      <c r="B12" s="17">
        <v>2</v>
      </c>
      <c r="C12" s="41">
        <v>45414</v>
      </c>
      <c r="D12" s="40" t="s">
        <v>107</v>
      </c>
      <c r="E12" s="44" t="s">
        <v>71</v>
      </c>
      <c r="F12" s="20" t="s">
        <v>26</v>
      </c>
      <c r="G12" s="21">
        <v>5</v>
      </c>
      <c r="H12" s="21">
        <v>5</v>
      </c>
      <c r="I12" s="20"/>
      <c r="J12" s="14">
        <f t="shared" si="0"/>
        <v>45415</v>
      </c>
    </row>
    <row r="13" spans="1:20" ht="52.5" customHeight="1">
      <c r="A13" s="1"/>
      <c r="B13" s="17">
        <v>3</v>
      </c>
      <c r="C13" s="18">
        <v>45414</v>
      </c>
      <c r="D13" s="39" t="s">
        <v>108</v>
      </c>
      <c r="E13" s="42" t="s">
        <v>109</v>
      </c>
      <c r="F13" s="20" t="s">
        <v>26</v>
      </c>
      <c r="G13" s="21">
        <v>5</v>
      </c>
      <c r="H13" s="21">
        <v>8</v>
      </c>
      <c r="I13" s="20"/>
      <c r="J13" s="14">
        <f t="shared" si="0"/>
        <v>45416</v>
      </c>
    </row>
    <row r="14" spans="1:20" ht="51" customHeight="1">
      <c r="A14" s="1"/>
      <c r="B14" s="17">
        <v>4</v>
      </c>
      <c r="C14" s="18">
        <v>45414</v>
      </c>
      <c r="D14" s="39" t="s">
        <v>110</v>
      </c>
      <c r="E14" s="43" t="s">
        <v>57</v>
      </c>
      <c r="F14" s="20" t="s">
        <v>26</v>
      </c>
      <c r="G14" s="21">
        <v>5</v>
      </c>
      <c r="H14" s="21">
        <v>8</v>
      </c>
      <c r="I14" s="28"/>
      <c r="J14" s="14">
        <f t="shared" si="0"/>
        <v>45417</v>
      </c>
    </row>
    <row r="15" spans="1:20" ht="37.5" customHeight="1">
      <c r="A15" s="1"/>
      <c r="B15" s="17">
        <v>6</v>
      </c>
      <c r="C15" s="18">
        <v>45421</v>
      </c>
      <c r="D15" s="19" t="s">
        <v>111</v>
      </c>
      <c r="E15" s="45" t="s">
        <v>59</v>
      </c>
      <c r="F15" s="20" t="s">
        <v>26</v>
      </c>
      <c r="G15" s="21">
        <v>5</v>
      </c>
      <c r="H15" s="21">
        <v>5</v>
      </c>
      <c r="I15" s="28"/>
      <c r="J15" s="14" t="e">
        <f>#REF!+1</f>
        <v>#REF!</v>
      </c>
    </row>
    <row r="16" spans="1:20" ht="37.5" customHeight="1">
      <c r="A16" s="1"/>
      <c r="B16" s="17">
        <v>7</v>
      </c>
      <c r="C16" s="18">
        <v>45422</v>
      </c>
      <c r="D16" s="39" t="s">
        <v>104</v>
      </c>
      <c r="E16" s="43" t="s">
        <v>57</v>
      </c>
      <c r="F16" s="20" t="s">
        <v>26</v>
      </c>
      <c r="G16" s="21">
        <v>5</v>
      </c>
      <c r="H16" s="21">
        <v>2</v>
      </c>
      <c r="I16" s="28"/>
      <c r="J16" s="14" t="e">
        <f>#REF!+1</f>
        <v>#REF!</v>
      </c>
    </row>
    <row r="17" spans="1:9" ht="15.75" customHeight="1">
      <c r="A17" s="1"/>
      <c r="B17" s="1"/>
      <c r="D17" s="1"/>
      <c r="E17" s="1"/>
      <c r="F17" s="23" t="s">
        <v>83</v>
      </c>
      <c r="G17" s="24">
        <f>SUM(G11:G16)</f>
        <v>27</v>
      </c>
      <c r="H17" s="24">
        <f>SUM(H11:H16)</f>
        <v>29</v>
      </c>
      <c r="I17" s="1"/>
    </row>
    <row r="18" spans="1:9" ht="15.75" customHeight="1">
      <c r="A18" s="1"/>
      <c r="B18" s="7"/>
      <c r="C18" s="7"/>
      <c r="D18" s="7">
        <f>COUNTIFS(D11:D16, "&lt;&gt;"&amp;"")</f>
        <v>6</v>
      </c>
      <c r="E18" s="7"/>
      <c r="F18" s="7">
        <f>COUNTIFS(F11:F16, "Concluído",D11:D16, "&lt;&gt;"&amp;"")</f>
        <v>6</v>
      </c>
      <c r="G18" s="1"/>
      <c r="H18" s="1"/>
      <c r="I18" s="1"/>
    </row>
    <row r="19" spans="1:9" ht="15.75" customHeight="1">
      <c r="A19" s="1"/>
      <c r="B19" s="63" t="s">
        <v>84</v>
      </c>
      <c r="C19" s="73"/>
      <c r="D19" s="73"/>
      <c r="E19" s="73"/>
      <c r="F19" s="73"/>
      <c r="G19" s="73"/>
      <c r="H19" s="74"/>
    </row>
    <row r="20" spans="1:9" ht="15.75" customHeight="1">
      <c r="A20" s="1"/>
      <c r="B20" s="64" t="s">
        <v>85</v>
      </c>
      <c r="C20" s="73"/>
      <c r="D20" s="73"/>
      <c r="E20" s="73"/>
      <c r="F20" s="74"/>
      <c r="G20" s="16" t="s">
        <v>86</v>
      </c>
      <c r="H20" s="16" t="s">
        <v>13</v>
      </c>
    </row>
    <row r="21" spans="1:9" ht="15.75" customHeight="1">
      <c r="A21" s="1"/>
      <c r="B21" s="62" t="str">
        <f>'Dados do Projeto'!B10</f>
        <v>Alice Abreu dos Reis</v>
      </c>
      <c r="C21" s="73"/>
      <c r="D21" s="73"/>
      <c r="E21" s="73"/>
      <c r="F21" s="74"/>
      <c r="G21" s="25">
        <v>7</v>
      </c>
      <c r="H21" s="25">
        <v>9</v>
      </c>
    </row>
    <row r="22" spans="1:9" ht="15.75" customHeight="1">
      <c r="A22" s="1"/>
      <c r="B22" s="62" t="str">
        <f>'Dados do Projeto'!B11</f>
        <v>Gabriel dos Reis Nascimento</v>
      </c>
      <c r="C22" s="73"/>
      <c r="D22" s="73"/>
      <c r="E22" s="73"/>
      <c r="F22" s="74"/>
      <c r="G22" s="25">
        <v>10</v>
      </c>
      <c r="H22" s="25">
        <v>10</v>
      </c>
    </row>
    <row r="23" spans="1:9" ht="15.75" customHeight="1">
      <c r="A23" s="1"/>
      <c r="B23" s="62" t="str">
        <f>'Dados do Projeto'!B12</f>
        <v>João Luiz Zarate Teixeira</v>
      </c>
      <c r="C23" s="73"/>
      <c r="D23" s="73"/>
      <c r="E23" s="73"/>
      <c r="F23" s="74"/>
      <c r="G23" s="25">
        <v>5</v>
      </c>
      <c r="H23" s="25">
        <v>5</v>
      </c>
      <c r="I23" s="1"/>
    </row>
    <row r="24" spans="1:9" ht="15.75" customHeight="1">
      <c r="A24" s="1"/>
      <c r="B24" s="62" t="str">
        <f>'Dados do Projeto'!B13</f>
        <v>Omar Petronílio Martins de Abreu</v>
      </c>
      <c r="C24" s="73"/>
      <c r="D24" s="73"/>
      <c r="E24" s="73"/>
      <c r="F24" s="74"/>
      <c r="G24" s="25">
        <v>5</v>
      </c>
      <c r="H24" s="25">
        <v>5</v>
      </c>
      <c r="I24" s="1"/>
    </row>
    <row r="25" spans="1:9" ht="15.75" customHeight="1">
      <c r="A25" s="1"/>
      <c r="B25" s="1"/>
      <c r="D25" s="1"/>
      <c r="E25" s="1"/>
      <c r="F25" s="1"/>
      <c r="G25" s="1"/>
      <c r="H25" s="1"/>
      <c r="I25" s="1"/>
    </row>
    <row r="26" spans="1:9" ht="15.75" customHeight="1">
      <c r="A26" s="1"/>
      <c r="B26" s="1"/>
      <c r="D26" s="1"/>
      <c r="E26" s="1"/>
      <c r="F26" s="1"/>
      <c r="G26" s="1"/>
      <c r="H26" s="1"/>
      <c r="I26" s="1"/>
    </row>
    <row r="27" spans="1:9" ht="15.75" customHeight="1">
      <c r="A27" s="1"/>
      <c r="B27" s="1"/>
      <c r="D27" s="1"/>
      <c r="E27" s="1"/>
      <c r="F27" s="1"/>
      <c r="G27" s="1"/>
      <c r="H27" s="1"/>
      <c r="I27" s="1"/>
    </row>
    <row r="28" spans="1:9" ht="15.75" customHeight="1">
      <c r="A28" s="1"/>
      <c r="B28" s="1"/>
      <c r="D28" s="1"/>
      <c r="E28" s="1"/>
      <c r="F28" s="1"/>
      <c r="G28" s="1"/>
      <c r="H28" s="1"/>
      <c r="I28" s="1"/>
    </row>
    <row r="29" spans="1:9" ht="15.75" customHeight="1">
      <c r="A29" s="1"/>
      <c r="B29" s="1"/>
      <c r="D29" s="1"/>
      <c r="E29" s="1"/>
      <c r="F29" s="1"/>
      <c r="G29" s="1"/>
      <c r="H29" s="1"/>
      <c r="I29" s="1"/>
    </row>
    <row r="30" spans="1:9" ht="15.75" customHeight="1">
      <c r="A30" s="1"/>
      <c r="B30" s="1"/>
      <c r="D30" s="1"/>
      <c r="E30" s="1"/>
      <c r="F30" s="1"/>
      <c r="G30" s="1"/>
      <c r="H30" s="1"/>
      <c r="I30" s="1"/>
    </row>
    <row r="31" spans="1:9" ht="15.75" customHeight="1">
      <c r="A31" s="1"/>
      <c r="B31" s="1"/>
      <c r="D31" s="1"/>
      <c r="E31" s="1"/>
      <c r="F31" s="1"/>
      <c r="G31" s="1"/>
      <c r="H31" s="1"/>
      <c r="I31" s="1"/>
    </row>
    <row r="32" spans="1:9" ht="15.75" customHeight="1">
      <c r="A32" s="1"/>
      <c r="B32" s="1"/>
      <c r="D32" s="1"/>
      <c r="E32" s="1"/>
      <c r="F32" s="1"/>
      <c r="G32" s="1"/>
      <c r="H32" s="1"/>
      <c r="I32" s="1"/>
    </row>
    <row r="33" spans="1:9" ht="15.75" customHeight="1">
      <c r="A33" s="1"/>
      <c r="B33" s="1"/>
      <c r="D33" s="1"/>
      <c r="E33" s="1"/>
      <c r="F33" s="1"/>
      <c r="G33" s="1"/>
      <c r="H33" s="1"/>
      <c r="I33" s="1"/>
    </row>
    <row r="34" spans="1:9" ht="15.75" customHeight="1">
      <c r="A34" s="1"/>
      <c r="B34" s="1"/>
      <c r="D34" s="1"/>
      <c r="E34" s="1"/>
      <c r="F34" s="1"/>
      <c r="G34" s="1"/>
      <c r="H34" s="1"/>
      <c r="I34" s="1"/>
    </row>
    <row r="35" spans="1:9" ht="15.75" customHeight="1">
      <c r="A35" s="1"/>
      <c r="B35" s="1"/>
      <c r="D35" s="1"/>
      <c r="E35" s="1"/>
      <c r="F35" s="1"/>
      <c r="G35" s="1"/>
      <c r="H35" s="1"/>
      <c r="I35" s="1"/>
    </row>
    <row r="36" spans="1:9" ht="15.75" customHeight="1">
      <c r="A36" s="1"/>
      <c r="B36" s="1"/>
      <c r="D36" s="1"/>
      <c r="E36" s="1"/>
      <c r="F36" s="1"/>
      <c r="G36" s="1"/>
      <c r="H36" s="1"/>
      <c r="I36" s="1"/>
    </row>
    <row r="37" spans="1:9" ht="15.75" customHeight="1">
      <c r="A37" s="1"/>
      <c r="B37" s="1"/>
      <c r="D37" s="1"/>
      <c r="E37" s="1"/>
      <c r="F37" s="1"/>
      <c r="G37" s="1"/>
      <c r="H37" s="1"/>
      <c r="I37" s="1"/>
    </row>
    <row r="38" spans="1:9" ht="15.75" customHeight="1">
      <c r="A38" s="1"/>
      <c r="B38" s="1"/>
      <c r="D38" s="1"/>
      <c r="E38" s="1"/>
      <c r="F38" s="1"/>
      <c r="G38" s="1"/>
      <c r="H38" s="1"/>
      <c r="I38" s="1"/>
    </row>
    <row r="39" spans="1:9" ht="15.75" customHeight="1">
      <c r="A39" s="1"/>
      <c r="B39" s="1"/>
      <c r="D39" s="1"/>
      <c r="E39" s="1"/>
      <c r="F39" s="1"/>
      <c r="G39" s="1"/>
      <c r="H39" s="1"/>
      <c r="I39" s="1"/>
    </row>
    <row r="40" spans="1:9" ht="15.75" customHeight="1">
      <c r="A40" s="1"/>
      <c r="B40" s="1"/>
      <c r="D40" s="1"/>
      <c r="E40" s="1"/>
      <c r="F40" s="1"/>
      <c r="G40" s="1"/>
      <c r="H40" s="1"/>
      <c r="I40" s="1"/>
    </row>
    <row r="41" spans="1:9" ht="15.75" customHeight="1">
      <c r="A41" s="1"/>
      <c r="B41" s="1"/>
      <c r="D41" s="1"/>
      <c r="E41" s="1"/>
      <c r="F41" s="1"/>
      <c r="G41" s="1"/>
      <c r="H41" s="1"/>
      <c r="I41" s="1"/>
    </row>
    <row r="42" spans="1:9" ht="15.75" customHeight="1">
      <c r="A42" s="1"/>
      <c r="B42" s="1"/>
      <c r="D42" s="1"/>
      <c r="E42" s="1"/>
      <c r="F42" s="1"/>
      <c r="G42" s="1"/>
      <c r="H42" s="1"/>
      <c r="I42" s="1"/>
    </row>
    <row r="43" spans="1:9" ht="15.75" customHeight="1">
      <c r="A43" s="1"/>
      <c r="B43" s="1"/>
      <c r="D43" s="1"/>
      <c r="E43" s="1"/>
      <c r="F43" s="1"/>
      <c r="G43" s="1"/>
      <c r="H43" s="1"/>
      <c r="I43" s="1"/>
    </row>
    <row r="44" spans="1:9" ht="15.75" customHeight="1">
      <c r="A44" s="1"/>
      <c r="B44" s="1"/>
      <c r="D44" s="1"/>
      <c r="E44" s="1"/>
      <c r="F44" s="1"/>
      <c r="G44" s="1"/>
      <c r="H44" s="1"/>
      <c r="I44" s="1"/>
    </row>
    <row r="45" spans="1:9" ht="15.75" customHeight="1">
      <c r="A45" s="1"/>
      <c r="B45" s="1"/>
      <c r="D45" s="1"/>
      <c r="E45" s="1"/>
      <c r="F45" s="1"/>
      <c r="G45" s="1"/>
      <c r="H45" s="1"/>
      <c r="I45" s="1"/>
    </row>
    <row r="46" spans="1:9" ht="15.75" customHeight="1">
      <c r="A46" s="1"/>
      <c r="B46" s="1"/>
      <c r="D46" s="1"/>
      <c r="E46" s="1"/>
      <c r="F46" s="1"/>
      <c r="G46" s="1"/>
      <c r="H46" s="1"/>
      <c r="I46" s="1"/>
    </row>
    <row r="47" spans="1:9" ht="15.75" customHeight="1">
      <c r="A47" s="1"/>
      <c r="B47" s="1"/>
      <c r="D47" s="1"/>
      <c r="E47" s="1"/>
      <c r="F47" s="1"/>
      <c r="G47" s="1"/>
      <c r="H47" s="1"/>
      <c r="I47" s="1"/>
    </row>
    <row r="48" spans="1:9" ht="15.75" customHeight="1">
      <c r="A48" s="1"/>
      <c r="B48" s="1"/>
      <c r="D48" s="1"/>
      <c r="E48" s="1"/>
      <c r="F48" s="1"/>
      <c r="G48" s="1"/>
      <c r="H48" s="1"/>
      <c r="I48" s="1"/>
    </row>
    <row r="49" spans="1:9" ht="15.75" customHeight="1">
      <c r="A49" s="1"/>
      <c r="B49" s="1"/>
      <c r="D49" s="1"/>
      <c r="E49" s="1"/>
      <c r="F49" s="1"/>
      <c r="G49" s="1"/>
      <c r="H49" s="1"/>
      <c r="I49" s="1"/>
    </row>
    <row r="50" spans="1:9" ht="15.75" customHeight="1">
      <c r="A50" s="1"/>
      <c r="B50" s="1"/>
      <c r="D50" s="1"/>
      <c r="E50" s="1"/>
      <c r="F50" s="1"/>
      <c r="G50" s="1"/>
      <c r="H50" s="1"/>
      <c r="I50" s="1"/>
    </row>
    <row r="51" spans="1:9" ht="15.75" customHeight="1">
      <c r="A51" s="1"/>
      <c r="B51" s="1"/>
      <c r="D51" s="1"/>
      <c r="E51" s="1"/>
      <c r="F51" s="1"/>
      <c r="G51" s="1"/>
      <c r="H51" s="1"/>
      <c r="I51" s="1"/>
    </row>
    <row r="52" spans="1:9" ht="15.75" customHeight="1">
      <c r="A52" s="1"/>
      <c r="B52" s="1"/>
      <c r="D52" s="1"/>
      <c r="E52" s="1"/>
      <c r="F52" s="1"/>
      <c r="G52" s="1"/>
      <c r="H52" s="1"/>
      <c r="I52" s="1"/>
    </row>
    <row r="53" spans="1:9" ht="15.75" customHeight="1">
      <c r="A53" s="1"/>
      <c r="B53" s="1"/>
      <c r="D53" s="3"/>
      <c r="E53" s="1"/>
      <c r="F53" s="3"/>
      <c r="G53" s="1"/>
      <c r="H53" s="1"/>
      <c r="I53" s="1"/>
    </row>
    <row r="54" spans="1:9" ht="15.75" customHeight="1">
      <c r="A54" s="1"/>
      <c r="B54" s="1"/>
      <c r="D54" s="3"/>
      <c r="E54" s="1"/>
      <c r="F54" s="3"/>
      <c r="G54" s="1"/>
      <c r="H54" s="1"/>
      <c r="I54" s="1"/>
    </row>
    <row r="55" spans="1:9" ht="15.75" customHeight="1">
      <c r="A55" s="1"/>
      <c r="B55" s="1"/>
      <c r="D55" s="3"/>
      <c r="E55" s="1"/>
      <c r="F55" s="3"/>
      <c r="G55" s="1"/>
      <c r="H55" s="1"/>
      <c r="I55" s="1"/>
    </row>
    <row r="56" spans="1:9" ht="15.75" customHeight="1">
      <c r="A56" s="1"/>
      <c r="B56" s="1"/>
      <c r="D56" s="3"/>
      <c r="E56" s="1"/>
      <c r="F56" s="3"/>
      <c r="G56" s="1"/>
      <c r="H56" s="1"/>
      <c r="I56" s="1"/>
    </row>
    <row r="57" spans="1:9" ht="15.75" customHeight="1">
      <c r="A57" s="1"/>
      <c r="B57" s="1"/>
      <c r="D57" s="3"/>
      <c r="E57" s="1"/>
      <c r="F57" s="1"/>
      <c r="G57" s="1"/>
      <c r="H57" s="1"/>
      <c r="I57" s="1"/>
    </row>
    <row r="58" spans="1:9" ht="15.75" customHeight="1">
      <c r="A58" s="1"/>
      <c r="B58" s="1"/>
      <c r="D58" s="1"/>
      <c r="E58" s="1"/>
      <c r="F58" s="1"/>
      <c r="G58" s="1"/>
      <c r="H58" s="1"/>
      <c r="I58" s="1"/>
    </row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autoFilter ref="B10:I16" xr:uid="{00000000-0009-0000-0000-000004000000}"/>
  <mergeCells count="13">
    <mergeCell ref="B23:F23"/>
    <mergeCell ref="B24:F24"/>
    <mergeCell ref="B22:F22"/>
    <mergeCell ref="B1:I1"/>
    <mergeCell ref="B2:I2"/>
    <mergeCell ref="B3:I3"/>
    <mergeCell ref="B4:I4"/>
    <mergeCell ref="B5:I5"/>
    <mergeCell ref="B7:I7"/>
    <mergeCell ref="B9:H9"/>
    <mergeCell ref="B19:H19"/>
    <mergeCell ref="B20:F20"/>
    <mergeCell ref="B21:F21"/>
  </mergeCells>
  <conditionalFormatting sqref="E11:E16">
    <cfRule type="containsBlanks" dxfId="422" priority="1">
      <formula>LEN(TRIM(E11))=0</formula>
    </cfRule>
  </conditionalFormatting>
  <conditionalFormatting sqref="E13">
    <cfRule type="containsBlanks" dxfId="421" priority="6">
      <formula>LEN(TRIM(E13))=0</formula>
    </cfRule>
  </conditionalFormatting>
  <conditionalFormatting sqref="C11:C16">
    <cfRule type="expression" dxfId="420" priority="19">
      <formula>AND(ISNUMBER(C11),TRUNC(C11)&lt;TODAY())</formula>
    </cfRule>
  </conditionalFormatting>
  <conditionalFormatting sqref="E13">
    <cfRule type="containsBlanks" dxfId="419" priority="20">
      <formula>LEN(TRIM(E13))=0</formula>
    </cfRule>
  </conditionalFormatting>
  <conditionalFormatting sqref="E11:E16">
    <cfRule type="expression" dxfId="418" priority="22">
      <formula>NOT(ISERROR(SEARCH(($B$22),(E11))))</formula>
    </cfRule>
  </conditionalFormatting>
  <conditionalFormatting sqref="E11:E16">
    <cfRule type="expression" dxfId="417" priority="24">
      <formula>NOT(ISERROR(SEARCH(($B$21),(E11))))</formula>
    </cfRule>
  </conditionalFormatting>
  <conditionalFormatting sqref="E13">
    <cfRule type="containsBlanks" dxfId="416" priority="25">
      <formula>LEN(TRIM(E13))=0</formula>
    </cfRule>
  </conditionalFormatting>
  <conditionalFormatting sqref="E13">
    <cfRule type="expression" dxfId="415" priority="27">
      <formula>NOT(ISERROR(SEARCH(($B$22),(E13))))</formula>
    </cfRule>
  </conditionalFormatting>
  <conditionalFormatting sqref="E13">
    <cfRule type="expression" dxfId="414" priority="29">
      <formula>NOT(ISERROR(SEARCH(($B$21),(E13))))</formula>
    </cfRule>
  </conditionalFormatting>
  <conditionalFormatting sqref="E11:E16">
    <cfRule type="expression" dxfId="413" priority="82">
      <formula>NOT(ISERROR(SEARCH((#REF!),(E11))))</formula>
    </cfRule>
  </conditionalFormatting>
  <conditionalFormatting sqref="E11:E16">
    <cfRule type="expression" dxfId="412" priority="85">
      <formula>NOT(ISERROR(SEARCH((#REF!),(E11))))</formula>
    </cfRule>
  </conditionalFormatting>
  <conditionalFormatting sqref="E11:E16">
    <cfRule type="expression" dxfId="411" priority="86">
      <formula>NOT(ISERROR(SEARCH((#REF!),(E11))))</formula>
    </cfRule>
  </conditionalFormatting>
  <dataValidations count="1">
    <dataValidation type="list" allowBlank="1" showErrorMessage="1" sqref="C11:C16" xr:uid="{00000000-0002-0000-0400-000000000000}">
      <formula1>$J$1:$J$16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1000000}">
          <x14:formula1>
            <xm:f>'Dados do Projeto'!$M$96:$M$99</xm:f>
          </x14:formula1>
          <xm:sqref>F11:F16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T967"/>
  <sheetViews>
    <sheetView workbookViewId="0">
      <pane ySplit="1" topLeftCell="E11" activePane="bottomLeft" state="frozen"/>
      <selection pane="bottomLeft" activeCell="K15" sqref="K15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57.28515625" customWidth="1"/>
    <col min="5" max="5" width="24.8554687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3"/>
      <c r="B1" s="52" t="s">
        <v>0</v>
      </c>
      <c r="C1" s="67"/>
      <c r="D1" s="67"/>
      <c r="E1" s="67"/>
      <c r="F1" s="67"/>
      <c r="G1" s="67"/>
      <c r="H1" s="67"/>
      <c r="I1" s="68"/>
      <c r="J1" s="14">
        <f>Planejamento!C15</f>
        <v>45432</v>
      </c>
    </row>
    <row r="2" spans="1:20" ht="18" customHeight="1">
      <c r="A2" s="1"/>
      <c r="B2" s="53" t="s">
        <v>1</v>
      </c>
      <c r="C2" s="69"/>
      <c r="D2" s="69"/>
      <c r="E2" s="69"/>
      <c r="F2" s="69"/>
      <c r="G2" s="69"/>
      <c r="H2" s="69"/>
      <c r="I2" s="70"/>
      <c r="J2" s="14">
        <f t="shared" ref="J2:J23" si="0">J1+1</f>
        <v>45433</v>
      </c>
    </row>
    <row r="3" spans="1:20" ht="15.75" customHeight="1">
      <c r="A3" s="1"/>
      <c r="B3" s="54" t="s">
        <v>2</v>
      </c>
      <c r="C3" s="69"/>
      <c r="D3" s="69"/>
      <c r="E3" s="69"/>
      <c r="F3" s="69"/>
      <c r="G3" s="69"/>
      <c r="H3" s="69"/>
      <c r="I3" s="70"/>
      <c r="J3" s="14">
        <f t="shared" si="0"/>
        <v>45434</v>
      </c>
    </row>
    <row r="4" spans="1:20" ht="15.75" customHeight="1">
      <c r="A4" s="1"/>
      <c r="B4" s="55" t="s">
        <v>3</v>
      </c>
      <c r="C4" s="71"/>
      <c r="D4" s="71"/>
      <c r="E4" s="71"/>
      <c r="F4" s="71"/>
      <c r="G4" s="71"/>
      <c r="H4" s="71"/>
      <c r="I4" s="72"/>
      <c r="J4" s="14">
        <f t="shared" si="0"/>
        <v>45435</v>
      </c>
    </row>
    <row r="5" spans="1:20" ht="15.75" customHeight="1">
      <c r="A5" s="1"/>
      <c r="B5" s="54" t="s">
        <v>4</v>
      </c>
      <c r="C5" s="69"/>
      <c r="D5" s="69"/>
      <c r="E5" s="69"/>
      <c r="F5" s="69"/>
      <c r="G5" s="69"/>
      <c r="H5" s="69"/>
      <c r="I5" s="70"/>
      <c r="J5" s="14">
        <f t="shared" si="0"/>
        <v>45436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4">
        <f t="shared" si="0"/>
        <v>45437</v>
      </c>
    </row>
    <row r="7" spans="1:20" ht="22.5" customHeight="1">
      <c r="A7" s="1"/>
      <c r="B7" s="48" t="str">
        <f>'Dados do Projeto'!B7</f>
        <v>BiblioTech</v>
      </c>
      <c r="C7" s="73"/>
      <c r="D7" s="73"/>
      <c r="E7" s="73"/>
      <c r="F7" s="73"/>
      <c r="G7" s="73"/>
      <c r="H7" s="73"/>
      <c r="I7" s="74"/>
      <c r="J7" s="14">
        <f t="shared" si="0"/>
        <v>45438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4">
        <f t="shared" si="0"/>
        <v>45439</v>
      </c>
    </row>
    <row r="9" spans="1:20" ht="15.75" customHeight="1">
      <c r="A9" s="1"/>
      <c r="B9" s="63" t="s">
        <v>112</v>
      </c>
      <c r="C9" s="73"/>
      <c r="D9" s="73"/>
      <c r="E9" s="73"/>
      <c r="F9" s="73"/>
      <c r="G9" s="73"/>
      <c r="H9" s="74"/>
      <c r="I9" s="37" t="s">
        <v>46</v>
      </c>
      <c r="J9" s="14">
        <f t="shared" si="0"/>
        <v>45440</v>
      </c>
    </row>
    <row r="10" spans="1:20" ht="15.75" customHeight="1">
      <c r="A10" s="1"/>
      <c r="B10" s="16" t="s">
        <v>29</v>
      </c>
      <c r="C10" s="16" t="s">
        <v>47</v>
      </c>
      <c r="D10" s="16" t="s">
        <v>48</v>
      </c>
      <c r="E10" s="16" t="s">
        <v>49</v>
      </c>
      <c r="F10" s="16" t="s">
        <v>50</v>
      </c>
      <c r="G10" s="16" t="s">
        <v>51</v>
      </c>
      <c r="H10" s="16" t="s">
        <v>52</v>
      </c>
      <c r="I10" s="26" t="s">
        <v>53</v>
      </c>
      <c r="J10" s="14">
        <f t="shared" si="0"/>
        <v>45441</v>
      </c>
    </row>
    <row r="11" spans="1:20" ht="42.75" customHeight="1">
      <c r="A11" s="4"/>
      <c r="B11" s="17">
        <v>1</v>
      </c>
      <c r="C11" s="41">
        <v>45432</v>
      </c>
      <c r="D11" s="19" t="s">
        <v>54</v>
      </c>
      <c r="E11" s="43" t="s">
        <v>57</v>
      </c>
      <c r="F11" s="20" t="s">
        <v>26</v>
      </c>
      <c r="G11" s="21">
        <v>4</v>
      </c>
      <c r="H11" s="21">
        <v>1</v>
      </c>
      <c r="I11" s="20" t="s">
        <v>113</v>
      </c>
      <c r="J11" s="14">
        <f t="shared" si="0"/>
        <v>45442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42" customHeight="1">
      <c r="A12" s="1"/>
      <c r="B12" s="17">
        <v>2</v>
      </c>
      <c r="C12" s="18">
        <v>45440</v>
      </c>
      <c r="D12" s="19" t="s">
        <v>114</v>
      </c>
      <c r="E12" s="43" t="s">
        <v>57</v>
      </c>
      <c r="F12" s="20" t="s">
        <v>26</v>
      </c>
      <c r="G12" s="21">
        <v>2</v>
      </c>
      <c r="H12" s="21">
        <v>1</v>
      </c>
      <c r="I12" s="20"/>
      <c r="J12" s="14">
        <f t="shared" si="0"/>
        <v>45443</v>
      </c>
    </row>
    <row r="13" spans="1:20" ht="46.5" customHeight="1">
      <c r="A13" s="1"/>
      <c r="B13" s="17">
        <v>3</v>
      </c>
      <c r="C13" s="18">
        <v>45440</v>
      </c>
      <c r="D13" s="19" t="s">
        <v>114</v>
      </c>
      <c r="E13" s="42" t="s">
        <v>55</v>
      </c>
      <c r="F13" s="20" t="s">
        <v>26</v>
      </c>
      <c r="G13" s="21">
        <v>2</v>
      </c>
      <c r="H13" s="21">
        <v>1</v>
      </c>
      <c r="I13" s="20"/>
      <c r="J13" s="14">
        <f t="shared" si="0"/>
        <v>45444</v>
      </c>
    </row>
    <row r="14" spans="1:20" ht="45" customHeight="1">
      <c r="A14" s="1"/>
      <c r="B14" s="17">
        <v>4</v>
      </c>
      <c r="C14" s="18">
        <v>45440</v>
      </c>
      <c r="D14" s="19" t="s">
        <v>114</v>
      </c>
      <c r="E14" s="44" t="s">
        <v>71</v>
      </c>
      <c r="F14" s="20" t="s">
        <v>26</v>
      </c>
      <c r="G14" s="21">
        <v>2</v>
      </c>
      <c r="H14" s="21">
        <v>1</v>
      </c>
      <c r="I14" s="28"/>
      <c r="J14" s="14">
        <f t="shared" si="0"/>
        <v>45445</v>
      </c>
    </row>
    <row r="15" spans="1:20" ht="37.5" customHeight="1">
      <c r="A15" s="1"/>
      <c r="B15" s="17">
        <v>5</v>
      </c>
      <c r="C15" s="18">
        <v>45440</v>
      </c>
      <c r="D15" s="19" t="s">
        <v>114</v>
      </c>
      <c r="E15" s="45" t="s">
        <v>59</v>
      </c>
      <c r="F15" s="20" t="s">
        <v>26</v>
      </c>
      <c r="G15" s="21">
        <v>2</v>
      </c>
      <c r="H15" s="21">
        <v>5</v>
      </c>
      <c r="I15" s="28"/>
      <c r="J15" s="14">
        <f t="shared" si="0"/>
        <v>45446</v>
      </c>
    </row>
    <row r="16" spans="1:20" ht="37.5" customHeight="1">
      <c r="A16" s="1"/>
      <c r="B16" s="17">
        <v>6</v>
      </c>
      <c r="C16" s="18">
        <v>45440</v>
      </c>
      <c r="D16" s="19" t="s">
        <v>114</v>
      </c>
      <c r="E16" s="44" t="s">
        <v>71</v>
      </c>
      <c r="F16" s="20" t="s">
        <v>26</v>
      </c>
      <c r="G16" s="21">
        <v>2</v>
      </c>
      <c r="H16" s="21">
        <v>1</v>
      </c>
      <c r="I16" s="28"/>
      <c r="J16" s="14">
        <f t="shared" si="0"/>
        <v>45447</v>
      </c>
    </row>
    <row r="17" spans="1:10" ht="45.75" customHeight="1">
      <c r="A17" s="1"/>
      <c r="B17" s="17">
        <v>7</v>
      </c>
      <c r="C17" s="18">
        <v>45445</v>
      </c>
      <c r="D17" s="39" t="s">
        <v>115</v>
      </c>
      <c r="E17" s="43" t="s">
        <v>57</v>
      </c>
      <c r="F17" s="20" t="s">
        <v>26</v>
      </c>
      <c r="G17" s="21">
        <v>4</v>
      </c>
      <c r="H17" s="21">
        <v>2</v>
      </c>
      <c r="I17" s="28"/>
      <c r="J17" s="14">
        <f t="shared" si="0"/>
        <v>45448</v>
      </c>
    </row>
    <row r="18" spans="1:10" ht="55.5" customHeight="1">
      <c r="A18" s="1"/>
      <c r="B18" s="17">
        <v>8</v>
      </c>
      <c r="C18" s="18">
        <v>45445</v>
      </c>
      <c r="D18" s="39" t="s">
        <v>116</v>
      </c>
      <c r="E18" s="43" t="s">
        <v>57</v>
      </c>
      <c r="F18" s="20" t="s">
        <v>26</v>
      </c>
      <c r="G18" s="21">
        <v>4</v>
      </c>
      <c r="H18" s="21">
        <v>4</v>
      </c>
      <c r="I18" s="28"/>
      <c r="J18" s="14"/>
    </row>
    <row r="19" spans="1:10" ht="33" customHeight="1">
      <c r="A19" s="1"/>
      <c r="B19" s="17">
        <v>9</v>
      </c>
      <c r="C19" s="18">
        <v>45445</v>
      </c>
      <c r="D19" s="39" t="s">
        <v>117</v>
      </c>
      <c r="E19" s="42" t="s">
        <v>55</v>
      </c>
      <c r="F19" s="20" t="s">
        <v>26</v>
      </c>
      <c r="G19" s="21">
        <v>4</v>
      </c>
      <c r="H19" s="21">
        <v>4</v>
      </c>
      <c r="I19" s="28"/>
      <c r="J19" s="14">
        <f>J17+1</f>
        <v>45449</v>
      </c>
    </row>
    <row r="20" spans="1:10" ht="47.25" customHeight="1">
      <c r="A20" s="1"/>
      <c r="B20" s="17">
        <v>10</v>
      </c>
      <c r="C20" s="18">
        <v>45445</v>
      </c>
      <c r="D20" s="39" t="s">
        <v>118</v>
      </c>
      <c r="E20" s="42" t="s">
        <v>55</v>
      </c>
      <c r="F20" s="20" t="s">
        <v>26</v>
      </c>
      <c r="G20" s="21">
        <v>4</v>
      </c>
      <c r="H20" s="21">
        <v>2</v>
      </c>
      <c r="I20" s="39" t="s">
        <v>119</v>
      </c>
      <c r="J20" s="14"/>
    </row>
    <row r="21" spans="1:10" ht="47.25" customHeight="1">
      <c r="A21" s="1"/>
      <c r="B21" s="17">
        <v>11</v>
      </c>
      <c r="C21" s="18">
        <v>45445</v>
      </c>
      <c r="D21" s="39" t="s">
        <v>120</v>
      </c>
      <c r="E21" s="44" t="s">
        <v>71</v>
      </c>
      <c r="F21" s="20" t="s">
        <v>26</v>
      </c>
      <c r="G21" s="21">
        <v>4</v>
      </c>
      <c r="H21" s="21">
        <v>2</v>
      </c>
      <c r="I21" s="28"/>
      <c r="J21" s="14"/>
    </row>
    <row r="22" spans="1:10" ht="45.75" customHeight="1">
      <c r="A22" s="1"/>
      <c r="B22" s="17">
        <v>12</v>
      </c>
      <c r="C22" s="18">
        <v>45445</v>
      </c>
      <c r="D22" s="39" t="s">
        <v>121</v>
      </c>
      <c r="E22" s="44" t="s">
        <v>71</v>
      </c>
      <c r="F22" s="20" t="s">
        <v>26</v>
      </c>
      <c r="G22" s="21">
        <v>4</v>
      </c>
      <c r="H22" s="21">
        <v>1</v>
      </c>
      <c r="I22" s="39" t="s">
        <v>119</v>
      </c>
      <c r="J22" s="14">
        <f>J19+1</f>
        <v>45450</v>
      </c>
    </row>
    <row r="23" spans="1:10" ht="44.25" customHeight="1">
      <c r="A23" s="1"/>
      <c r="B23" s="17">
        <v>13</v>
      </c>
      <c r="C23" s="18">
        <v>45447</v>
      </c>
      <c r="D23" s="19" t="s">
        <v>122</v>
      </c>
      <c r="E23" s="43" t="s">
        <v>57</v>
      </c>
      <c r="F23" s="20" t="s">
        <v>26</v>
      </c>
      <c r="G23" s="21">
        <v>2</v>
      </c>
      <c r="H23" s="21">
        <v>1</v>
      </c>
      <c r="I23" s="28"/>
      <c r="J23" s="14">
        <f t="shared" si="0"/>
        <v>45451</v>
      </c>
    </row>
    <row r="24" spans="1:10" ht="38.25" customHeight="1">
      <c r="A24" s="1"/>
      <c r="B24" s="17">
        <v>14</v>
      </c>
      <c r="C24" s="18">
        <v>45447</v>
      </c>
      <c r="D24" s="19" t="s">
        <v>123</v>
      </c>
      <c r="E24" s="42" t="s">
        <v>55</v>
      </c>
      <c r="F24" s="20" t="s">
        <v>26</v>
      </c>
      <c r="G24" s="21">
        <v>2</v>
      </c>
      <c r="H24" s="21">
        <v>2</v>
      </c>
      <c r="I24" s="28"/>
      <c r="J24" s="14">
        <f>J23+1</f>
        <v>45452</v>
      </c>
    </row>
    <row r="25" spans="1:10" ht="38.25" customHeight="1">
      <c r="A25" s="1"/>
      <c r="B25" s="17">
        <v>15</v>
      </c>
      <c r="C25" s="18">
        <v>45447</v>
      </c>
      <c r="D25" s="19" t="s">
        <v>124</v>
      </c>
      <c r="E25" s="44" t="s">
        <v>71</v>
      </c>
      <c r="F25" s="20" t="s">
        <v>26</v>
      </c>
      <c r="G25" s="21">
        <v>2</v>
      </c>
      <c r="H25" s="21">
        <v>1</v>
      </c>
      <c r="I25" s="28"/>
      <c r="J25" s="14"/>
    </row>
    <row r="26" spans="1:10" ht="45" customHeight="1">
      <c r="A26" s="1"/>
      <c r="B26" s="17">
        <v>16</v>
      </c>
      <c r="C26" s="18">
        <v>45446</v>
      </c>
      <c r="D26" s="19" t="s">
        <v>125</v>
      </c>
      <c r="E26" s="44" t="s">
        <v>71</v>
      </c>
      <c r="F26" s="20" t="s">
        <v>26</v>
      </c>
      <c r="G26" s="21">
        <v>3</v>
      </c>
      <c r="H26" s="21">
        <v>1</v>
      </c>
      <c r="I26" s="28"/>
      <c r="J26" s="14"/>
    </row>
    <row r="27" spans="1:10" ht="45" customHeight="1">
      <c r="A27" s="1"/>
      <c r="B27" s="17">
        <v>17</v>
      </c>
      <c r="C27" s="18">
        <v>45448</v>
      </c>
      <c r="D27" s="19" t="s">
        <v>126</v>
      </c>
      <c r="E27" s="42" t="s">
        <v>55</v>
      </c>
      <c r="F27" s="20" t="s">
        <v>26</v>
      </c>
      <c r="G27" s="21">
        <v>3</v>
      </c>
      <c r="H27" s="21">
        <v>2</v>
      </c>
      <c r="I27" s="28"/>
      <c r="J27" s="14"/>
    </row>
    <row r="28" spans="1:10" ht="45" customHeight="1">
      <c r="A28" s="1"/>
      <c r="B28" s="17">
        <v>18</v>
      </c>
      <c r="C28" s="18">
        <v>45448</v>
      </c>
      <c r="D28" s="19" t="s">
        <v>127</v>
      </c>
      <c r="E28" s="44" t="s">
        <v>71</v>
      </c>
      <c r="F28" s="20" t="s">
        <v>26</v>
      </c>
      <c r="G28" s="21">
        <v>3</v>
      </c>
      <c r="H28" s="21">
        <v>2</v>
      </c>
      <c r="I28" s="28"/>
      <c r="J28" s="14"/>
    </row>
    <row r="29" spans="1:10" ht="32.25" customHeight="1">
      <c r="A29" s="1"/>
      <c r="B29" s="17">
        <v>19</v>
      </c>
      <c r="C29" s="18">
        <v>45449</v>
      </c>
      <c r="D29" s="19" t="s">
        <v>104</v>
      </c>
      <c r="E29" s="42" t="s">
        <v>55</v>
      </c>
      <c r="F29" s="20" t="s">
        <v>26</v>
      </c>
      <c r="G29" s="21">
        <v>4</v>
      </c>
      <c r="H29" s="21">
        <v>1</v>
      </c>
      <c r="I29" s="28"/>
      <c r="J29" s="14"/>
    </row>
    <row r="30" spans="1:10" ht="15.75" customHeight="1">
      <c r="A30" s="1"/>
      <c r="B30" s="1"/>
      <c r="D30" s="1"/>
      <c r="E30" s="1"/>
      <c r="F30" s="23" t="s">
        <v>83</v>
      </c>
      <c r="G30" s="24">
        <f>SUM(G11:G29)</f>
        <v>57</v>
      </c>
      <c r="H30" s="24">
        <f>SUM(H11:H29)</f>
        <v>35</v>
      </c>
      <c r="I30" s="1"/>
    </row>
    <row r="31" spans="1:10" ht="15.75" customHeight="1">
      <c r="A31" s="1"/>
      <c r="B31" s="7"/>
      <c r="C31" s="7"/>
      <c r="D31" s="7">
        <f>COUNTIFS(D11:D29, "&lt;&gt;"&amp;"")</f>
        <v>19</v>
      </c>
      <c r="E31" s="7"/>
      <c r="F31" s="7">
        <f>COUNTIFS(F11:F29, "Concluído",D11:D29, "&lt;&gt;"&amp;"")</f>
        <v>19</v>
      </c>
      <c r="G31" s="1"/>
      <c r="H31" s="1"/>
      <c r="I31" s="1"/>
    </row>
    <row r="32" spans="1:10" ht="15.75" customHeight="1">
      <c r="A32" s="1"/>
      <c r="B32" s="63" t="s">
        <v>84</v>
      </c>
      <c r="C32" s="73"/>
      <c r="D32" s="73"/>
      <c r="E32" s="73"/>
      <c r="F32" s="73"/>
      <c r="G32" s="73"/>
      <c r="H32" s="74"/>
    </row>
    <row r="33" spans="1:9" ht="15.75" customHeight="1">
      <c r="A33" s="1"/>
      <c r="B33" s="64" t="s">
        <v>85</v>
      </c>
      <c r="C33" s="73"/>
      <c r="D33" s="73"/>
      <c r="E33" s="73"/>
      <c r="F33" s="74"/>
      <c r="G33" s="16" t="s">
        <v>86</v>
      </c>
      <c r="H33" s="16" t="s">
        <v>13</v>
      </c>
    </row>
    <row r="34" spans="1:9" ht="15.75" customHeight="1">
      <c r="A34" s="1"/>
      <c r="B34" s="62" t="str">
        <f>'Dados do Projeto'!B10</f>
        <v>Alice Abreu dos Reis</v>
      </c>
      <c r="C34" s="65"/>
      <c r="D34" s="65"/>
      <c r="E34" s="65"/>
      <c r="F34" s="66"/>
      <c r="G34" s="25">
        <v>19</v>
      </c>
      <c r="H34" s="25">
        <f>SUMIF($E$11:$E$29,"Alice",H$11:H$29)</f>
        <v>12</v>
      </c>
    </row>
    <row r="35" spans="1:9" ht="15.75" customHeight="1">
      <c r="A35" s="1"/>
      <c r="B35" s="62" t="str">
        <f>'Dados do Projeto'!B11</f>
        <v>Gabriel dos Reis Nascimento</v>
      </c>
      <c r="C35" s="65"/>
      <c r="D35" s="65"/>
      <c r="E35" s="65"/>
      <c r="F35" s="66"/>
      <c r="G35" s="25">
        <v>16</v>
      </c>
      <c r="H35" s="25">
        <f>SUMIF($E$11:$E$29,"Gabriel",H$11:H$29)</f>
        <v>9</v>
      </c>
    </row>
    <row r="36" spans="1:9" ht="15.75" customHeight="1">
      <c r="A36" s="1"/>
      <c r="B36" s="62" t="str">
        <f>'Dados do Projeto'!B12</f>
        <v>João Luiz Zarate Teixeira</v>
      </c>
      <c r="C36" s="65"/>
      <c r="D36" s="65"/>
      <c r="E36" s="65"/>
      <c r="F36" s="66"/>
      <c r="G36" s="25">
        <v>5</v>
      </c>
      <c r="H36" s="25">
        <f>SUMIF($E$11:$E$29,"João Luiz",H$11:H$29)</f>
        <v>5</v>
      </c>
    </row>
    <row r="37" spans="1:9" ht="15.75" customHeight="1">
      <c r="A37" s="1"/>
      <c r="B37" s="62" t="str">
        <f>'Dados do Projeto'!B13</f>
        <v>Omar Petronílio Martins de Abreu</v>
      </c>
      <c r="C37" s="65"/>
      <c r="D37" s="65"/>
      <c r="E37" s="65"/>
      <c r="F37" s="66"/>
      <c r="G37" s="25">
        <v>20</v>
      </c>
      <c r="H37" s="25">
        <f>SUMIF($E$11:$E$29,"Omar",H$11:H$29)</f>
        <v>9</v>
      </c>
    </row>
    <row r="38" spans="1:9" ht="15.75" customHeight="1">
      <c r="A38" s="1"/>
      <c r="B38" s="1"/>
      <c r="D38" s="1"/>
      <c r="E38" s="1"/>
      <c r="F38" s="1"/>
      <c r="G38" s="1"/>
      <c r="H38" s="1"/>
      <c r="I38" s="1"/>
    </row>
    <row r="39" spans="1:9" ht="15.75" customHeight="1">
      <c r="A39" s="1"/>
      <c r="B39" s="1"/>
      <c r="D39" s="1"/>
      <c r="E39" s="1"/>
      <c r="F39" s="1"/>
      <c r="G39" s="1"/>
      <c r="H39" s="1"/>
      <c r="I39" s="1"/>
    </row>
    <row r="40" spans="1:9" ht="15.75" customHeight="1">
      <c r="A40" s="1"/>
      <c r="B40" s="1"/>
      <c r="D40" s="1"/>
      <c r="E40" s="1"/>
      <c r="F40" s="1"/>
      <c r="G40" s="1"/>
      <c r="H40" s="1"/>
      <c r="I40" s="1"/>
    </row>
    <row r="41" spans="1:9" ht="15.75" customHeight="1">
      <c r="A41" s="1"/>
      <c r="B41" s="1"/>
      <c r="D41" s="1"/>
      <c r="E41" s="1"/>
      <c r="F41" s="1"/>
      <c r="G41" s="1"/>
      <c r="H41" s="1"/>
      <c r="I41" s="1"/>
    </row>
    <row r="42" spans="1:9" ht="15.75" customHeight="1">
      <c r="A42" s="1"/>
      <c r="B42" s="1"/>
      <c r="D42" s="1"/>
      <c r="E42" s="1"/>
      <c r="F42" s="1"/>
      <c r="G42" s="1"/>
      <c r="H42" s="1"/>
      <c r="I42" s="1"/>
    </row>
    <row r="43" spans="1:9" ht="15.75" customHeight="1">
      <c r="A43" s="1"/>
      <c r="B43" s="1"/>
      <c r="D43" s="1"/>
      <c r="E43" s="1"/>
      <c r="F43" s="1"/>
      <c r="G43" s="1"/>
      <c r="H43" s="1"/>
      <c r="I43" s="1"/>
    </row>
    <row r="44" spans="1:9" ht="15.75" customHeight="1">
      <c r="A44" s="1"/>
      <c r="B44" s="1"/>
      <c r="D44" s="1"/>
      <c r="E44" s="1"/>
      <c r="F44" s="1"/>
      <c r="G44" s="1"/>
      <c r="H44" s="1"/>
      <c r="I44" s="1"/>
    </row>
    <row r="45" spans="1:9" ht="15.75" customHeight="1">
      <c r="A45" s="1"/>
      <c r="B45" s="1"/>
      <c r="D45" s="1"/>
      <c r="E45" s="1"/>
      <c r="F45" s="1"/>
      <c r="G45" s="1"/>
      <c r="H45" s="1"/>
      <c r="I45" s="1"/>
    </row>
    <row r="46" spans="1:9" ht="15.75" customHeight="1">
      <c r="A46" s="1"/>
      <c r="B46" s="1"/>
      <c r="D46" s="1"/>
      <c r="E46" s="1"/>
      <c r="F46" s="1"/>
      <c r="G46" s="1"/>
      <c r="H46" s="1"/>
      <c r="I46" s="1"/>
    </row>
    <row r="47" spans="1:9" ht="15.75" customHeight="1">
      <c r="A47" s="1"/>
      <c r="B47" s="1"/>
      <c r="D47" s="1"/>
      <c r="E47" s="1"/>
      <c r="F47" s="1"/>
      <c r="G47" s="1"/>
      <c r="H47" s="1"/>
      <c r="I47" s="1"/>
    </row>
    <row r="48" spans="1:9" ht="15.75" customHeight="1">
      <c r="A48" s="1"/>
      <c r="B48" s="1"/>
      <c r="D48" s="1"/>
      <c r="E48" s="1"/>
      <c r="F48" s="1"/>
      <c r="G48" s="1"/>
      <c r="H48" s="1"/>
      <c r="I48" s="1"/>
    </row>
    <row r="49" spans="1:9" ht="15.75" customHeight="1">
      <c r="A49" s="1"/>
      <c r="B49" s="1"/>
      <c r="D49" s="1"/>
      <c r="E49" s="1"/>
      <c r="F49" s="1"/>
      <c r="G49" s="1"/>
      <c r="H49" s="1"/>
      <c r="I49" s="1"/>
    </row>
    <row r="50" spans="1:9" ht="15.75" customHeight="1">
      <c r="A50" s="1"/>
      <c r="B50" s="1"/>
      <c r="D50" s="1"/>
      <c r="E50" s="1"/>
      <c r="F50" s="1"/>
      <c r="G50" s="1"/>
      <c r="H50" s="1"/>
      <c r="I50" s="1"/>
    </row>
    <row r="51" spans="1:9" ht="15.75" customHeight="1">
      <c r="A51" s="1"/>
      <c r="B51" s="1"/>
      <c r="D51" s="1"/>
      <c r="E51" s="1"/>
      <c r="F51" s="1"/>
      <c r="G51" s="1"/>
      <c r="H51" s="1"/>
      <c r="I51" s="1"/>
    </row>
    <row r="52" spans="1:9" ht="15.75" customHeight="1">
      <c r="A52" s="1"/>
      <c r="B52" s="1"/>
      <c r="D52" s="1"/>
      <c r="E52" s="1"/>
      <c r="F52" s="1"/>
      <c r="G52" s="1"/>
      <c r="H52" s="1"/>
      <c r="I52" s="1"/>
    </row>
    <row r="53" spans="1:9" ht="15.75" customHeight="1">
      <c r="A53" s="1"/>
      <c r="B53" s="1"/>
      <c r="D53" s="1"/>
      <c r="E53" s="1"/>
      <c r="F53" s="1"/>
      <c r="G53" s="1"/>
      <c r="H53" s="1"/>
      <c r="I53" s="1"/>
    </row>
    <row r="54" spans="1:9" ht="15.75" customHeight="1">
      <c r="A54" s="1"/>
      <c r="B54" s="1"/>
      <c r="D54" s="1"/>
      <c r="E54" s="1"/>
      <c r="F54" s="1"/>
      <c r="G54" s="1"/>
      <c r="H54" s="1"/>
      <c r="I54" s="1"/>
    </row>
    <row r="55" spans="1:9" ht="15.75" customHeight="1">
      <c r="A55" s="1"/>
      <c r="B55" s="1"/>
      <c r="D55" s="1"/>
      <c r="E55" s="1"/>
      <c r="F55" s="1"/>
      <c r="G55" s="1"/>
      <c r="H55" s="1"/>
      <c r="I55" s="1"/>
    </row>
    <row r="56" spans="1:9" ht="15.75" customHeight="1">
      <c r="A56" s="1"/>
      <c r="B56" s="1"/>
      <c r="D56" s="1"/>
      <c r="E56" s="1"/>
      <c r="F56" s="1"/>
      <c r="G56" s="1"/>
      <c r="H56" s="1"/>
      <c r="I56" s="1"/>
    </row>
    <row r="57" spans="1:9" ht="15.75" customHeight="1">
      <c r="A57" s="1"/>
      <c r="B57" s="1"/>
      <c r="D57" s="1"/>
      <c r="E57" s="1"/>
      <c r="F57" s="1"/>
      <c r="G57" s="1"/>
      <c r="H57" s="1"/>
      <c r="I57" s="1"/>
    </row>
    <row r="58" spans="1:9" ht="15.75" customHeight="1">
      <c r="A58" s="1"/>
      <c r="B58" s="1"/>
      <c r="D58" s="1"/>
      <c r="E58" s="1"/>
      <c r="F58" s="1"/>
      <c r="G58" s="1"/>
      <c r="H58" s="1"/>
      <c r="I58" s="1"/>
    </row>
    <row r="59" spans="1:9" ht="15.75" customHeight="1">
      <c r="A59" s="1"/>
      <c r="B59" s="1"/>
      <c r="D59" s="1"/>
      <c r="E59" s="1"/>
      <c r="F59" s="1"/>
      <c r="G59" s="1"/>
      <c r="H59" s="1"/>
      <c r="I59" s="1"/>
    </row>
    <row r="60" spans="1:9" ht="15.75" customHeight="1">
      <c r="A60" s="1"/>
      <c r="B60" s="1"/>
      <c r="D60" s="1"/>
      <c r="E60" s="1"/>
      <c r="F60" s="1"/>
      <c r="G60" s="1"/>
      <c r="H60" s="1"/>
      <c r="I60" s="1"/>
    </row>
    <row r="61" spans="1:9" ht="15.75" customHeight="1">
      <c r="A61" s="1"/>
      <c r="B61" s="1"/>
      <c r="D61" s="1"/>
      <c r="E61" s="1"/>
      <c r="F61" s="1"/>
      <c r="G61" s="1"/>
      <c r="H61" s="1"/>
      <c r="I61" s="1"/>
    </row>
    <row r="62" spans="1:9" ht="15.75" customHeight="1">
      <c r="A62" s="1"/>
      <c r="B62" s="1"/>
      <c r="D62" s="1"/>
      <c r="E62" s="1"/>
      <c r="F62" s="1"/>
      <c r="G62" s="1"/>
      <c r="H62" s="1"/>
      <c r="I62" s="1"/>
    </row>
    <row r="63" spans="1:9" ht="15.75" customHeight="1">
      <c r="A63" s="1"/>
      <c r="B63" s="1"/>
      <c r="D63" s="1"/>
      <c r="E63" s="1"/>
      <c r="F63" s="1"/>
      <c r="G63" s="1"/>
      <c r="H63" s="1"/>
      <c r="I63" s="1"/>
    </row>
    <row r="64" spans="1:9" ht="15.75" customHeight="1">
      <c r="A64" s="1"/>
      <c r="B64" s="1"/>
      <c r="D64" s="1"/>
      <c r="E64" s="1"/>
      <c r="F64" s="1"/>
      <c r="G64" s="1"/>
      <c r="H64" s="1"/>
      <c r="I64" s="1"/>
    </row>
    <row r="65" spans="1:9" ht="15.75" customHeight="1">
      <c r="A65" s="1"/>
      <c r="B65" s="1"/>
      <c r="D65" s="1"/>
      <c r="E65" s="1"/>
      <c r="F65" s="1"/>
      <c r="G65" s="1"/>
      <c r="H65" s="1"/>
      <c r="I65" s="1"/>
    </row>
    <row r="66" spans="1:9" ht="15.75" customHeight="1">
      <c r="A66" s="1"/>
      <c r="B66" s="1"/>
      <c r="D66" s="1"/>
      <c r="E66" s="1"/>
      <c r="F66" s="1"/>
      <c r="G66" s="1"/>
      <c r="H66" s="1"/>
      <c r="I66" s="1"/>
    </row>
    <row r="67" spans="1:9" ht="15.75" customHeight="1">
      <c r="A67" s="1"/>
      <c r="B67" s="1"/>
      <c r="D67" s="1"/>
      <c r="E67" s="1"/>
      <c r="F67" s="1"/>
      <c r="G67" s="1"/>
      <c r="H67" s="1"/>
      <c r="I67" s="1"/>
    </row>
    <row r="68" spans="1:9" ht="15.75" customHeight="1">
      <c r="A68" s="1"/>
      <c r="B68" s="1"/>
      <c r="D68" s="3"/>
      <c r="E68" s="1"/>
      <c r="F68" s="3"/>
      <c r="G68" s="1"/>
      <c r="H68" s="1"/>
      <c r="I68" s="1"/>
    </row>
    <row r="69" spans="1:9" ht="15.75" customHeight="1">
      <c r="A69" s="1"/>
      <c r="B69" s="1"/>
      <c r="D69" s="3"/>
      <c r="E69" s="1"/>
      <c r="F69" s="3"/>
      <c r="G69" s="1"/>
      <c r="H69" s="1"/>
      <c r="I69" s="1"/>
    </row>
    <row r="70" spans="1:9" ht="15.75" customHeight="1">
      <c r="A70" s="1"/>
      <c r="B70" s="1"/>
      <c r="D70" s="3"/>
      <c r="E70" s="1"/>
      <c r="F70" s="3"/>
      <c r="G70" s="1"/>
      <c r="H70" s="1"/>
      <c r="I70" s="1"/>
    </row>
    <row r="71" spans="1:9" ht="15.75" customHeight="1">
      <c r="A71" s="1"/>
      <c r="B71" s="1"/>
      <c r="D71" s="3"/>
      <c r="E71" s="1"/>
      <c r="F71" s="3"/>
      <c r="G71" s="1"/>
      <c r="H71" s="1"/>
      <c r="I71" s="1"/>
    </row>
    <row r="72" spans="1:9" ht="15.75" customHeight="1">
      <c r="A72" s="1"/>
      <c r="B72" s="1"/>
      <c r="D72" s="3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/>
    <row r="75" spans="1:9" ht="15.75" customHeight="1"/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autoFilter ref="B10:I37" xr:uid="{00000000-0009-0000-0000-000005000000}"/>
  <mergeCells count="13">
    <mergeCell ref="B36:F36"/>
    <mergeCell ref="B37:F37"/>
    <mergeCell ref="B1:I1"/>
    <mergeCell ref="B2:I2"/>
    <mergeCell ref="B3:I3"/>
    <mergeCell ref="B4:I4"/>
    <mergeCell ref="B5:I5"/>
    <mergeCell ref="B7:I7"/>
    <mergeCell ref="B9:H9"/>
    <mergeCell ref="B32:H32"/>
    <mergeCell ref="B33:F33"/>
    <mergeCell ref="B34:F34"/>
    <mergeCell ref="B35:F35"/>
  </mergeCells>
  <conditionalFormatting sqref="E11:E29">
    <cfRule type="containsBlanks" dxfId="410" priority="358">
      <formula>LEN(TRIM(E11))=0</formula>
    </cfRule>
  </conditionalFormatting>
  <conditionalFormatting sqref="E11:E29">
    <cfRule type="expression" dxfId="409" priority="359">
      <formula>NOT(ISERROR(SEARCH(($B$37),(E11))))</formula>
    </cfRule>
  </conditionalFormatting>
  <conditionalFormatting sqref="E11:E29">
    <cfRule type="expression" dxfId="408" priority="360">
      <formula>NOT(ISERROR(SEARCH(($B$36),(E11))))</formula>
    </cfRule>
  </conditionalFormatting>
  <conditionalFormatting sqref="E11:E29">
    <cfRule type="expression" dxfId="407" priority="361">
      <formula>NOT(ISERROR(SEARCH(($B$35),(E11))))</formula>
    </cfRule>
  </conditionalFormatting>
  <conditionalFormatting sqref="E11:E29">
    <cfRule type="expression" dxfId="406" priority="362">
      <formula>NOT(ISERROR(SEARCH(($B$34),(E11))))</formula>
    </cfRule>
  </conditionalFormatting>
  <conditionalFormatting sqref="E13 E17:E20">
    <cfRule type="containsBlanks" dxfId="405" priority="363">
      <formula>LEN(TRIM(E13))=0</formula>
    </cfRule>
  </conditionalFormatting>
  <conditionalFormatting sqref="E13">
    <cfRule type="expression" dxfId="404" priority="364">
      <formula>NOT(ISERROR(SEARCH(($B$37),(E13))))</formula>
    </cfRule>
  </conditionalFormatting>
  <conditionalFormatting sqref="E13">
    <cfRule type="expression" dxfId="403" priority="365">
      <formula>NOT(ISERROR(SEARCH(($B$36),(E13))))</formula>
    </cfRule>
  </conditionalFormatting>
  <conditionalFormatting sqref="E13">
    <cfRule type="expression" dxfId="402" priority="366">
      <formula>NOT(ISERROR(SEARCH(($B$35),(E13))))</formula>
    </cfRule>
  </conditionalFormatting>
  <conditionalFormatting sqref="E13">
    <cfRule type="expression" dxfId="401" priority="367">
      <formula>NOT(ISERROR(SEARCH(($B$34),(E13))))</formula>
    </cfRule>
  </conditionalFormatting>
  <conditionalFormatting sqref="C11:C29">
    <cfRule type="expression" dxfId="400" priority="376">
      <formula>AND(ISNUMBER(C11),TRUNC(C11)&lt;TODAY())</formula>
    </cfRule>
  </conditionalFormatting>
  <conditionalFormatting sqref="E13 E17:E20">
    <cfRule type="containsBlanks" dxfId="399" priority="377">
      <formula>LEN(TRIM(E13))=0</formula>
    </cfRule>
  </conditionalFormatting>
  <conditionalFormatting sqref="E13">
    <cfRule type="expression" dxfId="398" priority="378">
      <formula>NOT(ISERROR(SEARCH(($B$37),(E13))))</formula>
    </cfRule>
  </conditionalFormatting>
  <conditionalFormatting sqref="E13">
    <cfRule type="expression" dxfId="397" priority="379">
      <formula>NOT(ISERROR(SEARCH(($B$36),(E13))))</formula>
    </cfRule>
  </conditionalFormatting>
  <conditionalFormatting sqref="E13">
    <cfRule type="expression" dxfId="396" priority="380">
      <formula>NOT(ISERROR(SEARCH(($B$35),(E13))))</formula>
    </cfRule>
  </conditionalFormatting>
  <conditionalFormatting sqref="E13">
    <cfRule type="expression" dxfId="395" priority="381">
      <formula>NOT(ISERROR(SEARCH(($B$34),(E13))))</formula>
    </cfRule>
  </conditionalFormatting>
  <conditionalFormatting sqref="E13 E17:E20">
    <cfRule type="containsBlanks" dxfId="394" priority="382">
      <formula>LEN(TRIM(E13))=0</formula>
    </cfRule>
  </conditionalFormatting>
  <conditionalFormatting sqref="E13">
    <cfRule type="expression" dxfId="393" priority="383">
      <formula>NOT(ISERROR(SEARCH(($B$37),(E13))))</formula>
    </cfRule>
  </conditionalFormatting>
  <conditionalFormatting sqref="E13">
    <cfRule type="expression" dxfId="392" priority="384">
      <formula>NOT(ISERROR(SEARCH(($B$36),(E13))))</formula>
    </cfRule>
  </conditionalFormatting>
  <conditionalFormatting sqref="E13">
    <cfRule type="expression" dxfId="391" priority="385">
      <formula>NOT(ISERROR(SEARCH(($B$35),(E13))))</formula>
    </cfRule>
  </conditionalFormatting>
  <conditionalFormatting sqref="E13">
    <cfRule type="expression" dxfId="390" priority="386">
      <formula>NOT(ISERROR(SEARCH(($B$34),(E13))))</formula>
    </cfRule>
  </conditionalFormatting>
  <conditionalFormatting sqref="E11:E29">
    <cfRule type="expression" dxfId="389" priority="449">
      <formula>NOT(ISERROR(SEARCH((#REF!),(E11))))</formula>
    </cfRule>
  </conditionalFormatting>
  <conditionalFormatting sqref="E11:E12">
    <cfRule type="containsBlanks" dxfId="388" priority="338">
      <formula>LEN(TRIM(E11))=0</formula>
    </cfRule>
  </conditionalFormatting>
  <conditionalFormatting sqref="E11:E12">
    <cfRule type="expression" dxfId="387" priority="339">
      <formula>NOT(ISERROR(SEARCH(($B$37),(E11))))</formula>
    </cfRule>
  </conditionalFormatting>
  <conditionalFormatting sqref="E11:E12">
    <cfRule type="expression" dxfId="386" priority="340">
      <formula>NOT(ISERROR(SEARCH(($B$36),(E11))))</formula>
    </cfRule>
  </conditionalFormatting>
  <conditionalFormatting sqref="E11:E12">
    <cfRule type="expression" dxfId="385" priority="341">
      <formula>NOT(ISERROR(SEARCH(($B$35),(E11))))</formula>
    </cfRule>
  </conditionalFormatting>
  <conditionalFormatting sqref="E11:E12">
    <cfRule type="expression" dxfId="384" priority="342">
      <formula>NOT(ISERROR(SEARCH(($B$34),(E11))))</formula>
    </cfRule>
  </conditionalFormatting>
  <conditionalFormatting sqref="E11:E12">
    <cfRule type="containsBlanks" dxfId="383" priority="343">
      <formula>LEN(TRIM(E11))=0</formula>
    </cfRule>
  </conditionalFormatting>
  <conditionalFormatting sqref="E11:E12">
    <cfRule type="expression" dxfId="382" priority="344">
      <formula>NOT(ISERROR(SEARCH(($B$37),(E11))))</formula>
    </cfRule>
  </conditionalFormatting>
  <conditionalFormatting sqref="E11:E12">
    <cfRule type="expression" dxfId="381" priority="345">
      <formula>NOT(ISERROR(SEARCH(($B$36),(E11))))</formula>
    </cfRule>
  </conditionalFormatting>
  <conditionalFormatting sqref="E11:E12">
    <cfRule type="expression" dxfId="380" priority="346">
      <formula>NOT(ISERROR(SEARCH(($B$35),(E11))))</formula>
    </cfRule>
  </conditionalFormatting>
  <conditionalFormatting sqref="E11:E12">
    <cfRule type="expression" dxfId="379" priority="347">
      <formula>NOT(ISERROR(SEARCH(($B$34),(E11))))</formula>
    </cfRule>
  </conditionalFormatting>
  <conditionalFormatting sqref="E11:E12">
    <cfRule type="containsBlanks" dxfId="378" priority="348">
      <formula>LEN(TRIM(E11))=0</formula>
    </cfRule>
  </conditionalFormatting>
  <conditionalFormatting sqref="E11:E12">
    <cfRule type="expression" dxfId="377" priority="349">
      <formula>NOT(ISERROR(SEARCH(($B$37),(E11))))</formula>
    </cfRule>
  </conditionalFormatting>
  <conditionalFormatting sqref="E11:E12">
    <cfRule type="expression" dxfId="376" priority="350">
      <formula>NOT(ISERROR(SEARCH(($B$36),(E11))))</formula>
    </cfRule>
  </conditionalFormatting>
  <conditionalFormatting sqref="E11:E12">
    <cfRule type="expression" dxfId="375" priority="351">
      <formula>NOT(ISERROR(SEARCH(($B$35),(E11))))</formula>
    </cfRule>
  </conditionalFormatting>
  <conditionalFormatting sqref="E11:E12">
    <cfRule type="expression" dxfId="374" priority="352">
      <formula>NOT(ISERROR(SEARCH(($B$34),(E11))))</formula>
    </cfRule>
  </conditionalFormatting>
  <conditionalFormatting sqref="E11:E12">
    <cfRule type="containsBlanks" dxfId="373" priority="353">
      <formula>LEN(TRIM(E11))=0</formula>
    </cfRule>
  </conditionalFormatting>
  <conditionalFormatting sqref="E11:E12">
    <cfRule type="expression" dxfId="372" priority="354">
      <formula>NOT(ISERROR(SEARCH(($B$37),(E11))))</formula>
    </cfRule>
  </conditionalFormatting>
  <conditionalFormatting sqref="E11:E12">
    <cfRule type="expression" dxfId="371" priority="355">
      <formula>NOT(ISERROR(SEARCH(($B$36),(E11))))</formula>
    </cfRule>
  </conditionalFormatting>
  <conditionalFormatting sqref="E11:E12">
    <cfRule type="expression" dxfId="370" priority="356">
      <formula>NOT(ISERROR(SEARCH(($B$35),(E11))))</formula>
    </cfRule>
  </conditionalFormatting>
  <conditionalFormatting sqref="E11:E12">
    <cfRule type="expression" dxfId="369" priority="357">
      <formula>NOT(ISERROR(SEARCH(($B$34),(E11))))</formula>
    </cfRule>
  </conditionalFormatting>
  <conditionalFormatting sqref="E13">
    <cfRule type="containsBlanks" dxfId="368" priority="318">
      <formula>LEN(TRIM(E13))=0</formula>
    </cfRule>
  </conditionalFormatting>
  <conditionalFormatting sqref="E13">
    <cfRule type="expression" dxfId="367" priority="319">
      <formula>NOT(ISERROR(SEARCH(($B$37),(E13))))</formula>
    </cfRule>
  </conditionalFormatting>
  <conditionalFormatting sqref="E13">
    <cfRule type="expression" dxfId="366" priority="320">
      <formula>NOT(ISERROR(SEARCH(($B$36),(E13))))</formula>
    </cfRule>
  </conditionalFormatting>
  <conditionalFormatting sqref="E13">
    <cfRule type="expression" dxfId="365" priority="321">
      <formula>NOT(ISERROR(SEARCH(($B$35),(E13))))</formula>
    </cfRule>
  </conditionalFormatting>
  <conditionalFormatting sqref="E13">
    <cfRule type="expression" dxfId="364" priority="322">
      <formula>NOT(ISERROR(SEARCH(($B$34),(E13))))</formula>
    </cfRule>
  </conditionalFormatting>
  <conditionalFormatting sqref="E13">
    <cfRule type="containsBlanks" dxfId="363" priority="323">
      <formula>LEN(TRIM(E13))=0</formula>
    </cfRule>
  </conditionalFormatting>
  <conditionalFormatting sqref="E13">
    <cfRule type="expression" dxfId="362" priority="324">
      <formula>NOT(ISERROR(SEARCH(($B$37),(E13))))</formula>
    </cfRule>
  </conditionalFormatting>
  <conditionalFormatting sqref="E13">
    <cfRule type="expression" dxfId="361" priority="325">
      <formula>NOT(ISERROR(SEARCH(($B$36),(E13))))</formula>
    </cfRule>
  </conditionalFormatting>
  <conditionalFormatting sqref="E13">
    <cfRule type="expression" dxfId="360" priority="326">
      <formula>NOT(ISERROR(SEARCH(($B$35),(E13))))</formula>
    </cfRule>
  </conditionalFormatting>
  <conditionalFormatting sqref="E13">
    <cfRule type="expression" dxfId="359" priority="327">
      <formula>NOT(ISERROR(SEARCH(($B$34),(E13))))</formula>
    </cfRule>
  </conditionalFormatting>
  <conditionalFormatting sqref="E13">
    <cfRule type="containsBlanks" dxfId="358" priority="328">
      <formula>LEN(TRIM(E13))=0</formula>
    </cfRule>
  </conditionalFormatting>
  <conditionalFormatting sqref="E13">
    <cfRule type="expression" dxfId="357" priority="329">
      <formula>NOT(ISERROR(SEARCH(($B$37),(E13))))</formula>
    </cfRule>
  </conditionalFormatting>
  <conditionalFormatting sqref="E13">
    <cfRule type="expression" dxfId="356" priority="330">
      <formula>NOT(ISERROR(SEARCH(($B$36),(E13))))</formula>
    </cfRule>
  </conditionalFormatting>
  <conditionalFormatting sqref="E13">
    <cfRule type="expression" dxfId="355" priority="331">
      <formula>NOT(ISERROR(SEARCH(($B$35),(E13))))</formula>
    </cfRule>
  </conditionalFormatting>
  <conditionalFormatting sqref="E13">
    <cfRule type="expression" dxfId="354" priority="332">
      <formula>NOT(ISERROR(SEARCH(($B$34),(E13))))</formula>
    </cfRule>
  </conditionalFormatting>
  <conditionalFormatting sqref="E13">
    <cfRule type="containsBlanks" dxfId="353" priority="333">
      <formula>LEN(TRIM(E13))=0</formula>
    </cfRule>
  </conditionalFormatting>
  <conditionalFormatting sqref="E13">
    <cfRule type="expression" dxfId="352" priority="334">
      <formula>NOT(ISERROR(SEARCH(($B$37),(E13))))</formula>
    </cfRule>
  </conditionalFormatting>
  <conditionalFormatting sqref="E13">
    <cfRule type="expression" dxfId="351" priority="335">
      <formula>NOT(ISERROR(SEARCH(($B$36),(E13))))</formula>
    </cfRule>
  </conditionalFormatting>
  <conditionalFormatting sqref="E13">
    <cfRule type="expression" dxfId="350" priority="336">
      <formula>NOT(ISERROR(SEARCH(($B$35),(E13))))</formula>
    </cfRule>
  </conditionalFormatting>
  <conditionalFormatting sqref="E13">
    <cfRule type="expression" dxfId="349" priority="337">
      <formula>NOT(ISERROR(SEARCH(($B$34),(E13))))</formula>
    </cfRule>
  </conditionalFormatting>
  <conditionalFormatting sqref="E19">
    <cfRule type="containsBlanks" dxfId="348" priority="298">
      <formula>LEN(TRIM(E19))=0</formula>
    </cfRule>
  </conditionalFormatting>
  <conditionalFormatting sqref="E19">
    <cfRule type="expression" dxfId="347" priority="299">
      <formula>NOT(ISERROR(SEARCH(($B$37),(E19))))</formula>
    </cfRule>
  </conditionalFormatting>
  <conditionalFormatting sqref="E19">
    <cfRule type="expression" dxfId="346" priority="300">
      <formula>NOT(ISERROR(SEARCH(($B$36),(E19))))</formula>
    </cfRule>
  </conditionalFormatting>
  <conditionalFormatting sqref="E19">
    <cfRule type="expression" dxfId="345" priority="301">
      <formula>NOT(ISERROR(SEARCH(($B$35),(E19))))</formula>
    </cfRule>
  </conditionalFormatting>
  <conditionalFormatting sqref="E19">
    <cfRule type="expression" dxfId="344" priority="302">
      <formula>NOT(ISERROR(SEARCH(($B$34),(E19))))</formula>
    </cfRule>
  </conditionalFormatting>
  <conditionalFormatting sqref="E19">
    <cfRule type="containsBlanks" dxfId="343" priority="303">
      <formula>LEN(TRIM(E19))=0</formula>
    </cfRule>
  </conditionalFormatting>
  <conditionalFormatting sqref="E19">
    <cfRule type="expression" dxfId="342" priority="304">
      <formula>NOT(ISERROR(SEARCH(($B$37),(E19))))</formula>
    </cfRule>
  </conditionalFormatting>
  <conditionalFormatting sqref="E19">
    <cfRule type="expression" dxfId="341" priority="305">
      <formula>NOT(ISERROR(SEARCH(($B$36),(E19))))</formula>
    </cfRule>
  </conditionalFormatting>
  <conditionalFormatting sqref="E19">
    <cfRule type="expression" dxfId="340" priority="306">
      <formula>NOT(ISERROR(SEARCH(($B$35),(E19))))</formula>
    </cfRule>
  </conditionalFormatting>
  <conditionalFormatting sqref="E19">
    <cfRule type="expression" dxfId="339" priority="307">
      <formula>NOT(ISERROR(SEARCH(($B$34),(E19))))</formula>
    </cfRule>
  </conditionalFormatting>
  <conditionalFormatting sqref="E19">
    <cfRule type="containsBlanks" dxfId="338" priority="308">
      <formula>LEN(TRIM(E19))=0</formula>
    </cfRule>
  </conditionalFormatting>
  <conditionalFormatting sqref="E19">
    <cfRule type="expression" dxfId="337" priority="309">
      <formula>NOT(ISERROR(SEARCH(($B$37),(E19))))</formula>
    </cfRule>
  </conditionalFormatting>
  <conditionalFormatting sqref="E19">
    <cfRule type="expression" dxfId="336" priority="310">
      <formula>NOT(ISERROR(SEARCH(($B$36),(E19))))</formula>
    </cfRule>
  </conditionalFormatting>
  <conditionalFormatting sqref="E19">
    <cfRule type="expression" dxfId="335" priority="311">
      <formula>NOT(ISERROR(SEARCH(($B$35),(E19))))</formula>
    </cfRule>
  </conditionalFormatting>
  <conditionalFormatting sqref="E19">
    <cfRule type="expression" dxfId="334" priority="312">
      <formula>NOT(ISERROR(SEARCH(($B$34),(E19))))</formula>
    </cfRule>
  </conditionalFormatting>
  <conditionalFormatting sqref="E19">
    <cfRule type="containsBlanks" dxfId="333" priority="313">
      <formula>LEN(TRIM(E19))=0</formula>
    </cfRule>
  </conditionalFormatting>
  <conditionalFormatting sqref="E19">
    <cfRule type="expression" dxfId="332" priority="314">
      <formula>NOT(ISERROR(SEARCH(($B$37),(E19))))</formula>
    </cfRule>
  </conditionalFormatting>
  <conditionalFormatting sqref="E19">
    <cfRule type="expression" dxfId="331" priority="315">
      <formula>NOT(ISERROR(SEARCH(($B$36),(E19))))</formula>
    </cfRule>
  </conditionalFormatting>
  <conditionalFormatting sqref="E19">
    <cfRule type="expression" dxfId="330" priority="316">
      <formula>NOT(ISERROR(SEARCH(($B$35),(E19))))</formula>
    </cfRule>
  </conditionalFormatting>
  <conditionalFormatting sqref="E19">
    <cfRule type="expression" dxfId="329" priority="317">
      <formula>NOT(ISERROR(SEARCH(($B$34),(E19))))</formula>
    </cfRule>
  </conditionalFormatting>
  <conditionalFormatting sqref="E20:E21">
    <cfRule type="containsBlanks" dxfId="328" priority="278">
      <formula>LEN(TRIM(E20))=0</formula>
    </cfRule>
  </conditionalFormatting>
  <conditionalFormatting sqref="E20:E21">
    <cfRule type="expression" dxfId="327" priority="279">
      <formula>NOT(ISERROR(SEARCH(($B$37),(E20))))</formula>
    </cfRule>
  </conditionalFormatting>
  <conditionalFormatting sqref="E20:E21">
    <cfRule type="expression" dxfId="326" priority="280">
      <formula>NOT(ISERROR(SEARCH(($B$36),(E20))))</formula>
    </cfRule>
  </conditionalFormatting>
  <conditionalFormatting sqref="E20:E21">
    <cfRule type="expression" dxfId="325" priority="281">
      <formula>NOT(ISERROR(SEARCH(($B$35),(E20))))</formula>
    </cfRule>
  </conditionalFormatting>
  <conditionalFormatting sqref="E20:E21">
    <cfRule type="expression" dxfId="324" priority="282">
      <formula>NOT(ISERROR(SEARCH(($B$34),(E20))))</formula>
    </cfRule>
  </conditionalFormatting>
  <conditionalFormatting sqref="E20:E21">
    <cfRule type="containsBlanks" dxfId="323" priority="283">
      <formula>LEN(TRIM(E20))=0</formula>
    </cfRule>
  </conditionalFormatting>
  <conditionalFormatting sqref="E20:E21">
    <cfRule type="expression" dxfId="322" priority="284">
      <formula>NOT(ISERROR(SEARCH(($B$37),(E20))))</formula>
    </cfRule>
  </conditionalFormatting>
  <conditionalFormatting sqref="E20:E21">
    <cfRule type="expression" dxfId="321" priority="285">
      <formula>NOT(ISERROR(SEARCH(($B$36),(E20))))</formula>
    </cfRule>
  </conditionalFormatting>
  <conditionalFormatting sqref="E20:E21">
    <cfRule type="expression" dxfId="320" priority="286">
      <formula>NOT(ISERROR(SEARCH(($B$35),(E20))))</formula>
    </cfRule>
  </conditionalFormatting>
  <conditionalFormatting sqref="E20:E21">
    <cfRule type="expression" dxfId="319" priority="287">
      <formula>NOT(ISERROR(SEARCH(($B$34),(E20))))</formula>
    </cfRule>
  </conditionalFormatting>
  <conditionalFormatting sqref="E20:E21">
    <cfRule type="containsBlanks" dxfId="318" priority="288">
      <formula>LEN(TRIM(E20))=0</formula>
    </cfRule>
  </conditionalFormatting>
  <conditionalFormatting sqref="E20:E21">
    <cfRule type="expression" dxfId="317" priority="289">
      <formula>NOT(ISERROR(SEARCH(($B$37),(E20))))</formula>
    </cfRule>
  </conditionalFormatting>
  <conditionalFormatting sqref="E20:E21">
    <cfRule type="expression" dxfId="316" priority="290">
      <formula>NOT(ISERROR(SEARCH(($B$36),(E20))))</formula>
    </cfRule>
  </conditionalFormatting>
  <conditionalFormatting sqref="E20:E21">
    <cfRule type="expression" dxfId="315" priority="291">
      <formula>NOT(ISERROR(SEARCH(($B$35),(E20))))</formula>
    </cfRule>
  </conditionalFormatting>
  <conditionalFormatting sqref="E20:E21">
    <cfRule type="expression" dxfId="314" priority="292">
      <formula>NOT(ISERROR(SEARCH(($B$34),(E20))))</formula>
    </cfRule>
  </conditionalFormatting>
  <conditionalFormatting sqref="E20:E21">
    <cfRule type="containsBlanks" dxfId="313" priority="293">
      <formula>LEN(TRIM(E20))=0</formula>
    </cfRule>
  </conditionalFormatting>
  <conditionalFormatting sqref="E20:E21">
    <cfRule type="expression" dxfId="312" priority="294">
      <formula>NOT(ISERROR(SEARCH(($B$37),(E20))))</formula>
    </cfRule>
  </conditionalFormatting>
  <conditionalFormatting sqref="E20:E21">
    <cfRule type="expression" dxfId="311" priority="295">
      <formula>NOT(ISERROR(SEARCH(($B$36),(E20))))</formula>
    </cfRule>
  </conditionalFormatting>
  <conditionalFormatting sqref="E20:E21">
    <cfRule type="expression" dxfId="310" priority="296">
      <formula>NOT(ISERROR(SEARCH(($B$35),(E20))))</formula>
    </cfRule>
  </conditionalFormatting>
  <conditionalFormatting sqref="E20:E21">
    <cfRule type="expression" dxfId="309" priority="297">
      <formula>NOT(ISERROR(SEARCH(($B$34),(E20))))</formula>
    </cfRule>
  </conditionalFormatting>
  <conditionalFormatting sqref="E24:E25">
    <cfRule type="containsBlanks" dxfId="308" priority="258">
      <formula>LEN(TRIM(E24))=0</formula>
    </cfRule>
  </conditionalFormatting>
  <conditionalFormatting sqref="E24:E25">
    <cfRule type="expression" dxfId="307" priority="259">
      <formula>NOT(ISERROR(SEARCH(($B$37),(E24))))</formula>
    </cfRule>
  </conditionalFormatting>
  <conditionalFormatting sqref="E24:E25">
    <cfRule type="expression" dxfId="306" priority="260">
      <formula>NOT(ISERROR(SEARCH(($B$36),(E24))))</formula>
    </cfRule>
  </conditionalFormatting>
  <conditionalFormatting sqref="E24:E25">
    <cfRule type="expression" dxfId="305" priority="261">
      <formula>NOT(ISERROR(SEARCH(($B$35),(E24))))</formula>
    </cfRule>
  </conditionalFormatting>
  <conditionalFormatting sqref="E24:E25">
    <cfRule type="expression" dxfId="304" priority="262">
      <formula>NOT(ISERROR(SEARCH(($B$34),(E24))))</formula>
    </cfRule>
  </conditionalFormatting>
  <conditionalFormatting sqref="E24:E25">
    <cfRule type="containsBlanks" dxfId="303" priority="263">
      <formula>LEN(TRIM(E24))=0</formula>
    </cfRule>
  </conditionalFormatting>
  <conditionalFormatting sqref="E24:E25">
    <cfRule type="expression" dxfId="302" priority="264">
      <formula>NOT(ISERROR(SEARCH(($B$37),(E24))))</formula>
    </cfRule>
  </conditionalFormatting>
  <conditionalFormatting sqref="E24:E25">
    <cfRule type="expression" dxfId="301" priority="265">
      <formula>NOT(ISERROR(SEARCH(($B$36),(E24))))</formula>
    </cfRule>
  </conditionalFormatting>
  <conditionalFormatting sqref="E24:E25">
    <cfRule type="expression" dxfId="300" priority="266">
      <formula>NOT(ISERROR(SEARCH(($B$35),(E24))))</formula>
    </cfRule>
  </conditionalFormatting>
  <conditionalFormatting sqref="E24:E25">
    <cfRule type="expression" dxfId="299" priority="267">
      <formula>NOT(ISERROR(SEARCH(($B$34),(E24))))</formula>
    </cfRule>
  </conditionalFormatting>
  <conditionalFormatting sqref="E24:E25">
    <cfRule type="containsBlanks" dxfId="298" priority="268">
      <formula>LEN(TRIM(E24))=0</formula>
    </cfRule>
  </conditionalFormatting>
  <conditionalFormatting sqref="E24:E25">
    <cfRule type="expression" dxfId="297" priority="269">
      <formula>NOT(ISERROR(SEARCH(($B$37),(E24))))</formula>
    </cfRule>
  </conditionalFormatting>
  <conditionalFormatting sqref="E24:E25">
    <cfRule type="expression" dxfId="296" priority="270">
      <formula>NOT(ISERROR(SEARCH(($B$36),(E24))))</formula>
    </cfRule>
  </conditionalFormatting>
  <conditionalFormatting sqref="E24:E25">
    <cfRule type="expression" dxfId="295" priority="271">
      <formula>NOT(ISERROR(SEARCH(($B$35),(E24))))</formula>
    </cfRule>
  </conditionalFormatting>
  <conditionalFormatting sqref="E24:E25">
    <cfRule type="expression" dxfId="294" priority="272">
      <formula>NOT(ISERROR(SEARCH(($B$34),(E24))))</formula>
    </cfRule>
  </conditionalFormatting>
  <conditionalFormatting sqref="E24:E25">
    <cfRule type="containsBlanks" dxfId="293" priority="273">
      <formula>LEN(TRIM(E24))=0</formula>
    </cfRule>
  </conditionalFormatting>
  <conditionalFormatting sqref="E24:E25">
    <cfRule type="expression" dxfId="292" priority="274">
      <formula>NOT(ISERROR(SEARCH(($B$37),(E24))))</formula>
    </cfRule>
  </conditionalFormatting>
  <conditionalFormatting sqref="E24:E25">
    <cfRule type="expression" dxfId="291" priority="275">
      <formula>NOT(ISERROR(SEARCH(($B$36),(E24))))</formula>
    </cfRule>
  </conditionalFormatting>
  <conditionalFormatting sqref="E24:E25">
    <cfRule type="expression" dxfId="290" priority="276">
      <formula>NOT(ISERROR(SEARCH(($B$35),(E24))))</formula>
    </cfRule>
  </conditionalFormatting>
  <conditionalFormatting sqref="E24:E25">
    <cfRule type="expression" dxfId="289" priority="277">
      <formula>NOT(ISERROR(SEARCH(($B$34),(E24))))</formula>
    </cfRule>
  </conditionalFormatting>
  <conditionalFormatting sqref="E23">
    <cfRule type="containsBlanks" dxfId="288" priority="250">
      <formula>LEN(TRIM(E23))=0</formula>
    </cfRule>
  </conditionalFormatting>
  <conditionalFormatting sqref="E23">
    <cfRule type="expression" dxfId="287" priority="251">
      <formula>NOT(ISERROR(SEARCH(($B$37),(E23))))</formula>
    </cfRule>
  </conditionalFormatting>
  <conditionalFormatting sqref="E23">
    <cfRule type="expression" dxfId="286" priority="252">
      <formula>NOT(ISERROR(SEARCH(($B$36),(E23))))</formula>
    </cfRule>
  </conditionalFormatting>
  <conditionalFormatting sqref="E23">
    <cfRule type="expression" dxfId="285" priority="253">
      <formula>NOT(ISERROR(SEARCH(($B$35),(E23))))</formula>
    </cfRule>
  </conditionalFormatting>
  <conditionalFormatting sqref="E23">
    <cfRule type="expression" dxfId="284" priority="254">
      <formula>NOT(ISERROR(SEARCH(($B$34),(E23))))</formula>
    </cfRule>
  </conditionalFormatting>
  <conditionalFormatting sqref="E23">
    <cfRule type="containsBlanks" dxfId="283" priority="255">
      <formula>LEN(TRIM(E23))=0</formula>
    </cfRule>
  </conditionalFormatting>
  <conditionalFormatting sqref="E23">
    <cfRule type="containsBlanks" dxfId="282" priority="256">
      <formula>LEN(TRIM(E23))=0</formula>
    </cfRule>
  </conditionalFormatting>
  <conditionalFormatting sqref="E23">
    <cfRule type="containsBlanks" dxfId="281" priority="257">
      <formula>LEN(TRIM(E23))=0</formula>
    </cfRule>
  </conditionalFormatting>
  <conditionalFormatting sqref="E27:E29">
    <cfRule type="containsBlanks" dxfId="280" priority="230">
      <formula>LEN(TRIM(E27))=0</formula>
    </cfRule>
  </conditionalFormatting>
  <conditionalFormatting sqref="E27:E29">
    <cfRule type="expression" dxfId="279" priority="231">
      <formula>NOT(ISERROR(SEARCH(($B$37),(E27))))</formula>
    </cfRule>
  </conditionalFormatting>
  <conditionalFormatting sqref="E27:E29">
    <cfRule type="expression" dxfId="278" priority="232">
      <formula>NOT(ISERROR(SEARCH(($B$36),(E27))))</formula>
    </cfRule>
  </conditionalFormatting>
  <conditionalFormatting sqref="E27:E29">
    <cfRule type="expression" dxfId="277" priority="233">
      <formula>NOT(ISERROR(SEARCH(($B$35),(E27))))</formula>
    </cfRule>
  </conditionalFormatting>
  <conditionalFormatting sqref="E27:E29">
    <cfRule type="expression" dxfId="276" priority="234">
      <formula>NOT(ISERROR(SEARCH(($B$34),(E27))))</formula>
    </cfRule>
  </conditionalFormatting>
  <conditionalFormatting sqref="E27:E29">
    <cfRule type="containsBlanks" dxfId="275" priority="235">
      <formula>LEN(TRIM(E27))=0</formula>
    </cfRule>
  </conditionalFormatting>
  <conditionalFormatting sqref="E27:E29">
    <cfRule type="expression" dxfId="274" priority="236">
      <formula>NOT(ISERROR(SEARCH(($B$37),(E27))))</formula>
    </cfRule>
  </conditionalFormatting>
  <conditionalFormatting sqref="E27:E29">
    <cfRule type="expression" dxfId="273" priority="237">
      <formula>NOT(ISERROR(SEARCH(($B$36),(E27))))</formula>
    </cfRule>
  </conditionalFormatting>
  <conditionalFormatting sqref="E27:E29">
    <cfRule type="expression" dxfId="272" priority="238">
      <formula>NOT(ISERROR(SEARCH(($B$35),(E27))))</formula>
    </cfRule>
  </conditionalFormatting>
  <conditionalFormatting sqref="E27:E29">
    <cfRule type="expression" dxfId="271" priority="239">
      <formula>NOT(ISERROR(SEARCH(($B$34),(E27))))</formula>
    </cfRule>
  </conditionalFormatting>
  <conditionalFormatting sqref="E27:E29">
    <cfRule type="containsBlanks" dxfId="270" priority="240">
      <formula>LEN(TRIM(E27))=0</formula>
    </cfRule>
  </conditionalFormatting>
  <conditionalFormatting sqref="E27:E29">
    <cfRule type="expression" dxfId="269" priority="241">
      <formula>NOT(ISERROR(SEARCH(($B$37),(E27))))</formula>
    </cfRule>
  </conditionalFormatting>
  <conditionalFormatting sqref="E27:E29">
    <cfRule type="expression" dxfId="268" priority="242">
      <formula>NOT(ISERROR(SEARCH(($B$36),(E27))))</formula>
    </cfRule>
  </conditionalFormatting>
  <conditionalFormatting sqref="E27:E29">
    <cfRule type="expression" dxfId="267" priority="243">
      <formula>NOT(ISERROR(SEARCH(($B$35),(E27))))</formula>
    </cfRule>
  </conditionalFormatting>
  <conditionalFormatting sqref="E27:E29">
    <cfRule type="expression" dxfId="266" priority="244">
      <formula>NOT(ISERROR(SEARCH(($B$34),(E27))))</formula>
    </cfRule>
  </conditionalFormatting>
  <conditionalFormatting sqref="E27:E29">
    <cfRule type="containsBlanks" dxfId="265" priority="245">
      <formula>LEN(TRIM(E27))=0</formula>
    </cfRule>
  </conditionalFormatting>
  <conditionalFormatting sqref="E27:E29">
    <cfRule type="expression" dxfId="264" priority="246">
      <formula>NOT(ISERROR(SEARCH(($B$37),(E27))))</formula>
    </cfRule>
  </conditionalFormatting>
  <conditionalFormatting sqref="E27:E29">
    <cfRule type="expression" dxfId="263" priority="247">
      <formula>NOT(ISERROR(SEARCH(($B$36),(E27))))</formula>
    </cfRule>
  </conditionalFormatting>
  <conditionalFormatting sqref="E27:E29">
    <cfRule type="expression" dxfId="262" priority="248">
      <formula>NOT(ISERROR(SEARCH(($B$35),(E27))))</formula>
    </cfRule>
  </conditionalFormatting>
  <conditionalFormatting sqref="E27:E29">
    <cfRule type="expression" dxfId="261" priority="249">
      <formula>NOT(ISERROR(SEARCH(($B$34),(E27))))</formula>
    </cfRule>
  </conditionalFormatting>
  <conditionalFormatting sqref="E17">
    <cfRule type="containsBlanks" dxfId="260" priority="210">
      <formula>LEN(TRIM(E17))=0</formula>
    </cfRule>
  </conditionalFormatting>
  <conditionalFormatting sqref="E17">
    <cfRule type="expression" dxfId="259" priority="211">
      <formula>NOT(ISERROR(SEARCH(($B$37),(E17))))</formula>
    </cfRule>
  </conditionalFormatting>
  <conditionalFormatting sqref="E17">
    <cfRule type="expression" dxfId="258" priority="212">
      <formula>NOT(ISERROR(SEARCH(($B$36),(E17))))</formula>
    </cfRule>
  </conditionalFormatting>
  <conditionalFormatting sqref="E17">
    <cfRule type="expression" dxfId="257" priority="213">
      <formula>NOT(ISERROR(SEARCH(($B$35),(E17))))</formula>
    </cfRule>
  </conditionalFormatting>
  <conditionalFormatting sqref="E17">
    <cfRule type="expression" dxfId="256" priority="214">
      <formula>NOT(ISERROR(SEARCH(($B$34),(E17))))</formula>
    </cfRule>
  </conditionalFormatting>
  <conditionalFormatting sqref="E17">
    <cfRule type="containsBlanks" dxfId="255" priority="215">
      <formula>LEN(TRIM(E17))=0</formula>
    </cfRule>
  </conditionalFormatting>
  <conditionalFormatting sqref="E17">
    <cfRule type="expression" dxfId="254" priority="216">
      <formula>NOT(ISERROR(SEARCH(($B$37),(E17))))</formula>
    </cfRule>
  </conditionalFormatting>
  <conditionalFormatting sqref="E17">
    <cfRule type="expression" dxfId="253" priority="217">
      <formula>NOT(ISERROR(SEARCH(($B$36),(E17))))</formula>
    </cfRule>
  </conditionalFormatting>
  <conditionalFormatting sqref="E17">
    <cfRule type="expression" dxfId="252" priority="218">
      <formula>NOT(ISERROR(SEARCH(($B$35),(E17))))</formula>
    </cfRule>
  </conditionalFormatting>
  <conditionalFormatting sqref="E17">
    <cfRule type="expression" dxfId="251" priority="219">
      <formula>NOT(ISERROR(SEARCH(($B$34),(E17))))</formula>
    </cfRule>
  </conditionalFormatting>
  <conditionalFormatting sqref="E17">
    <cfRule type="containsBlanks" dxfId="250" priority="220">
      <formula>LEN(TRIM(E17))=0</formula>
    </cfRule>
  </conditionalFormatting>
  <conditionalFormatting sqref="E17">
    <cfRule type="expression" dxfId="249" priority="221">
      <formula>NOT(ISERROR(SEARCH(($B$37),(E17))))</formula>
    </cfRule>
  </conditionalFormatting>
  <conditionalFormatting sqref="E17">
    <cfRule type="expression" dxfId="248" priority="222">
      <formula>NOT(ISERROR(SEARCH(($B$36),(E17))))</formula>
    </cfRule>
  </conditionalFormatting>
  <conditionalFormatting sqref="E17">
    <cfRule type="expression" dxfId="247" priority="223">
      <formula>NOT(ISERROR(SEARCH(($B$35),(E17))))</formula>
    </cfRule>
  </conditionalFormatting>
  <conditionalFormatting sqref="E17">
    <cfRule type="expression" dxfId="246" priority="224">
      <formula>NOT(ISERROR(SEARCH(($B$34),(E17))))</formula>
    </cfRule>
  </conditionalFormatting>
  <conditionalFormatting sqref="E17">
    <cfRule type="containsBlanks" dxfId="245" priority="225">
      <formula>LEN(TRIM(E17))=0</formula>
    </cfRule>
  </conditionalFormatting>
  <conditionalFormatting sqref="E17">
    <cfRule type="expression" dxfId="244" priority="226">
      <formula>NOT(ISERROR(SEARCH(($B$37),(E17))))</formula>
    </cfRule>
  </conditionalFormatting>
  <conditionalFormatting sqref="E17">
    <cfRule type="expression" dxfId="243" priority="227">
      <formula>NOT(ISERROR(SEARCH(($B$36),(E17))))</formula>
    </cfRule>
  </conditionalFormatting>
  <conditionalFormatting sqref="E17">
    <cfRule type="expression" dxfId="242" priority="228">
      <formula>NOT(ISERROR(SEARCH(($B$35),(E17))))</formula>
    </cfRule>
  </conditionalFormatting>
  <conditionalFormatting sqref="E17">
    <cfRule type="expression" dxfId="241" priority="229">
      <formula>NOT(ISERROR(SEARCH(($B$34),(E17))))</formula>
    </cfRule>
  </conditionalFormatting>
  <conditionalFormatting sqref="E18">
    <cfRule type="containsBlanks" dxfId="240" priority="190">
      <formula>LEN(TRIM(E18))=0</formula>
    </cfRule>
  </conditionalFormatting>
  <conditionalFormatting sqref="E18">
    <cfRule type="expression" dxfId="239" priority="191">
      <formula>NOT(ISERROR(SEARCH(($B$37),(E18))))</formula>
    </cfRule>
  </conditionalFormatting>
  <conditionalFormatting sqref="E18">
    <cfRule type="expression" dxfId="238" priority="192">
      <formula>NOT(ISERROR(SEARCH(($B$36),(E18))))</formula>
    </cfRule>
  </conditionalFormatting>
  <conditionalFormatting sqref="E18">
    <cfRule type="expression" dxfId="237" priority="193">
      <formula>NOT(ISERROR(SEARCH(($B$35),(E18))))</formula>
    </cfRule>
  </conditionalFormatting>
  <conditionalFormatting sqref="E18">
    <cfRule type="expression" dxfId="236" priority="194">
      <formula>NOT(ISERROR(SEARCH(($B$34),(E18))))</formula>
    </cfRule>
  </conditionalFormatting>
  <conditionalFormatting sqref="E18">
    <cfRule type="containsBlanks" dxfId="235" priority="195">
      <formula>LEN(TRIM(E18))=0</formula>
    </cfRule>
  </conditionalFormatting>
  <conditionalFormatting sqref="E18">
    <cfRule type="expression" dxfId="234" priority="196">
      <formula>NOT(ISERROR(SEARCH(($B$37),(E18))))</formula>
    </cfRule>
  </conditionalFormatting>
  <conditionalFormatting sqref="E18">
    <cfRule type="expression" dxfId="233" priority="197">
      <formula>NOT(ISERROR(SEARCH(($B$36),(E18))))</formula>
    </cfRule>
  </conditionalFormatting>
  <conditionalFormatting sqref="E18">
    <cfRule type="expression" dxfId="232" priority="198">
      <formula>NOT(ISERROR(SEARCH(($B$35),(E18))))</formula>
    </cfRule>
  </conditionalFormatting>
  <conditionalFormatting sqref="E18">
    <cfRule type="expression" dxfId="231" priority="199">
      <formula>NOT(ISERROR(SEARCH(($B$34),(E18))))</formula>
    </cfRule>
  </conditionalFormatting>
  <conditionalFormatting sqref="E18">
    <cfRule type="containsBlanks" dxfId="230" priority="200">
      <formula>LEN(TRIM(E18))=0</formula>
    </cfRule>
  </conditionalFormatting>
  <conditionalFormatting sqref="E18">
    <cfRule type="expression" dxfId="229" priority="201">
      <formula>NOT(ISERROR(SEARCH(($B$37),(E18))))</formula>
    </cfRule>
  </conditionalFormatting>
  <conditionalFormatting sqref="E18">
    <cfRule type="expression" dxfId="228" priority="202">
      <formula>NOT(ISERROR(SEARCH(($B$36),(E18))))</formula>
    </cfRule>
  </conditionalFormatting>
  <conditionalFormatting sqref="E18">
    <cfRule type="expression" dxfId="227" priority="203">
      <formula>NOT(ISERROR(SEARCH(($B$35),(E18))))</formula>
    </cfRule>
  </conditionalFormatting>
  <conditionalFormatting sqref="E18">
    <cfRule type="expression" dxfId="226" priority="204">
      <formula>NOT(ISERROR(SEARCH(($B$34),(E18))))</formula>
    </cfRule>
  </conditionalFormatting>
  <conditionalFormatting sqref="E18">
    <cfRule type="containsBlanks" dxfId="225" priority="205">
      <formula>LEN(TRIM(E18))=0</formula>
    </cfRule>
  </conditionalFormatting>
  <conditionalFormatting sqref="E18">
    <cfRule type="expression" dxfId="224" priority="206">
      <formula>NOT(ISERROR(SEARCH(($B$37),(E18))))</formula>
    </cfRule>
  </conditionalFormatting>
  <conditionalFormatting sqref="E18">
    <cfRule type="expression" dxfId="223" priority="207">
      <formula>NOT(ISERROR(SEARCH(($B$36),(E18))))</formula>
    </cfRule>
  </conditionalFormatting>
  <conditionalFormatting sqref="E18">
    <cfRule type="expression" dxfId="222" priority="208">
      <formula>NOT(ISERROR(SEARCH(($B$35),(E18))))</formula>
    </cfRule>
  </conditionalFormatting>
  <conditionalFormatting sqref="E18">
    <cfRule type="expression" dxfId="221" priority="209">
      <formula>NOT(ISERROR(SEARCH(($B$34),(E18))))</formula>
    </cfRule>
  </conditionalFormatting>
  <conditionalFormatting sqref="E23">
    <cfRule type="containsBlanks" dxfId="220" priority="170">
      <formula>LEN(TRIM(E23))=0</formula>
    </cfRule>
  </conditionalFormatting>
  <conditionalFormatting sqref="E23">
    <cfRule type="expression" dxfId="219" priority="171">
      <formula>NOT(ISERROR(SEARCH(($B$37),(E23))))</formula>
    </cfRule>
  </conditionalFormatting>
  <conditionalFormatting sqref="E23">
    <cfRule type="expression" dxfId="218" priority="172">
      <formula>NOT(ISERROR(SEARCH(($B$36),(E23))))</formula>
    </cfRule>
  </conditionalFormatting>
  <conditionalFormatting sqref="E23">
    <cfRule type="expression" dxfId="217" priority="173">
      <formula>NOT(ISERROR(SEARCH(($B$35),(E23))))</formula>
    </cfRule>
  </conditionalFormatting>
  <conditionalFormatting sqref="E23">
    <cfRule type="expression" dxfId="216" priority="174">
      <formula>NOT(ISERROR(SEARCH(($B$34),(E23))))</formula>
    </cfRule>
  </conditionalFormatting>
  <conditionalFormatting sqref="E23">
    <cfRule type="containsBlanks" dxfId="215" priority="175">
      <formula>LEN(TRIM(E23))=0</formula>
    </cfRule>
  </conditionalFormatting>
  <conditionalFormatting sqref="E23">
    <cfRule type="expression" dxfId="214" priority="176">
      <formula>NOT(ISERROR(SEARCH(($B$37),(E23))))</formula>
    </cfRule>
  </conditionalFormatting>
  <conditionalFormatting sqref="E23">
    <cfRule type="expression" dxfId="213" priority="177">
      <formula>NOT(ISERROR(SEARCH(($B$36),(E23))))</formula>
    </cfRule>
  </conditionalFormatting>
  <conditionalFormatting sqref="E23">
    <cfRule type="expression" dxfId="212" priority="178">
      <formula>NOT(ISERROR(SEARCH(($B$35),(E23))))</formula>
    </cfRule>
  </conditionalFormatting>
  <conditionalFormatting sqref="E23">
    <cfRule type="expression" dxfId="211" priority="179">
      <formula>NOT(ISERROR(SEARCH(($B$34),(E23))))</formula>
    </cfRule>
  </conditionalFormatting>
  <conditionalFormatting sqref="E23">
    <cfRule type="containsBlanks" dxfId="210" priority="180">
      <formula>LEN(TRIM(E23))=0</formula>
    </cfRule>
  </conditionalFormatting>
  <conditionalFormatting sqref="E23">
    <cfRule type="expression" dxfId="209" priority="181">
      <formula>NOT(ISERROR(SEARCH(($B$37),(E23))))</formula>
    </cfRule>
  </conditionalFormatting>
  <conditionalFormatting sqref="E23">
    <cfRule type="expression" dxfId="208" priority="182">
      <formula>NOT(ISERROR(SEARCH(($B$36),(E23))))</formula>
    </cfRule>
  </conditionalFormatting>
  <conditionalFormatting sqref="E23">
    <cfRule type="expression" dxfId="207" priority="183">
      <formula>NOT(ISERROR(SEARCH(($B$35),(E23))))</formula>
    </cfRule>
  </conditionalFormatting>
  <conditionalFormatting sqref="E23">
    <cfRule type="expression" dxfId="206" priority="184">
      <formula>NOT(ISERROR(SEARCH(($B$34),(E23))))</formula>
    </cfRule>
  </conditionalFormatting>
  <conditionalFormatting sqref="E23">
    <cfRule type="containsBlanks" dxfId="205" priority="185">
      <formula>LEN(TRIM(E23))=0</formula>
    </cfRule>
  </conditionalFormatting>
  <conditionalFormatting sqref="E23">
    <cfRule type="expression" dxfId="204" priority="186">
      <formula>NOT(ISERROR(SEARCH(($B$37),(E23))))</formula>
    </cfRule>
  </conditionalFormatting>
  <conditionalFormatting sqref="E23">
    <cfRule type="expression" dxfId="203" priority="187">
      <formula>NOT(ISERROR(SEARCH(($B$36),(E23))))</formula>
    </cfRule>
  </conditionalFormatting>
  <conditionalFormatting sqref="E23">
    <cfRule type="expression" dxfId="202" priority="188">
      <formula>NOT(ISERROR(SEARCH(($B$35),(E23))))</formula>
    </cfRule>
  </conditionalFormatting>
  <conditionalFormatting sqref="E23">
    <cfRule type="expression" dxfId="201" priority="189">
      <formula>NOT(ISERROR(SEARCH(($B$34),(E23))))</formula>
    </cfRule>
  </conditionalFormatting>
  <conditionalFormatting sqref="E19">
    <cfRule type="expression" dxfId="200" priority="158">
      <formula>NOT(ISERROR(SEARCH(($B$37),(E19))))</formula>
    </cfRule>
  </conditionalFormatting>
  <conditionalFormatting sqref="E19">
    <cfRule type="expression" dxfId="199" priority="159">
      <formula>NOT(ISERROR(SEARCH(($B$36),(E19))))</formula>
    </cfRule>
  </conditionalFormatting>
  <conditionalFormatting sqref="E19">
    <cfRule type="expression" dxfId="198" priority="160">
      <formula>NOT(ISERROR(SEARCH(($B$35),(E19))))</formula>
    </cfRule>
  </conditionalFormatting>
  <conditionalFormatting sqref="E19">
    <cfRule type="expression" dxfId="197" priority="161">
      <formula>NOT(ISERROR(SEARCH(($B$34),(E19))))</formula>
    </cfRule>
  </conditionalFormatting>
  <conditionalFormatting sqref="E19">
    <cfRule type="expression" dxfId="196" priority="162">
      <formula>NOT(ISERROR(SEARCH(($B$37),(E19))))</formula>
    </cfRule>
  </conditionalFormatting>
  <conditionalFormatting sqref="E19">
    <cfRule type="expression" dxfId="195" priority="163">
      <formula>NOT(ISERROR(SEARCH(($B$36),(E19))))</formula>
    </cfRule>
  </conditionalFormatting>
  <conditionalFormatting sqref="E19">
    <cfRule type="expression" dxfId="194" priority="164">
      <formula>NOT(ISERROR(SEARCH(($B$35),(E19))))</formula>
    </cfRule>
  </conditionalFormatting>
  <conditionalFormatting sqref="E19">
    <cfRule type="expression" dxfId="193" priority="165">
      <formula>NOT(ISERROR(SEARCH(($B$34),(E19))))</formula>
    </cfRule>
  </conditionalFormatting>
  <conditionalFormatting sqref="E19">
    <cfRule type="expression" dxfId="192" priority="166">
      <formula>NOT(ISERROR(SEARCH(($B$37),(E19))))</formula>
    </cfRule>
  </conditionalFormatting>
  <conditionalFormatting sqref="E19">
    <cfRule type="expression" dxfId="191" priority="167">
      <formula>NOT(ISERROR(SEARCH(($B$36),(E19))))</formula>
    </cfRule>
  </conditionalFormatting>
  <conditionalFormatting sqref="E19">
    <cfRule type="expression" dxfId="190" priority="168">
      <formula>NOT(ISERROR(SEARCH(($B$35),(E19))))</formula>
    </cfRule>
  </conditionalFormatting>
  <conditionalFormatting sqref="E19">
    <cfRule type="expression" dxfId="189" priority="169">
      <formula>NOT(ISERROR(SEARCH(($B$34),(E19))))</formula>
    </cfRule>
  </conditionalFormatting>
  <conditionalFormatting sqref="E19">
    <cfRule type="containsBlanks" dxfId="188" priority="138">
      <formula>LEN(TRIM(E19))=0</formula>
    </cfRule>
  </conditionalFormatting>
  <conditionalFormatting sqref="E19">
    <cfRule type="expression" dxfId="187" priority="139">
      <formula>NOT(ISERROR(SEARCH(($B$37),(E19))))</formula>
    </cfRule>
  </conditionalFormatting>
  <conditionalFormatting sqref="E19">
    <cfRule type="expression" dxfId="186" priority="140">
      <formula>NOT(ISERROR(SEARCH(($B$36),(E19))))</formula>
    </cfRule>
  </conditionalFormatting>
  <conditionalFormatting sqref="E19">
    <cfRule type="expression" dxfId="185" priority="141">
      <formula>NOT(ISERROR(SEARCH(($B$35),(E19))))</formula>
    </cfRule>
  </conditionalFormatting>
  <conditionalFormatting sqref="E19">
    <cfRule type="expression" dxfId="184" priority="142">
      <formula>NOT(ISERROR(SEARCH(($B$34),(E19))))</formula>
    </cfRule>
  </conditionalFormatting>
  <conditionalFormatting sqref="E19">
    <cfRule type="containsBlanks" dxfId="183" priority="143">
      <formula>LEN(TRIM(E19))=0</formula>
    </cfRule>
  </conditionalFormatting>
  <conditionalFormatting sqref="E19">
    <cfRule type="expression" dxfId="182" priority="144">
      <formula>NOT(ISERROR(SEARCH(($B$37),(E19))))</formula>
    </cfRule>
  </conditionalFormatting>
  <conditionalFormatting sqref="E19">
    <cfRule type="expression" dxfId="181" priority="145">
      <formula>NOT(ISERROR(SEARCH(($B$36),(E19))))</formula>
    </cfRule>
  </conditionalFormatting>
  <conditionalFormatting sqref="E19">
    <cfRule type="expression" dxfId="180" priority="146">
      <formula>NOT(ISERROR(SEARCH(($B$35),(E19))))</formula>
    </cfRule>
  </conditionalFormatting>
  <conditionalFormatting sqref="E19">
    <cfRule type="expression" dxfId="179" priority="147">
      <formula>NOT(ISERROR(SEARCH(($B$34),(E19))))</formula>
    </cfRule>
  </conditionalFormatting>
  <conditionalFormatting sqref="E19">
    <cfRule type="containsBlanks" dxfId="178" priority="148">
      <formula>LEN(TRIM(E19))=0</formula>
    </cfRule>
  </conditionalFormatting>
  <conditionalFormatting sqref="E19">
    <cfRule type="expression" dxfId="177" priority="149">
      <formula>NOT(ISERROR(SEARCH(($B$37),(E19))))</formula>
    </cfRule>
  </conditionalFormatting>
  <conditionalFormatting sqref="E19">
    <cfRule type="expression" dxfId="176" priority="150">
      <formula>NOT(ISERROR(SEARCH(($B$36),(E19))))</formula>
    </cfRule>
  </conditionalFormatting>
  <conditionalFormatting sqref="E19">
    <cfRule type="expression" dxfId="175" priority="151">
      <formula>NOT(ISERROR(SEARCH(($B$35),(E19))))</formula>
    </cfRule>
  </conditionalFormatting>
  <conditionalFormatting sqref="E19">
    <cfRule type="expression" dxfId="174" priority="152">
      <formula>NOT(ISERROR(SEARCH(($B$34),(E19))))</formula>
    </cfRule>
  </conditionalFormatting>
  <conditionalFormatting sqref="E19">
    <cfRule type="containsBlanks" dxfId="173" priority="153">
      <formula>LEN(TRIM(E19))=0</formula>
    </cfRule>
  </conditionalFormatting>
  <conditionalFormatting sqref="E19">
    <cfRule type="expression" dxfId="172" priority="154">
      <formula>NOT(ISERROR(SEARCH(($B$37),(E19))))</formula>
    </cfRule>
  </conditionalFormatting>
  <conditionalFormatting sqref="E19">
    <cfRule type="expression" dxfId="171" priority="155">
      <formula>NOT(ISERROR(SEARCH(($B$36),(E19))))</formula>
    </cfRule>
  </conditionalFormatting>
  <conditionalFormatting sqref="E19">
    <cfRule type="expression" dxfId="170" priority="156">
      <formula>NOT(ISERROR(SEARCH(($B$35),(E19))))</formula>
    </cfRule>
  </conditionalFormatting>
  <conditionalFormatting sqref="E19">
    <cfRule type="expression" dxfId="169" priority="157">
      <formula>NOT(ISERROR(SEARCH(($B$34),(E19))))</formula>
    </cfRule>
  </conditionalFormatting>
  <conditionalFormatting sqref="E19:E20">
    <cfRule type="expression" dxfId="168" priority="126">
      <formula>NOT(ISERROR(SEARCH(($B$37),(E19))))</formula>
    </cfRule>
  </conditionalFormatting>
  <conditionalFormatting sqref="E19:E20">
    <cfRule type="expression" dxfId="167" priority="127">
      <formula>NOT(ISERROR(SEARCH(($B$36),(E19))))</formula>
    </cfRule>
  </conditionalFormatting>
  <conditionalFormatting sqref="E19:E20">
    <cfRule type="expression" dxfId="166" priority="128">
      <formula>NOT(ISERROR(SEARCH(($B$35),(E19))))</formula>
    </cfRule>
  </conditionalFormatting>
  <conditionalFormatting sqref="E19:E20">
    <cfRule type="expression" dxfId="165" priority="129">
      <formula>NOT(ISERROR(SEARCH(($B$34),(E19))))</formula>
    </cfRule>
  </conditionalFormatting>
  <conditionalFormatting sqref="E19:E20">
    <cfRule type="expression" dxfId="164" priority="130">
      <formula>NOT(ISERROR(SEARCH(($B$37),(E19))))</formula>
    </cfRule>
  </conditionalFormatting>
  <conditionalFormatting sqref="E19:E20">
    <cfRule type="expression" dxfId="163" priority="131">
      <formula>NOT(ISERROR(SEARCH(($B$36),(E19))))</formula>
    </cfRule>
  </conditionalFormatting>
  <conditionalFormatting sqref="E19:E20">
    <cfRule type="expression" dxfId="162" priority="132">
      <formula>NOT(ISERROR(SEARCH(($B$35),(E19))))</formula>
    </cfRule>
  </conditionalFormatting>
  <conditionalFormatting sqref="E19:E20">
    <cfRule type="expression" dxfId="161" priority="133">
      <formula>NOT(ISERROR(SEARCH(($B$34),(E19))))</formula>
    </cfRule>
  </conditionalFormatting>
  <conditionalFormatting sqref="E19:E20">
    <cfRule type="expression" dxfId="160" priority="134">
      <formula>NOT(ISERROR(SEARCH(($B$37),(E19))))</formula>
    </cfRule>
  </conditionalFormatting>
  <conditionalFormatting sqref="E19:E20">
    <cfRule type="expression" dxfId="159" priority="135">
      <formula>NOT(ISERROR(SEARCH(($B$36),(E19))))</formula>
    </cfRule>
  </conditionalFormatting>
  <conditionalFormatting sqref="E19:E20">
    <cfRule type="expression" dxfId="158" priority="136">
      <formula>NOT(ISERROR(SEARCH(($B$35),(E19))))</formula>
    </cfRule>
  </conditionalFormatting>
  <conditionalFormatting sqref="E19:E20">
    <cfRule type="expression" dxfId="157" priority="137">
      <formula>NOT(ISERROR(SEARCH(($B$34),(E19))))</formula>
    </cfRule>
  </conditionalFormatting>
  <conditionalFormatting sqref="E19:E20">
    <cfRule type="containsBlanks" dxfId="156" priority="106">
      <formula>LEN(TRIM(E19))=0</formula>
    </cfRule>
  </conditionalFormatting>
  <conditionalFormatting sqref="E19:E20">
    <cfRule type="expression" dxfId="155" priority="107">
      <formula>NOT(ISERROR(SEARCH(($B$37),(E19))))</formula>
    </cfRule>
  </conditionalFormatting>
  <conditionalFormatting sqref="E19:E20">
    <cfRule type="expression" dxfId="154" priority="108">
      <formula>NOT(ISERROR(SEARCH(($B$36),(E19))))</formula>
    </cfRule>
  </conditionalFormatting>
  <conditionalFormatting sqref="E19:E20">
    <cfRule type="expression" dxfId="153" priority="109">
      <formula>NOT(ISERROR(SEARCH(($B$35),(E19))))</formula>
    </cfRule>
  </conditionalFormatting>
  <conditionalFormatting sqref="E19:E20">
    <cfRule type="expression" dxfId="152" priority="110">
      <formula>NOT(ISERROR(SEARCH(($B$34),(E19))))</formula>
    </cfRule>
  </conditionalFormatting>
  <conditionalFormatting sqref="E19:E20">
    <cfRule type="containsBlanks" dxfId="151" priority="111">
      <formula>LEN(TRIM(E19))=0</formula>
    </cfRule>
  </conditionalFormatting>
  <conditionalFormatting sqref="E19:E20">
    <cfRule type="expression" dxfId="150" priority="112">
      <formula>NOT(ISERROR(SEARCH(($B$37),(E19))))</formula>
    </cfRule>
  </conditionalFormatting>
  <conditionalFormatting sqref="E19:E20">
    <cfRule type="expression" dxfId="149" priority="113">
      <formula>NOT(ISERROR(SEARCH(($B$36),(E19))))</formula>
    </cfRule>
  </conditionalFormatting>
  <conditionalFormatting sqref="E19:E20">
    <cfRule type="expression" dxfId="148" priority="114">
      <formula>NOT(ISERROR(SEARCH(($B$35),(E19))))</formula>
    </cfRule>
  </conditionalFormatting>
  <conditionalFormatting sqref="E19:E20">
    <cfRule type="expression" dxfId="147" priority="115">
      <formula>NOT(ISERROR(SEARCH(($B$34),(E19))))</formula>
    </cfRule>
  </conditionalFormatting>
  <conditionalFormatting sqref="E19:E20">
    <cfRule type="containsBlanks" dxfId="146" priority="116">
      <formula>LEN(TRIM(E19))=0</formula>
    </cfRule>
  </conditionalFormatting>
  <conditionalFormatting sqref="E19:E20">
    <cfRule type="expression" dxfId="145" priority="117">
      <formula>NOT(ISERROR(SEARCH(($B$37),(E19))))</formula>
    </cfRule>
  </conditionalFormatting>
  <conditionalFormatting sqref="E19:E20">
    <cfRule type="expression" dxfId="144" priority="118">
      <formula>NOT(ISERROR(SEARCH(($B$36),(E19))))</formula>
    </cfRule>
  </conditionalFormatting>
  <conditionalFormatting sqref="E19:E20">
    <cfRule type="expression" dxfId="143" priority="119">
      <formula>NOT(ISERROR(SEARCH(($B$35),(E19))))</formula>
    </cfRule>
  </conditionalFormatting>
  <conditionalFormatting sqref="E19:E20">
    <cfRule type="expression" dxfId="142" priority="120">
      <formula>NOT(ISERROR(SEARCH(($B$34),(E19))))</formula>
    </cfRule>
  </conditionalFormatting>
  <conditionalFormatting sqref="E19:E20">
    <cfRule type="containsBlanks" dxfId="141" priority="121">
      <formula>LEN(TRIM(E19))=0</formula>
    </cfRule>
  </conditionalFormatting>
  <conditionalFormatting sqref="E19:E20">
    <cfRule type="expression" dxfId="140" priority="122">
      <formula>NOT(ISERROR(SEARCH(($B$37),(E19))))</formula>
    </cfRule>
  </conditionalFormatting>
  <conditionalFormatting sqref="E19:E20">
    <cfRule type="expression" dxfId="139" priority="123">
      <formula>NOT(ISERROR(SEARCH(($B$36),(E19))))</formula>
    </cfRule>
  </conditionalFormatting>
  <conditionalFormatting sqref="E19:E20">
    <cfRule type="expression" dxfId="138" priority="124">
      <formula>NOT(ISERROR(SEARCH(($B$35),(E19))))</formula>
    </cfRule>
  </conditionalFormatting>
  <conditionalFormatting sqref="E19:E20">
    <cfRule type="expression" dxfId="137" priority="125">
      <formula>NOT(ISERROR(SEARCH(($B$34),(E19))))</formula>
    </cfRule>
  </conditionalFormatting>
  <conditionalFormatting sqref="E24">
    <cfRule type="containsBlanks" dxfId="136" priority="91">
      <formula>LEN(TRIM(E24))=0</formula>
    </cfRule>
  </conditionalFormatting>
  <conditionalFormatting sqref="E24">
    <cfRule type="expression" dxfId="135" priority="92">
      <formula>NOT(ISERROR(SEARCH(($B$37),(E24))))</formula>
    </cfRule>
  </conditionalFormatting>
  <conditionalFormatting sqref="E24">
    <cfRule type="expression" dxfId="134" priority="93">
      <formula>NOT(ISERROR(SEARCH(($B$36),(E24))))</formula>
    </cfRule>
  </conditionalFormatting>
  <conditionalFormatting sqref="E24">
    <cfRule type="expression" dxfId="133" priority="94">
      <formula>NOT(ISERROR(SEARCH(($B$35),(E24))))</formula>
    </cfRule>
  </conditionalFormatting>
  <conditionalFormatting sqref="E24">
    <cfRule type="expression" dxfId="132" priority="95">
      <formula>NOT(ISERROR(SEARCH(($B$34),(E24))))</formula>
    </cfRule>
  </conditionalFormatting>
  <conditionalFormatting sqref="E24">
    <cfRule type="containsBlanks" dxfId="131" priority="96">
      <formula>LEN(TRIM(E24))=0</formula>
    </cfRule>
  </conditionalFormatting>
  <conditionalFormatting sqref="E24">
    <cfRule type="expression" dxfId="130" priority="97">
      <formula>NOT(ISERROR(SEARCH(($B$37),(E24))))</formula>
    </cfRule>
  </conditionalFormatting>
  <conditionalFormatting sqref="E24">
    <cfRule type="expression" dxfId="129" priority="98">
      <formula>NOT(ISERROR(SEARCH(($B$36),(E24))))</formula>
    </cfRule>
  </conditionalFormatting>
  <conditionalFormatting sqref="E24">
    <cfRule type="expression" dxfId="128" priority="99">
      <formula>NOT(ISERROR(SEARCH(($B$35),(E24))))</formula>
    </cfRule>
  </conditionalFormatting>
  <conditionalFormatting sqref="E24">
    <cfRule type="expression" dxfId="127" priority="100">
      <formula>NOT(ISERROR(SEARCH(($B$34),(E24))))</formula>
    </cfRule>
  </conditionalFormatting>
  <conditionalFormatting sqref="E24">
    <cfRule type="containsBlanks" dxfId="126" priority="101">
      <formula>LEN(TRIM(E24))=0</formula>
    </cfRule>
  </conditionalFormatting>
  <conditionalFormatting sqref="E24">
    <cfRule type="expression" dxfId="125" priority="102">
      <formula>NOT(ISERROR(SEARCH(($B$37),(E24))))</formula>
    </cfRule>
  </conditionalFormatting>
  <conditionalFormatting sqref="E24">
    <cfRule type="expression" dxfId="124" priority="103">
      <formula>NOT(ISERROR(SEARCH(($B$36),(E24))))</formula>
    </cfRule>
  </conditionalFormatting>
  <conditionalFormatting sqref="E24">
    <cfRule type="expression" dxfId="123" priority="104">
      <formula>NOT(ISERROR(SEARCH(($B$35),(E24))))</formula>
    </cfRule>
  </conditionalFormatting>
  <conditionalFormatting sqref="E24">
    <cfRule type="expression" dxfId="122" priority="105">
      <formula>NOT(ISERROR(SEARCH(($B$34),(E24))))</formula>
    </cfRule>
  </conditionalFormatting>
  <conditionalFormatting sqref="E24">
    <cfRule type="containsBlanks" dxfId="121" priority="71">
      <formula>LEN(TRIM(E24))=0</formula>
    </cfRule>
  </conditionalFormatting>
  <conditionalFormatting sqref="E24">
    <cfRule type="expression" dxfId="120" priority="72">
      <formula>NOT(ISERROR(SEARCH(($B$37),(E24))))</formula>
    </cfRule>
  </conditionalFormatting>
  <conditionalFormatting sqref="E24">
    <cfRule type="expression" dxfId="119" priority="73">
      <formula>NOT(ISERROR(SEARCH(($B$36),(E24))))</formula>
    </cfRule>
  </conditionalFormatting>
  <conditionalFormatting sqref="E24">
    <cfRule type="expression" dxfId="118" priority="74">
      <formula>NOT(ISERROR(SEARCH(($B$35),(E24))))</formula>
    </cfRule>
  </conditionalFormatting>
  <conditionalFormatting sqref="E24">
    <cfRule type="expression" dxfId="117" priority="75">
      <formula>NOT(ISERROR(SEARCH(($B$34),(E24))))</formula>
    </cfRule>
  </conditionalFormatting>
  <conditionalFormatting sqref="E24">
    <cfRule type="containsBlanks" dxfId="116" priority="76">
      <formula>LEN(TRIM(E24))=0</formula>
    </cfRule>
  </conditionalFormatting>
  <conditionalFormatting sqref="E24">
    <cfRule type="expression" dxfId="115" priority="77">
      <formula>NOT(ISERROR(SEARCH(($B$37),(E24))))</formula>
    </cfRule>
  </conditionalFormatting>
  <conditionalFormatting sqref="E24">
    <cfRule type="expression" dxfId="114" priority="78">
      <formula>NOT(ISERROR(SEARCH(($B$36),(E24))))</formula>
    </cfRule>
  </conditionalFormatting>
  <conditionalFormatting sqref="E24">
    <cfRule type="expression" dxfId="113" priority="79">
      <formula>NOT(ISERROR(SEARCH(($B$35),(E24))))</formula>
    </cfRule>
  </conditionalFormatting>
  <conditionalFormatting sqref="E24">
    <cfRule type="expression" dxfId="112" priority="80">
      <formula>NOT(ISERROR(SEARCH(($B$34),(E24))))</formula>
    </cfRule>
  </conditionalFormatting>
  <conditionalFormatting sqref="E24">
    <cfRule type="containsBlanks" dxfId="111" priority="81">
      <formula>LEN(TRIM(E24))=0</formula>
    </cfRule>
  </conditionalFormatting>
  <conditionalFormatting sqref="E24">
    <cfRule type="expression" dxfId="110" priority="82">
      <formula>NOT(ISERROR(SEARCH(($B$37),(E24))))</formula>
    </cfRule>
  </conditionalFormatting>
  <conditionalFormatting sqref="E24">
    <cfRule type="expression" dxfId="109" priority="83">
      <formula>NOT(ISERROR(SEARCH(($B$36),(E24))))</formula>
    </cfRule>
  </conditionalFormatting>
  <conditionalFormatting sqref="E24">
    <cfRule type="expression" dxfId="108" priority="84">
      <formula>NOT(ISERROR(SEARCH(($B$35),(E24))))</formula>
    </cfRule>
  </conditionalFormatting>
  <conditionalFormatting sqref="E24">
    <cfRule type="expression" dxfId="107" priority="85">
      <formula>NOT(ISERROR(SEARCH(($B$34),(E24))))</formula>
    </cfRule>
  </conditionalFormatting>
  <conditionalFormatting sqref="E24">
    <cfRule type="containsBlanks" dxfId="106" priority="86">
      <formula>LEN(TRIM(E24))=0</formula>
    </cfRule>
  </conditionalFormatting>
  <conditionalFormatting sqref="E24">
    <cfRule type="expression" dxfId="105" priority="87">
      <formula>NOT(ISERROR(SEARCH(($B$37),(E24))))</formula>
    </cfRule>
  </conditionalFormatting>
  <conditionalFormatting sqref="E24">
    <cfRule type="expression" dxfId="104" priority="88">
      <formula>NOT(ISERROR(SEARCH(($B$36),(E24))))</formula>
    </cfRule>
  </conditionalFormatting>
  <conditionalFormatting sqref="E24">
    <cfRule type="expression" dxfId="103" priority="89">
      <formula>NOT(ISERROR(SEARCH(($B$35),(E24))))</formula>
    </cfRule>
  </conditionalFormatting>
  <conditionalFormatting sqref="E24">
    <cfRule type="expression" dxfId="102" priority="90">
      <formula>NOT(ISERROR(SEARCH(($B$34),(E24))))</formula>
    </cfRule>
  </conditionalFormatting>
  <conditionalFormatting sqref="E24 E27:E28">
    <cfRule type="containsBlanks" dxfId="101" priority="56">
      <formula>LEN(TRIM(E24))=0</formula>
    </cfRule>
  </conditionalFormatting>
  <conditionalFormatting sqref="E24 E27:E28">
    <cfRule type="expression" dxfId="100" priority="57">
      <formula>NOT(ISERROR(SEARCH(($B$37),(E24))))</formula>
    </cfRule>
  </conditionalFormatting>
  <conditionalFormatting sqref="E24 E27:E28">
    <cfRule type="expression" dxfId="99" priority="58">
      <formula>NOT(ISERROR(SEARCH(($B$36),(E24))))</formula>
    </cfRule>
  </conditionalFormatting>
  <conditionalFormatting sqref="E24 E27:E28">
    <cfRule type="expression" dxfId="98" priority="59">
      <formula>NOT(ISERROR(SEARCH(($B$35),(E24))))</formula>
    </cfRule>
  </conditionalFormatting>
  <conditionalFormatting sqref="E24 E27:E28">
    <cfRule type="expression" dxfId="97" priority="60">
      <formula>NOT(ISERROR(SEARCH(($B$34),(E24))))</formula>
    </cfRule>
  </conditionalFormatting>
  <conditionalFormatting sqref="E24 E27:E28">
    <cfRule type="containsBlanks" dxfId="96" priority="61">
      <formula>LEN(TRIM(E24))=0</formula>
    </cfRule>
  </conditionalFormatting>
  <conditionalFormatting sqref="E24 E27:E28">
    <cfRule type="expression" dxfId="95" priority="62">
      <formula>NOT(ISERROR(SEARCH(($B$37),(E24))))</formula>
    </cfRule>
  </conditionalFormatting>
  <conditionalFormatting sqref="E24 E27:E28">
    <cfRule type="expression" dxfId="94" priority="63">
      <formula>NOT(ISERROR(SEARCH(($B$36),(E24))))</formula>
    </cfRule>
  </conditionalFormatting>
  <conditionalFormatting sqref="E24 E27:E28">
    <cfRule type="expression" dxfId="93" priority="64">
      <formula>NOT(ISERROR(SEARCH(($B$35),(E24))))</formula>
    </cfRule>
  </conditionalFormatting>
  <conditionalFormatting sqref="E24 E27:E28">
    <cfRule type="expression" dxfId="92" priority="65">
      <formula>NOT(ISERROR(SEARCH(($B$34),(E24))))</formula>
    </cfRule>
  </conditionalFormatting>
  <conditionalFormatting sqref="E24 E27:E28">
    <cfRule type="containsBlanks" dxfId="91" priority="66">
      <formula>LEN(TRIM(E24))=0</formula>
    </cfRule>
  </conditionalFormatting>
  <conditionalFormatting sqref="E24 E27:E28">
    <cfRule type="expression" dxfId="90" priority="67">
      <formula>NOT(ISERROR(SEARCH(($B$37),(E24))))</formula>
    </cfRule>
  </conditionalFormatting>
  <conditionalFormatting sqref="E24 E27:E28">
    <cfRule type="expression" dxfId="89" priority="68">
      <formula>NOT(ISERROR(SEARCH(($B$36),(E24))))</formula>
    </cfRule>
  </conditionalFormatting>
  <conditionalFormatting sqref="E24 E27:E28">
    <cfRule type="expression" dxfId="88" priority="69">
      <formula>NOT(ISERROR(SEARCH(($B$35),(E24))))</formula>
    </cfRule>
  </conditionalFormatting>
  <conditionalFormatting sqref="E24 E27:E28">
    <cfRule type="expression" dxfId="87" priority="70">
      <formula>NOT(ISERROR(SEARCH(($B$34),(E24))))</formula>
    </cfRule>
  </conditionalFormatting>
  <conditionalFormatting sqref="E24 E27:E28">
    <cfRule type="containsBlanks" dxfId="86" priority="36">
      <formula>LEN(TRIM(E24))=0</formula>
    </cfRule>
  </conditionalFormatting>
  <conditionalFormatting sqref="E24 E27:E28">
    <cfRule type="expression" dxfId="85" priority="37">
      <formula>NOT(ISERROR(SEARCH(($B$37),(E24))))</formula>
    </cfRule>
  </conditionalFormatting>
  <conditionalFormatting sqref="E24 E27:E28">
    <cfRule type="expression" dxfId="84" priority="38">
      <formula>NOT(ISERROR(SEARCH(($B$36),(E24))))</formula>
    </cfRule>
  </conditionalFormatting>
  <conditionalFormatting sqref="E24 E27:E28">
    <cfRule type="expression" dxfId="83" priority="39">
      <formula>NOT(ISERROR(SEARCH(($B$35),(E24))))</formula>
    </cfRule>
  </conditionalFormatting>
  <conditionalFormatting sqref="E24 E27:E28">
    <cfRule type="expression" dxfId="82" priority="40">
      <formula>NOT(ISERROR(SEARCH(($B$34),(E24))))</formula>
    </cfRule>
  </conditionalFormatting>
  <conditionalFormatting sqref="E24 E27:E28">
    <cfRule type="containsBlanks" dxfId="81" priority="41">
      <formula>LEN(TRIM(E24))=0</formula>
    </cfRule>
  </conditionalFormatting>
  <conditionalFormatting sqref="E24 E27:E28">
    <cfRule type="expression" dxfId="80" priority="42">
      <formula>NOT(ISERROR(SEARCH(($B$37),(E24))))</formula>
    </cfRule>
  </conditionalFormatting>
  <conditionalFormatting sqref="E24 E27:E28">
    <cfRule type="expression" dxfId="79" priority="43">
      <formula>NOT(ISERROR(SEARCH(($B$36),(E24))))</formula>
    </cfRule>
  </conditionalFormatting>
  <conditionalFormatting sqref="E24 E27:E28">
    <cfRule type="expression" dxfId="78" priority="44">
      <formula>NOT(ISERROR(SEARCH(($B$35),(E24))))</formula>
    </cfRule>
  </conditionalFormatting>
  <conditionalFormatting sqref="E24 E27:E28">
    <cfRule type="expression" dxfId="77" priority="45">
      <formula>NOT(ISERROR(SEARCH(($B$34),(E24))))</formula>
    </cfRule>
  </conditionalFormatting>
  <conditionalFormatting sqref="E24 E27:E28">
    <cfRule type="containsBlanks" dxfId="76" priority="46">
      <formula>LEN(TRIM(E24))=0</formula>
    </cfRule>
  </conditionalFormatting>
  <conditionalFormatting sqref="E24 E27:E28">
    <cfRule type="expression" dxfId="75" priority="47">
      <formula>NOT(ISERROR(SEARCH(($B$37),(E24))))</formula>
    </cfRule>
  </conditionalFormatting>
  <conditionalFormatting sqref="E24 E27:E28">
    <cfRule type="expression" dxfId="74" priority="48">
      <formula>NOT(ISERROR(SEARCH(($B$36),(E24))))</formula>
    </cfRule>
  </conditionalFormatting>
  <conditionalFormatting sqref="E24 E27:E28">
    <cfRule type="expression" dxfId="73" priority="49">
      <formula>NOT(ISERROR(SEARCH(($B$35),(E24))))</formula>
    </cfRule>
  </conditionalFormatting>
  <conditionalFormatting sqref="E24 E27:E28">
    <cfRule type="expression" dxfId="72" priority="50">
      <formula>NOT(ISERROR(SEARCH(($B$34),(E24))))</formula>
    </cfRule>
  </conditionalFormatting>
  <conditionalFormatting sqref="E24 E27:E28">
    <cfRule type="containsBlanks" dxfId="71" priority="51">
      <formula>LEN(TRIM(E24))=0</formula>
    </cfRule>
  </conditionalFormatting>
  <conditionalFormatting sqref="E24 E27:E28">
    <cfRule type="expression" dxfId="70" priority="52">
      <formula>NOT(ISERROR(SEARCH(($B$37),(E24))))</formula>
    </cfRule>
  </conditionalFormatting>
  <conditionalFormatting sqref="E24 E27:E28">
    <cfRule type="expression" dxfId="69" priority="53">
      <formula>NOT(ISERROR(SEARCH(($B$36),(E24))))</formula>
    </cfRule>
  </conditionalFormatting>
  <conditionalFormatting sqref="E24 E27:E28">
    <cfRule type="expression" dxfId="68" priority="54">
      <formula>NOT(ISERROR(SEARCH(($B$35),(E24))))</formula>
    </cfRule>
  </conditionalFormatting>
  <conditionalFormatting sqref="E24 E27:E28">
    <cfRule type="expression" dxfId="67" priority="55">
      <formula>NOT(ISERROR(SEARCH(($B$34),(E24))))</formula>
    </cfRule>
  </conditionalFormatting>
  <conditionalFormatting sqref="E24 E27:E29">
    <cfRule type="containsBlanks" dxfId="66" priority="21">
      <formula>LEN(TRIM(E24))=0</formula>
    </cfRule>
  </conditionalFormatting>
  <conditionalFormatting sqref="E24 E27:E29">
    <cfRule type="expression" dxfId="65" priority="22">
      <formula>NOT(ISERROR(SEARCH(($B$37),(E24))))</formula>
    </cfRule>
  </conditionalFormatting>
  <conditionalFormatting sqref="E24 E27:E29">
    <cfRule type="expression" dxfId="64" priority="23">
      <formula>NOT(ISERROR(SEARCH(($B$36),(E24))))</formula>
    </cfRule>
  </conditionalFormatting>
  <conditionalFormatting sqref="E24 E27:E29">
    <cfRule type="expression" dxfId="63" priority="24">
      <formula>NOT(ISERROR(SEARCH(($B$35),(E24))))</formula>
    </cfRule>
  </conditionalFormatting>
  <conditionalFormatting sqref="E24 E27:E29">
    <cfRule type="expression" dxfId="62" priority="25">
      <formula>NOT(ISERROR(SEARCH(($B$34),(E24))))</formula>
    </cfRule>
  </conditionalFormatting>
  <conditionalFormatting sqref="E24 E27:E29">
    <cfRule type="containsBlanks" dxfId="61" priority="26">
      <formula>LEN(TRIM(E24))=0</formula>
    </cfRule>
  </conditionalFormatting>
  <conditionalFormatting sqref="E24 E27:E29">
    <cfRule type="expression" dxfId="60" priority="27">
      <formula>NOT(ISERROR(SEARCH(($B$37),(E24))))</formula>
    </cfRule>
  </conditionalFormatting>
  <conditionalFormatting sqref="E24 E27:E29">
    <cfRule type="expression" dxfId="59" priority="28">
      <formula>NOT(ISERROR(SEARCH(($B$36),(E24))))</formula>
    </cfRule>
  </conditionalFormatting>
  <conditionalFormatting sqref="E24 E27:E29">
    <cfRule type="expression" dxfId="58" priority="29">
      <formula>NOT(ISERROR(SEARCH(($B$35),(E24))))</formula>
    </cfRule>
  </conditionalFormatting>
  <conditionalFormatting sqref="E24 E27:E29">
    <cfRule type="expression" dxfId="57" priority="30">
      <formula>NOT(ISERROR(SEARCH(($B$34),(E24))))</formula>
    </cfRule>
  </conditionalFormatting>
  <conditionalFormatting sqref="E24 E27:E29">
    <cfRule type="containsBlanks" dxfId="56" priority="31">
      <formula>LEN(TRIM(E24))=0</formula>
    </cfRule>
  </conditionalFormatting>
  <conditionalFormatting sqref="E24 E27:E29">
    <cfRule type="expression" dxfId="55" priority="32">
      <formula>NOT(ISERROR(SEARCH(($B$37),(E24))))</formula>
    </cfRule>
  </conditionalFormatting>
  <conditionalFormatting sqref="E24 E27:E29">
    <cfRule type="expression" dxfId="54" priority="33">
      <formula>NOT(ISERROR(SEARCH(($B$36),(E24))))</formula>
    </cfRule>
  </conditionalFormatting>
  <conditionalFormatting sqref="E24 E27:E29">
    <cfRule type="expression" dxfId="53" priority="34">
      <formula>NOT(ISERROR(SEARCH(($B$35),(E24))))</formula>
    </cfRule>
  </conditionalFormatting>
  <conditionalFormatting sqref="E24 E27:E29">
    <cfRule type="expression" dxfId="52" priority="35">
      <formula>NOT(ISERROR(SEARCH(($B$34),(E24))))</formula>
    </cfRule>
  </conditionalFormatting>
  <conditionalFormatting sqref="E24 E27:E29">
    <cfRule type="containsBlanks" dxfId="51" priority="1">
      <formula>LEN(TRIM(E24))=0</formula>
    </cfRule>
  </conditionalFormatting>
  <conditionalFormatting sqref="E24 E27:E29">
    <cfRule type="expression" dxfId="50" priority="2">
      <formula>NOT(ISERROR(SEARCH(($B$37),(E24))))</formula>
    </cfRule>
  </conditionalFormatting>
  <conditionalFormatting sqref="E24 E27:E29">
    <cfRule type="expression" dxfId="49" priority="3">
      <formula>NOT(ISERROR(SEARCH(($B$36),(E24))))</formula>
    </cfRule>
  </conditionalFormatting>
  <conditionalFormatting sqref="E24 E27:E29">
    <cfRule type="expression" dxfId="48" priority="4">
      <formula>NOT(ISERROR(SEARCH(($B$35),(E24))))</formula>
    </cfRule>
  </conditionalFormatting>
  <conditionalFormatting sqref="E24 E27:E29">
    <cfRule type="expression" dxfId="47" priority="5">
      <formula>NOT(ISERROR(SEARCH(($B$34),(E24))))</formula>
    </cfRule>
  </conditionalFormatting>
  <conditionalFormatting sqref="E24 E27:E29">
    <cfRule type="containsBlanks" dxfId="46" priority="6">
      <formula>LEN(TRIM(E24))=0</formula>
    </cfRule>
  </conditionalFormatting>
  <conditionalFormatting sqref="E24 E27:E29">
    <cfRule type="expression" dxfId="45" priority="7">
      <formula>NOT(ISERROR(SEARCH(($B$37),(E24))))</formula>
    </cfRule>
  </conditionalFormatting>
  <conditionalFormatting sqref="E24 E27:E29">
    <cfRule type="expression" dxfId="44" priority="8">
      <formula>NOT(ISERROR(SEARCH(($B$36),(E24))))</formula>
    </cfRule>
  </conditionalFormatting>
  <conditionalFormatting sqref="E24 E27:E29">
    <cfRule type="expression" dxfId="43" priority="9">
      <formula>NOT(ISERROR(SEARCH(($B$35),(E24))))</formula>
    </cfRule>
  </conditionalFormatting>
  <conditionalFormatting sqref="E24 E27:E29">
    <cfRule type="expression" dxfId="42" priority="10">
      <formula>NOT(ISERROR(SEARCH(($B$34),(E24))))</formula>
    </cfRule>
  </conditionalFormatting>
  <conditionalFormatting sqref="E24 E27:E29">
    <cfRule type="containsBlanks" dxfId="41" priority="11">
      <formula>LEN(TRIM(E24))=0</formula>
    </cfRule>
  </conditionalFormatting>
  <conditionalFormatting sqref="E24 E27:E29">
    <cfRule type="expression" dxfId="40" priority="12">
      <formula>NOT(ISERROR(SEARCH(($B$37),(E24))))</formula>
    </cfRule>
  </conditionalFormatting>
  <conditionalFormatting sqref="E24 E27:E29">
    <cfRule type="expression" dxfId="39" priority="13">
      <formula>NOT(ISERROR(SEARCH(($B$36),(E24))))</formula>
    </cfRule>
  </conditionalFormatting>
  <conditionalFormatting sqref="E24 E27:E29">
    <cfRule type="expression" dxfId="38" priority="14">
      <formula>NOT(ISERROR(SEARCH(($B$35),(E24))))</formula>
    </cfRule>
  </conditionalFormatting>
  <conditionalFormatting sqref="E24 E27:E29">
    <cfRule type="expression" dxfId="37" priority="15">
      <formula>NOT(ISERROR(SEARCH(($B$34),(E24))))</formula>
    </cfRule>
  </conditionalFormatting>
  <conditionalFormatting sqref="E24 E27:E29">
    <cfRule type="containsBlanks" dxfId="36" priority="16">
      <formula>LEN(TRIM(E24))=0</formula>
    </cfRule>
  </conditionalFormatting>
  <conditionalFormatting sqref="E24 E27:E29">
    <cfRule type="expression" dxfId="35" priority="17">
      <formula>NOT(ISERROR(SEARCH(($B$37),(E24))))</formula>
    </cfRule>
  </conditionalFormatting>
  <conditionalFormatting sqref="E24 E27:E29">
    <cfRule type="expression" dxfId="34" priority="18">
      <formula>NOT(ISERROR(SEARCH(($B$36),(E24))))</formula>
    </cfRule>
  </conditionalFormatting>
  <conditionalFormatting sqref="E24 E27:E29">
    <cfRule type="expression" dxfId="33" priority="19">
      <formula>NOT(ISERROR(SEARCH(($B$35),(E24))))</formula>
    </cfRule>
  </conditionalFormatting>
  <conditionalFormatting sqref="E24 E27:E29">
    <cfRule type="expression" dxfId="32" priority="20">
      <formula>NOT(ISERROR(SEARCH(($B$34),(E24))))</formula>
    </cfRule>
  </conditionalFormatting>
  <dataValidations count="1">
    <dataValidation type="list" allowBlank="1" showErrorMessage="1" sqref="C11:C29" xr:uid="{00000000-0002-0000-0500-000000000000}">
      <formula1>$J$1:$J$24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B892ED8E-052A-4DFE-8369-126B14AA0BBA}">
          <x14:formula1>
            <xm:f>'Dados do Projeto'!$M$96:$M$99</xm:f>
          </x14:formula1>
          <xm:sqref>F11:F29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T953"/>
  <sheetViews>
    <sheetView tabSelected="1" workbookViewId="0">
      <pane ySplit="1" topLeftCell="A2" activePane="bottomLeft" state="frozen"/>
      <selection pane="bottomLeft" activeCell="F15" sqref="F15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61.5703125" customWidth="1"/>
    <col min="5" max="5" width="25.710937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3"/>
      <c r="B1" s="52" t="s">
        <v>0</v>
      </c>
      <c r="C1" s="67"/>
      <c r="D1" s="67"/>
      <c r="E1" s="67"/>
      <c r="F1" s="67"/>
      <c r="G1" s="67"/>
      <c r="H1" s="67"/>
      <c r="I1" s="68"/>
      <c r="J1" s="14">
        <f>Planejamento!C16</f>
        <v>45453</v>
      </c>
    </row>
    <row r="2" spans="1:20" ht="18" customHeight="1">
      <c r="A2" s="1"/>
      <c r="B2" s="53" t="s">
        <v>1</v>
      </c>
      <c r="C2" s="69"/>
      <c r="D2" s="69"/>
      <c r="E2" s="69"/>
      <c r="F2" s="69"/>
      <c r="G2" s="69"/>
      <c r="H2" s="69"/>
      <c r="I2" s="70"/>
      <c r="J2" s="14">
        <f t="shared" ref="J2:J14" si="0">J1+1</f>
        <v>45454</v>
      </c>
    </row>
    <row r="3" spans="1:20" ht="15.75" customHeight="1">
      <c r="A3" s="1"/>
      <c r="B3" s="54" t="s">
        <v>2</v>
      </c>
      <c r="C3" s="69"/>
      <c r="D3" s="69"/>
      <c r="E3" s="69"/>
      <c r="F3" s="69"/>
      <c r="G3" s="69"/>
      <c r="H3" s="69"/>
      <c r="I3" s="70"/>
      <c r="J3" s="14">
        <f t="shared" si="0"/>
        <v>45455</v>
      </c>
    </row>
    <row r="4" spans="1:20" ht="15.75" customHeight="1">
      <c r="A4" s="1"/>
      <c r="B4" s="55" t="s">
        <v>3</v>
      </c>
      <c r="C4" s="71"/>
      <c r="D4" s="71"/>
      <c r="E4" s="71"/>
      <c r="F4" s="71"/>
      <c r="G4" s="71"/>
      <c r="H4" s="71"/>
      <c r="I4" s="72"/>
      <c r="J4" s="14">
        <f t="shared" si="0"/>
        <v>45456</v>
      </c>
    </row>
    <row r="5" spans="1:20" ht="15.75" customHeight="1">
      <c r="A5" s="1"/>
      <c r="B5" s="54" t="s">
        <v>4</v>
      </c>
      <c r="C5" s="69"/>
      <c r="D5" s="69"/>
      <c r="E5" s="69"/>
      <c r="F5" s="69"/>
      <c r="G5" s="69"/>
      <c r="H5" s="69"/>
      <c r="I5" s="70"/>
      <c r="J5" s="14">
        <f t="shared" si="0"/>
        <v>45457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4">
        <f t="shared" si="0"/>
        <v>45458</v>
      </c>
    </row>
    <row r="7" spans="1:20" ht="22.5" customHeight="1">
      <c r="A7" s="1"/>
      <c r="B7" s="48" t="str">
        <f>'Dados do Projeto'!B7</f>
        <v>BiblioTech</v>
      </c>
      <c r="C7" s="73"/>
      <c r="D7" s="73"/>
      <c r="E7" s="73"/>
      <c r="F7" s="73"/>
      <c r="G7" s="73"/>
      <c r="H7" s="73"/>
      <c r="I7" s="74"/>
      <c r="J7" s="14">
        <f t="shared" si="0"/>
        <v>45459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4">
        <f t="shared" si="0"/>
        <v>45460</v>
      </c>
    </row>
    <row r="9" spans="1:20" ht="15.75" customHeight="1">
      <c r="A9" s="1"/>
      <c r="B9" s="63" t="s">
        <v>128</v>
      </c>
      <c r="C9" s="73"/>
      <c r="D9" s="73"/>
      <c r="E9" s="73"/>
      <c r="F9" s="73"/>
      <c r="G9" s="73"/>
      <c r="H9" s="74"/>
      <c r="I9" s="37" t="s">
        <v>46</v>
      </c>
      <c r="J9" s="14">
        <f t="shared" si="0"/>
        <v>45461</v>
      </c>
    </row>
    <row r="10" spans="1:20" ht="15.75" customHeight="1">
      <c r="A10" s="1"/>
      <c r="B10" s="16" t="s">
        <v>29</v>
      </c>
      <c r="C10" s="16" t="s">
        <v>47</v>
      </c>
      <c r="D10" s="16" t="s">
        <v>48</v>
      </c>
      <c r="E10" s="16" t="s">
        <v>49</v>
      </c>
      <c r="F10" s="16" t="s">
        <v>50</v>
      </c>
      <c r="G10" s="16" t="s">
        <v>51</v>
      </c>
      <c r="H10" s="16" t="s">
        <v>52</v>
      </c>
      <c r="I10" s="26" t="s">
        <v>53</v>
      </c>
      <c r="J10" s="14">
        <f t="shared" si="0"/>
        <v>45462</v>
      </c>
    </row>
    <row r="11" spans="1:20" ht="48.75" customHeight="1">
      <c r="A11" s="4"/>
      <c r="B11" s="17">
        <v>1</v>
      </c>
      <c r="C11" s="18">
        <v>45463</v>
      </c>
      <c r="D11" s="19" t="s">
        <v>54</v>
      </c>
      <c r="E11" s="42" t="s">
        <v>55</v>
      </c>
      <c r="F11" s="20" t="s">
        <v>26</v>
      </c>
      <c r="G11" s="21">
        <v>2</v>
      </c>
      <c r="H11" s="21">
        <v>2</v>
      </c>
      <c r="I11" s="20"/>
      <c r="J11" s="14">
        <f t="shared" si="0"/>
        <v>45463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0.25" customHeight="1">
      <c r="A12" s="1"/>
      <c r="B12" s="17">
        <v>2</v>
      </c>
      <c r="C12" s="18">
        <v>45460</v>
      </c>
      <c r="D12" s="39" t="s">
        <v>129</v>
      </c>
      <c r="E12" s="45" t="s">
        <v>59</v>
      </c>
      <c r="F12" s="20" t="s">
        <v>26</v>
      </c>
      <c r="G12" s="21">
        <v>2</v>
      </c>
      <c r="H12" s="21">
        <v>2</v>
      </c>
      <c r="I12" s="20"/>
      <c r="J12" s="14">
        <f t="shared" si="0"/>
        <v>45464</v>
      </c>
    </row>
    <row r="13" spans="1:20" ht="52.5" customHeight="1">
      <c r="A13" s="1"/>
      <c r="B13" s="17">
        <v>3</v>
      </c>
      <c r="C13" s="18">
        <v>45460</v>
      </c>
      <c r="D13" s="19" t="s">
        <v>130</v>
      </c>
      <c r="E13" s="42" t="s">
        <v>55</v>
      </c>
      <c r="F13" s="20" t="s">
        <v>26</v>
      </c>
      <c r="G13" s="21">
        <v>5</v>
      </c>
      <c r="H13" s="21">
        <v>5</v>
      </c>
      <c r="I13" s="20"/>
      <c r="J13" s="14">
        <f t="shared" si="0"/>
        <v>45465</v>
      </c>
    </row>
    <row r="14" spans="1:20" ht="51" customHeight="1">
      <c r="A14" s="1"/>
      <c r="B14" s="17">
        <v>4</v>
      </c>
      <c r="C14" s="18">
        <v>45460</v>
      </c>
      <c r="D14" s="19" t="s">
        <v>131</v>
      </c>
      <c r="E14" s="44" t="s">
        <v>71</v>
      </c>
      <c r="F14" s="20" t="s">
        <v>26</v>
      </c>
      <c r="G14" s="21">
        <v>5</v>
      </c>
      <c r="H14" s="21">
        <v>5</v>
      </c>
      <c r="I14" s="28"/>
      <c r="J14" s="14">
        <f t="shared" si="0"/>
        <v>45466</v>
      </c>
    </row>
    <row r="15" spans="1:20" ht="62.25" customHeight="1">
      <c r="A15" s="1"/>
      <c r="B15" s="17">
        <v>5</v>
      </c>
      <c r="C15" s="18">
        <v>45460</v>
      </c>
      <c r="D15" s="19" t="s">
        <v>132</v>
      </c>
      <c r="E15" s="43" t="s">
        <v>57</v>
      </c>
      <c r="F15" s="20" t="s">
        <v>26</v>
      </c>
      <c r="G15" s="21">
        <v>5</v>
      </c>
      <c r="H15" s="21">
        <v>4</v>
      </c>
      <c r="I15" s="28"/>
      <c r="J15" s="14"/>
    </row>
    <row r="16" spans="1:20" ht="15.75" customHeight="1">
      <c r="A16" s="1"/>
      <c r="B16" s="1"/>
      <c r="D16" s="1"/>
      <c r="E16" s="1"/>
      <c r="F16" s="23" t="s">
        <v>83</v>
      </c>
      <c r="G16" s="24">
        <f>SUM(G11:G15)</f>
        <v>19</v>
      </c>
      <c r="H16" s="24">
        <f>SUM(H11:H15)</f>
        <v>18</v>
      </c>
      <c r="I16" s="1"/>
    </row>
    <row r="17" spans="1:9" ht="15.75" customHeight="1">
      <c r="A17" s="1"/>
      <c r="B17" s="7"/>
      <c r="C17" s="7"/>
      <c r="D17" s="7">
        <f>COUNTIFS(D11:D15, "&lt;&gt;"&amp;"")</f>
        <v>5</v>
      </c>
      <c r="E17" s="7"/>
      <c r="F17" s="7">
        <f>COUNTIFS(F11:F15, "Concluído",D11:D15, "&lt;&gt;"&amp;"")</f>
        <v>5</v>
      </c>
      <c r="G17" s="1"/>
      <c r="H17" s="1"/>
      <c r="I17" s="1"/>
    </row>
    <row r="18" spans="1:9" ht="15.75" customHeight="1">
      <c r="A18" s="1"/>
      <c r="B18" s="63" t="s">
        <v>84</v>
      </c>
      <c r="C18" s="73"/>
      <c r="D18" s="73"/>
      <c r="E18" s="73"/>
      <c r="F18" s="73"/>
      <c r="G18" s="73"/>
      <c r="H18" s="74"/>
    </row>
    <row r="19" spans="1:9" ht="15.75" customHeight="1">
      <c r="A19" s="1"/>
      <c r="B19" s="64" t="s">
        <v>85</v>
      </c>
      <c r="C19" s="73"/>
      <c r="D19" s="73"/>
      <c r="E19" s="73"/>
      <c r="F19" s="74"/>
      <c r="G19" s="16" t="s">
        <v>86</v>
      </c>
      <c r="H19" s="16" t="s">
        <v>13</v>
      </c>
    </row>
    <row r="20" spans="1:9" ht="15.75" customHeight="1">
      <c r="A20" s="1"/>
      <c r="B20" s="62" t="str">
        <f>'Dados do Projeto'!B10</f>
        <v>Alice Abreu dos Reis</v>
      </c>
      <c r="C20" s="65"/>
      <c r="D20" s="65"/>
      <c r="E20" s="65"/>
      <c r="F20" s="66"/>
      <c r="G20" s="25">
        <v>7</v>
      </c>
      <c r="H20" s="25">
        <f>SUMIF($E$11:$E$15,"Alice",H$11:H$15)</f>
        <v>7</v>
      </c>
    </row>
    <row r="21" spans="1:9" ht="15.75" customHeight="1">
      <c r="A21" s="1"/>
      <c r="B21" s="62" t="str">
        <f>'Dados do Projeto'!B11</f>
        <v>Gabriel dos Reis Nascimento</v>
      </c>
      <c r="C21" s="65"/>
      <c r="D21" s="65"/>
      <c r="E21" s="65"/>
      <c r="F21" s="66"/>
      <c r="G21" s="25">
        <v>5</v>
      </c>
      <c r="H21" s="25">
        <f>SUMIF($E$11:$E$15,"Gabriel",H$11:H$15)</f>
        <v>4</v>
      </c>
    </row>
    <row r="22" spans="1:9" ht="15.75" customHeight="1">
      <c r="A22" s="1"/>
      <c r="B22" s="62" t="str">
        <f>'Dados do Projeto'!B12</f>
        <v>João Luiz Zarate Teixeira</v>
      </c>
      <c r="C22" s="65"/>
      <c r="D22" s="65"/>
      <c r="E22" s="65"/>
      <c r="F22" s="66"/>
      <c r="G22" s="25">
        <v>2</v>
      </c>
      <c r="H22" s="25">
        <f>SUMIF($E$11:$E$15,"João Luiz",H$11:H$15)</f>
        <v>2</v>
      </c>
    </row>
    <row r="23" spans="1:9" ht="15.75" customHeight="1">
      <c r="A23" s="1"/>
      <c r="B23" s="62" t="str">
        <f>'Dados do Projeto'!B13</f>
        <v>Omar Petronílio Martins de Abreu</v>
      </c>
      <c r="C23" s="65"/>
      <c r="D23" s="65"/>
      <c r="E23" s="65"/>
      <c r="F23" s="66"/>
      <c r="G23" s="25">
        <v>5</v>
      </c>
      <c r="H23" s="25">
        <f>SUMIF($E$11:$E$15,"Omar",H$11:H$15)</f>
        <v>5</v>
      </c>
      <c r="I23" s="1"/>
    </row>
    <row r="24" spans="1:9" ht="15.75" customHeight="1">
      <c r="A24" s="1"/>
      <c r="B24" s="1"/>
      <c r="D24" s="1"/>
      <c r="E24" s="1"/>
      <c r="F24" s="1"/>
      <c r="G24" s="1"/>
      <c r="H24" s="1"/>
      <c r="I24" s="1"/>
    </row>
    <row r="25" spans="1:9" ht="15.75" customHeight="1">
      <c r="A25" s="1"/>
      <c r="B25" s="1"/>
      <c r="D25" s="1"/>
      <c r="E25" s="1"/>
      <c r="F25" s="1"/>
      <c r="G25" s="1"/>
      <c r="H25" s="1"/>
      <c r="I25" s="1"/>
    </row>
    <row r="26" spans="1:9" ht="15.75" customHeight="1">
      <c r="A26" s="1"/>
      <c r="B26" s="1"/>
      <c r="D26" s="1"/>
      <c r="E26" s="1"/>
      <c r="F26" s="1"/>
      <c r="G26" s="1"/>
      <c r="H26" s="1"/>
      <c r="I26" s="1"/>
    </row>
    <row r="27" spans="1:9" ht="15.75" customHeight="1">
      <c r="A27" s="1"/>
      <c r="B27" s="1"/>
      <c r="D27" s="1"/>
      <c r="E27" s="1"/>
      <c r="F27" s="1"/>
      <c r="G27" s="1"/>
      <c r="H27" s="1"/>
      <c r="I27" s="1"/>
    </row>
    <row r="28" spans="1:9" ht="15.75" customHeight="1">
      <c r="A28" s="1"/>
      <c r="B28" s="1"/>
      <c r="D28" s="1"/>
      <c r="E28" s="1"/>
      <c r="F28" s="1"/>
      <c r="G28" s="1"/>
      <c r="H28" s="1"/>
      <c r="I28" s="1"/>
    </row>
    <row r="29" spans="1:9" ht="15.75" customHeight="1">
      <c r="A29" s="1"/>
      <c r="B29" s="1"/>
      <c r="D29" s="1"/>
      <c r="E29" s="1"/>
      <c r="F29" s="1"/>
      <c r="G29" s="1"/>
      <c r="H29" s="1"/>
      <c r="I29" s="1"/>
    </row>
    <row r="30" spans="1:9" ht="15.75" customHeight="1">
      <c r="A30" s="1"/>
      <c r="B30" s="1"/>
      <c r="D30" s="1"/>
      <c r="E30" s="1"/>
      <c r="F30" s="1"/>
      <c r="G30" s="1"/>
      <c r="H30" s="1"/>
      <c r="I30" s="1"/>
    </row>
    <row r="31" spans="1:9" ht="15.75" customHeight="1">
      <c r="A31" s="1"/>
      <c r="B31" s="1"/>
      <c r="D31" s="1"/>
      <c r="E31" s="1"/>
      <c r="F31" s="1"/>
      <c r="G31" s="1"/>
      <c r="H31" s="1"/>
      <c r="I31" s="1"/>
    </row>
    <row r="32" spans="1:9" ht="15.75" customHeight="1">
      <c r="A32" s="1"/>
      <c r="B32" s="1"/>
      <c r="D32" s="1"/>
      <c r="E32" s="1"/>
      <c r="F32" s="1"/>
      <c r="G32" s="1"/>
      <c r="H32" s="1"/>
      <c r="I32" s="1"/>
    </row>
    <row r="33" spans="1:9" ht="15.75" customHeight="1">
      <c r="A33" s="1"/>
      <c r="B33" s="1"/>
      <c r="D33" s="1"/>
      <c r="E33" s="1"/>
      <c r="F33" s="1"/>
      <c r="G33" s="1"/>
      <c r="H33" s="1"/>
      <c r="I33" s="1"/>
    </row>
    <row r="34" spans="1:9" ht="15.75" customHeight="1">
      <c r="A34" s="1"/>
      <c r="B34" s="1"/>
      <c r="D34" s="1"/>
      <c r="E34" s="1"/>
      <c r="F34" s="1"/>
      <c r="G34" s="1"/>
      <c r="H34" s="1"/>
      <c r="I34" s="1"/>
    </row>
    <row r="35" spans="1:9" ht="15.75" customHeight="1">
      <c r="A35" s="1"/>
      <c r="B35" s="1"/>
      <c r="D35" s="1"/>
      <c r="E35" s="1"/>
      <c r="F35" s="1"/>
      <c r="G35" s="1"/>
      <c r="H35" s="1"/>
      <c r="I35" s="1"/>
    </row>
    <row r="36" spans="1:9" ht="15.75" customHeight="1">
      <c r="A36" s="1"/>
      <c r="B36" s="1"/>
      <c r="D36" s="1"/>
      <c r="E36" s="1"/>
      <c r="F36" s="1"/>
      <c r="G36" s="1"/>
      <c r="H36" s="1"/>
      <c r="I36" s="1"/>
    </row>
    <row r="37" spans="1:9" ht="15.75" customHeight="1">
      <c r="A37" s="1"/>
      <c r="B37" s="1"/>
      <c r="D37" s="1"/>
      <c r="E37" s="1"/>
      <c r="F37" s="1"/>
      <c r="G37" s="1"/>
      <c r="H37" s="1"/>
      <c r="I37" s="1"/>
    </row>
    <row r="38" spans="1:9" ht="15.75" customHeight="1">
      <c r="A38" s="1"/>
      <c r="B38" s="1"/>
      <c r="D38" s="1"/>
      <c r="E38" s="1"/>
      <c r="F38" s="1"/>
      <c r="G38" s="1"/>
      <c r="H38" s="1"/>
      <c r="I38" s="1"/>
    </row>
    <row r="39" spans="1:9" ht="15.75" customHeight="1">
      <c r="A39" s="1"/>
      <c r="B39" s="1"/>
      <c r="D39" s="1"/>
      <c r="E39" s="1"/>
      <c r="F39" s="1"/>
      <c r="G39" s="1"/>
      <c r="H39" s="1"/>
      <c r="I39" s="1"/>
    </row>
    <row r="40" spans="1:9" ht="15.75" customHeight="1">
      <c r="A40" s="1"/>
      <c r="B40" s="1"/>
      <c r="D40" s="1"/>
      <c r="E40" s="1"/>
      <c r="F40" s="1"/>
      <c r="G40" s="1"/>
      <c r="H40" s="1"/>
      <c r="I40" s="1"/>
    </row>
    <row r="41" spans="1:9" ht="15.75" customHeight="1">
      <c r="A41" s="1"/>
      <c r="B41" s="1"/>
      <c r="D41" s="1"/>
      <c r="E41" s="1"/>
      <c r="F41" s="1"/>
      <c r="G41" s="1"/>
      <c r="H41" s="1"/>
      <c r="I41" s="1"/>
    </row>
    <row r="42" spans="1:9" ht="15.75" customHeight="1">
      <c r="A42" s="1"/>
      <c r="B42" s="1"/>
      <c r="D42" s="1"/>
      <c r="E42" s="1"/>
      <c r="F42" s="1"/>
      <c r="G42" s="1"/>
      <c r="H42" s="1"/>
      <c r="I42" s="1"/>
    </row>
    <row r="43" spans="1:9" ht="15.75" customHeight="1">
      <c r="A43" s="1"/>
      <c r="B43" s="1"/>
      <c r="D43" s="1"/>
      <c r="E43" s="1"/>
      <c r="F43" s="1"/>
      <c r="G43" s="1"/>
      <c r="H43" s="1"/>
      <c r="I43" s="1"/>
    </row>
    <row r="44" spans="1:9" ht="15.75" customHeight="1">
      <c r="A44" s="1"/>
      <c r="B44" s="1"/>
      <c r="D44" s="1"/>
      <c r="E44" s="1"/>
      <c r="F44" s="1"/>
      <c r="G44" s="1"/>
      <c r="H44" s="1"/>
      <c r="I44" s="1"/>
    </row>
    <row r="45" spans="1:9" ht="15.75" customHeight="1">
      <c r="A45" s="1"/>
      <c r="B45" s="1"/>
      <c r="D45" s="1"/>
      <c r="E45" s="1"/>
      <c r="F45" s="1"/>
      <c r="G45" s="1"/>
      <c r="H45" s="1"/>
      <c r="I45" s="1"/>
    </row>
    <row r="46" spans="1:9" ht="15.75" customHeight="1">
      <c r="A46" s="1"/>
      <c r="B46" s="1"/>
      <c r="D46" s="1"/>
      <c r="E46" s="1"/>
      <c r="F46" s="1"/>
      <c r="G46" s="1"/>
      <c r="H46" s="1"/>
      <c r="I46" s="1"/>
    </row>
    <row r="47" spans="1:9" ht="15.75" customHeight="1">
      <c r="A47" s="1"/>
      <c r="B47" s="1"/>
      <c r="D47" s="1"/>
      <c r="E47" s="1"/>
      <c r="F47" s="1"/>
      <c r="G47" s="1"/>
      <c r="H47" s="1"/>
      <c r="I47" s="1"/>
    </row>
    <row r="48" spans="1:9" ht="15.75" customHeight="1">
      <c r="A48" s="1"/>
      <c r="B48" s="1"/>
      <c r="D48" s="1"/>
      <c r="E48" s="1"/>
      <c r="F48" s="1"/>
      <c r="G48" s="1"/>
      <c r="H48" s="1"/>
      <c r="I48" s="1"/>
    </row>
    <row r="49" spans="1:9" ht="15.75" customHeight="1">
      <c r="A49" s="1"/>
      <c r="B49" s="1"/>
      <c r="D49" s="1"/>
      <c r="E49" s="1"/>
      <c r="F49" s="1"/>
      <c r="G49" s="1"/>
      <c r="H49" s="1"/>
      <c r="I49" s="1"/>
    </row>
    <row r="50" spans="1:9" ht="15.75" customHeight="1">
      <c r="A50" s="1"/>
      <c r="B50" s="1"/>
      <c r="D50" s="1"/>
      <c r="E50" s="1"/>
      <c r="F50" s="1"/>
      <c r="G50" s="1"/>
      <c r="H50" s="1"/>
      <c r="I50" s="1"/>
    </row>
    <row r="51" spans="1:9" ht="15.75" customHeight="1">
      <c r="A51" s="1"/>
      <c r="B51" s="1"/>
      <c r="D51" s="1"/>
      <c r="E51" s="1"/>
      <c r="F51" s="1"/>
      <c r="G51" s="1"/>
      <c r="H51" s="1"/>
      <c r="I51" s="1"/>
    </row>
    <row r="52" spans="1:9" ht="15.75" customHeight="1">
      <c r="A52" s="1"/>
      <c r="B52" s="1"/>
      <c r="D52" s="1"/>
      <c r="E52" s="1"/>
      <c r="F52" s="1"/>
      <c r="G52" s="1"/>
      <c r="H52" s="1"/>
      <c r="I52" s="1"/>
    </row>
    <row r="53" spans="1:9" ht="15.75" customHeight="1">
      <c r="A53" s="1"/>
      <c r="B53" s="1"/>
      <c r="D53" s="1"/>
      <c r="E53" s="1"/>
      <c r="F53" s="1"/>
      <c r="G53" s="1"/>
      <c r="H53" s="1"/>
      <c r="I53" s="1"/>
    </row>
    <row r="54" spans="1:9" ht="15.75" customHeight="1">
      <c r="A54" s="1"/>
      <c r="B54" s="1"/>
      <c r="D54" s="3"/>
      <c r="E54" s="1"/>
      <c r="F54" s="3"/>
      <c r="G54" s="1"/>
      <c r="H54" s="1"/>
      <c r="I54" s="1"/>
    </row>
    <row r="55" spans="1:9" ht="15.75" customHeight="1">
      <c r="A55" s="1"/>
      <c r="B55" s="1"/>
      <c r="D55" s="3"/>
      <c r="E55" s="1"/>
      <c r="F55" s="3"/>
      <c r="G55" s="1"/>
      <c r="H55" s="1"/>
      <c r="I55" s="1"/>
    </row>
    <row r="56" spans="1:9" ht="15.75" customHeight="1">
      <c r="A56" s="1"/>
      <c r="B56" s="1"/>
      <c r="D56" s="3"/>
      <c r="E56" s="1"/>
      <c r="F56" s="3"/>
      <c r="G56" s="1"/>
      <c r="H56" s="1"/>
      <c r="I56" s="1"/>
    </row>
    <row r="57" spans="1:9" ht="15.75" customHeight="1">
      <c r="A57" s="1"/>
      <c r="B57" s="1"/>
      <c r="D57" s="3"/>
      <c r="E57" s="1"/>
      <c r="F57" s="3"/>
      <c r="G57" s="1"/>
      <c r="H57" s="1"/>
      <c r="I57" s="1"/>
    </row>
    <row r="58" spans="1:9" ht="15.75" customHeight="1">
      <c r="A58" s="1"/>
      <c r="B58" s="1"/>
      <c r="D58" s="3"/>
      <c r="E58" s="1"/>
      <c r="F58" s="1"/>
      <c r="G58" s="1"/>
      <c r="H58" s="1"/>
      <c r="I58" s="1"/>
    </row>
    <row r="59" spans="1:9" ht="15.75" customHeight="1">
      <c r="A59" s="1"/>
      <c r="B59" s="1"/>
      <c r="D59" s="1"/>
      <c r="E59" s="1"/>
      <c r="F59" s="1"/>
      <c r="G59" s="1"/>
      <c r="H59" s="1"/>
      <c r="I59" s="1"/>
    </row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mergeCells count="13">
    <mergeCell ref="B21:F21"/>
    <mergeCell ref="B22:F22"/>
    <mergeCell ref="B23:F23"/>
    <mergeCell ref="B1:I1"/>
    <mergeCell ref="B2:I2"/>
    <mergeCell ref="B3:I3"/>
    <mergeCell ref="B4:I4"/>
    <mergeCell ref="B5:I5"/>
    <mergeCell ref="B7:I7"/>
    <mergeCell ref="B9:H9"/>
    <mergeCell ref="B18:H18"/>
    <mergeCell ref="B19:F19"/>
    <mergeCell ref="B20:F20"/>
  </mergeCells>
  <conditionalFormatting sqref="C11:C15">
    <cfRule type="expression" dxfId="31" priority="107">
      <formula>AND(ISNUMBER(C11),TRUNC(C11)&lt;TODAY())</formula>
    </cfRule>
  </conditionalFormatting>
  <conditionalFormatting sqref="C11:C15">
    <cfRule type="expression" dxfId="30" priority="126">
      <formula>AND(ISNUMBER(C11),TRUNC(C11)&lt;TODAY())</formula>
    </cfRule>
  </conditionalFormatting>
  <conditionalFormatting sqref="E11 E13">
    <cfRule type="containsBlanks" dxfId="29" priority="68">
      <formula>LEN(TRIM(E11))=0</formula>
    </cfRule>
  </conditionalFormatting>
  <conditionalFormatting sqref="E11 E13">
    <cfRule type="containsBlanks" dxfId="28" priority="73">
      <formula>LEN(TRIM(E11))=0</formula>
    </cfRule>
  </conditionalFormatting>
  <conditionalFormatting sqref="E11 E13">
    <cfRule type="containsBlanks" dxfId="27" priority="78">
      <formula>LEN(TRIM(E11))=0</formula>
    </cfRule>
  </conditionalFormatting>
  <conditionalFormatting sqref="E11 E13">
    <cfRule type="containsBlanks" dxfId="26" priority="83">
      <formula>LEN(TRIM(E11))=0</formula>
    </cfRule>
  </conditionalFormatting>
  <conditionalFormatting sqref="E11 E13">
    <cfRule type="containsBlanks" dxfId="25" priority="48">
      <formula>LEN(TRIM(E11))=0</formula>
    </cfRule>
  </conditionalFormatting>
  <conditionalFormatting sqref="E11 E13">
    <cfRule type="containsBlanks" dxfId="24" priority="53">
      <formula>LEN(TRIM(E11))=0</formula>
    </cfRule>
  </conditionalFormatting>
  <conditionalFormatting sqref="E11 E13">
    <cfRule type="containsBlanks" dxfId="23" priority="58">
      <formula>LEN(TRIM(E11))=0</formula>
    </cfRule>
  </conditionalFormatting>
  <conditionalFormatting sqref="E11 E13">
    <cfRule type="containsBlanks" dxfId="22" priority="63">
      <formula>LEN(TRIM(E11))=0</formula>
    </cfRule>
  </conditionalFormatting>
  <conditionalFormatting sqref="E11 E13">
    <cfRule type="expression" dxfId="21" priority="497">
      <formula>NOT(ISERROR(SEARCH((#REF!),(E11))))</formula>
    </cfRule>
  </conditionalFormatting>
  <conditionalFormatting sqref="E11 E15 E13">
    <cfRule type="expression" dxfId="20" priority="498">
      <formula>NOT(ISERROR(SEARCH((#REF!),(E11))))</formula>
    </cfRule>
  </conditionalFormatting>
  <conditionalFormatting sqref="E11 E13">
    <cfRule type="expression" dxfId="19" priority="499">
      <formula>NOT(ISERROR(SEARCH((#REF!),(E11))))</formula>
    </cfRule>
  </conditionalFormatting>
  <conditionalFormatting sqref="E11 E13">
    <cfRule type="expression" dxfId="18" priority="500">
      <formula>NOT(ISERROR(SEARCH((#REF!),(E11))))</formula>
    </cfRule>
  </conditionalFormatting>
  <conditionalFormatting sqref="E14">
    <cfRule type="containsBlanks" dxfId="17" priority="13">
      <formula>LEN(TRIM(E14))=0</formula>
    </cfRule>
  </conditionalFormatting>
  <conditionalFormatting sqref="E14">
    <cfRule type="expression" dxfId="16" priority="14">
      <formula>NOT(ISERROR(SEARCH(($B$35),(E14))))</formula>
    </cfRule>
  </conditionalFormatting>
  <conditionalFormatting sqref="E14">
    <cfRule type="expression" dxfId="15" priority="15">
      <formula>NOT(ISERROR(SEARCH(($B$34),(E14))))</formula>
    </cfRule>
  </conditionalFormatting>
  <conditionalFormatting sqref="E14">
    <cfRule type="expression" dxfId="14" priority="16">
      <formula>NOT(ISERROR(SEARCH(($B$33),(E14))))</formula>
    </cfRule>
  </conditionalFormatting>
  <conditionalFormatting sqref="E14">
    <cfRule type="expression" dxfId="13" priority="17">
      <formula>NOT(ISERROR(SEARCH(($B$32),(E14))))</formula>
    </cfRule>
  </conditionalFormatting>
  <conditionalFormatting sqref="E15">
    <cfRule type="containsBlanks" dxfId="12" priority="7">
      <formula>LEN(TRIM(E15))=0</formula>
    </cfRule>
  </conditionalFormatting>
  <conditionalFormatting sqref="E15">
    <cfRule type="expression" dxfId="11" priority="9">
      <formula>NOT(ISERROR(SEARCH(($B$20),(E15))))</formula>
    </cfRule>
  </conditionalFormatting>
  <conditionalFormatting sqref="E12">
    <cfRule type="containsBlanks" dxfId="10" priority="1">
      <formula>LEN(TRIM(E12))=0</formula>
    </cfRule>
  </conditionalFormatting>
  <conditionalFormatting sqref="E12">
    <cfRule type="expression" dxfId="9" priority="2">
      <formula>NOT(ISERROR(SEARCH(($B$22),(E12))))</formula>
    </cfRule>
  </conditionalFormatting>
  <conditionalFormatting sqref="E12">
    <cfRule type="expression" dxfId="8" priority="3">
      <formula>NOT(ISERROR(SEARCH(($B$21),(E12))))</formula>
    </cfRule>
  </conditionalFormatting>
  <dataValidations count="1">
    <dataValidation type="list" allowBlank="1" showErrorMessage="1" sqref="C11:C15" xr:uid="{00000000-0002-0000-0600-000000000000}">
      <formula1>$J$1:$J$14</formula1>
    </dataValidation>
  </dataValidations>
  <pageMargins left="0.75" right="0.75" top="1" bottom="1" header="0" footer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8" id="{940F382D-601C-4473-B070-439C1E47FF19}">
            <xm:f>NOT(ISERROR(SEARCH(('Etapa #5'!#REF!),(E11))))</xm:f>
            <x14:dxf>
              <fill>
                <patternFill patternType="solid">
                  <fgColor rgb="FFFCE5CD"/>
                  <bgColor rgb="FFFCE5CD"/>
                </patternFill>
              </fill>
              <alignment wrapText="0" shrinkToFit="0"/>
            </x14:dxf>
          </x14:cfRule>
          <xm:sqref>E11 E13</xm:sqref>
        </x14:conditionalFormatting>
        <x14:conditionalFormatting xmlns:xm="http://schemas.microsoft.com/office/excel/2006/main">
          <x14:cfRule type="expression" priority="18" id="{86BBB6EA-D1B2-4047-B4A1-5ACB52FEE035}">
            <xm:f>NOT(ISERROR(SEARCH(('Etapa #5'!#REF!),(E14))))</xm:f>
            <x14:dxf>
              <fill>
                <patternFill patternType="solid">
                  <fgColor rgb="FFFCE5CD"/>
                  <bgColor rgb="FFFCE5CD"/>
                </patternFill>
              </fill>
              <alignment wrapText="0" shrinkToFit="0"/>
            </x14:dxf>
          </x14:cfRule>
          <xm:sqref>E14</xm:sqref>
        </x14:conditionalFormatting>
        <x14:conditionalFormatting xmlns:xm="http://schemas.microsoft.com/office/excel/2006/main">
          <x14:cfRule type="expression" priority="10" id="{C21CF633-30DB-48D0-ABF5-FFAFB8BC112C}">
            <xm:f>NOT(ISERROR(SEARCH(('Etapa #4'!#REF!),(E15))))</xm:f>
            <x14:dxf>
              <fill>
                <patternFill patternType="solid">
                  <fgColor rgb="FFFCE5CD"/>
                  <bgColor rgb="FFFCE5CD"/>
                </patternFill>
              </fill>
              <alignment wrapText="0" shrinkToFit="0"/>
            </x14:dxf>
          </x14:cfRule>
          <xm:sqref>E15</xm:sqref>
        </x14:conditionalFormatting>
        <x14:conditionalFormatting xmlns:xm="http://schemas.microsoft.com/office/excel/2006/main">
          <x14:cfRule type="expression" priority="11" id="{600B68A3-7B65-4E48-A12D-6FFA3FB14CF6}">
            <xm:f>NOT(ISERROR(SEARCH(('Etapa #4'!#REF!),(E15))))</xm:f>
            <x14:dxf>
              <fill>
                <patternFill patternType="solid">
                  <fgColor rgb="FFC9DAF8"/>
                  <bgColor rgb="FFC9DAF8"/>
                </patternFill>
              </fill>
              <alignment wrapText="0" shrinkToFit="0"/>
            </x14:dxf>
          </x14:cfRule>
          <xm:sqref>E15</xm:sqref>
        </x14:conditionalFormatting>
        <x14:conditionalFormatting xmlns:xm="http://schemas.microsoft.com/office/excel/2006/main">
          <x14:cfRule type="expression" priority="12" id="{1121CAA8-5847-4D09-87BE-2D97F2E6CD86}">
            <xm:f>NOT(ISERROR(SEARCH(('Etapa #4'!#REF!),(E15))))</xm:f>
            <x14:dxf>
              <fill>
                <patternFill patternType="solid">
                  <fgColor rgb="FFFFA1A1"/>
                  <bgColor rgb="FFFFA1A1"/>
                </patternFill>
              </fill>
              <alignment wrapText="0" shrinkToFit="0"/>
            </x14:dxf>
          </x14:cfRule>
          <xm:sqref>E15</xm:sqref>
        </x14:conditionalFormatting>
        <x14:conditionalFormatting xmlns:xm="http://schemas.microsoft.com/office/excel/2006/main">
          <x14:cfRule type="expression" priority="4" id="{343CEA95-F1C3-46D8-8BF1-B3E9EE9CF0D7}">
            <xm:f>NOT(ISERROR(SEARCH(('Etapa #4'!#REF!),(E12))))</xm:f>
            <x14:dxf>
              <fill>
                <patternFill patternType="solid">
                  <fgColor rgb="FFFCE5CD"/>
                  <bgColor rgb="FFFCE5CD"/>
                </patternFill>
              </fill>
              <alignment wrapText="0" shrinkToFit="0"/>
            </x14:dxf>
          </x14:cfRule>
          <xm:sqref>E12</xm:sqref>
        </x14:conditionalFormatting>
        <x14:conditionalFormatting xmlns:xm="http://schemas.microsoft.com/office/excel/2006/main">
          <x14:cfRule type="expression" priority="5" id="{B5297038-EC4F-4B2C-9224-3051BDDD5913}">
            <xm:f>NOT(ISERROR(SEARCH(('Etapa #4'!#REF!),(E12))))</xm:f>
            <x14:dxf>
              <fill>
                <patternFill patternType="solid">
                  <fgColor rgb="FFC9DAF8"/>
                  <bgColor rgb="FFC9DAF8"/>
                </patternFill>
              </fill>
              <alignment wrapText="0" shrinkToFit="0"/>
            </x14:dxf>
          </x14:cfRule>
          <xm:sqref>E12</xm:sqref>
        </x14:conditionalFormatting>
        <x14:conditionalFormatting xmlns:xm="http://schemas.microsoft.com/office/excel/2006/main">
          <x14:cfRule type="expression" priority="6" id="{09250C6F-FBAF-41A7-A55F-7EA167353F2D}">
            <xm:f>NOT(ISERROR(SEARCH(('Etapa #4'!#REF!),(E12))))</xm:f>
            <x14:dxf>
              <fill>
                <patternFill patternType="solid">
                  <fgColor rgb="FFFFA1A1"/>
                  <bgColor rgb="FFFFA1A1"/>
                </patternFill>
              </fill>
              <alignment wrapText="0" shrinkToFit="0"/>
            </x14:dxf>
          </x14:cfRule>
          <xm:sqref>E12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'Dados do Projeto'!$M$96:$M$99</xm:f>
          </x14:formula1>
          <xm:sqref>F11:F15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/>
  <cp:revision/>
  <dcterms:created xsi:type="dcterms:W3CDTF">2021-07-14T12:31:06Z</dcterms:created>
  <dcterms:modified xsi:type="dcterms:W3CDTF">2024-06-13T22:49:42Z</dcterms:modified>
  <cp:category/>
  <cp:contentStatus/>
</cp:coreProperties>
</file>