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gapucminasbr.sharepoint.com/sites/team_sga_2414_2024_1_7378103/Documentos Compartilhados/Grupo 12 - Telemarketing - 2a2100/"/>
    </mc:Choice>
  </mc:AlternateContent>
  <xr:revisionPtr revIDLastSave="734" documentId="11_6D37DF522E20D5309355453F0C18104B2A73FE8A" xr6:coauthVersionLast="47" xr6:coauthVersionMax="47" xr10:uidLastSave="{054027F7-FCDD-4F37-B51A-E03956703396}"/>
  <bookViews>
    <workbookView xWindow="390" yWindow="390" windowWidth="15375" windowHeight="7785" xr2:uid="{00000000-000D-0000-FFFF-FFFF00000000}"/>
  </bookViews>
  <sheets>
    <sheet name="Links" sheetId="1" r:id="rId1"/>
    <sheet name="Departamentos" sheetId="2" r:id="rId2"/>
    <sheet name="Materiai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3" l="1"/>
  <c r="D12" i="1"/>
  <c r="H21" i="3"/>
  <c r="I21" i="3" s="1"/>
  <c r="F21" i="3"/>
  <c r="G21" i="3" s="1"/>
  <c r="D21" i="3"/>
  <c r="E21" i="3" s="1"/>
  <c r="D22" i="3"/>
  <c r="E22" i="3" s="1"/>
  <c r="H22" i="3"/>
  <c r="I22" i="3" s="1"/>
  <c r="F22" i="3"/>
  <c r="G22" i="3" s="1"/>
  <c r="D6" i="3"/>
  <c r="D16" i="3"/>
  <c r="H20" i="3"/>
  <c r="I20" i="3" s="1"/>
  <c r="F20" i="3"/>
  <c r="G20" i="3" s="1"/>
  <c r="D20" i="3"/>
  <c r="E20" i="3" s="1"/>
  <c r="C14" i="2"/>
  <c r="D14" i="2"/>
  <c r="B14" i="2"/>
  <c r="C16" i="2"/>
  <c r="D16" i="2"/>
  <c r="B16" i="2"/>
  <c r="H19" i="3"/>
  <c r="I19" i="3" s="1"/>
  <c r="F19" i="3"/>
  <c r="G19" i="3" s="1"/>
  <c r="D19" i="3"/>
  <c r="E19" i="3" s="1"/>
  <c r="D11" i="3"/>
  <c r="E11" i="3" s="1"/>
  <c r="H14" i="3"/>
  <c r="I14" i="3" s="1"/>
  <c r="F14" i="3"/>
  <c r="G14" i="3" s="1"/>
  <c r="D14" i="3"/>
  <c r="E14" i="3" s="1"/>
  <c r="H13" i="3"/>
  <c r="I13" i="3" s="1"/>
  <c r="F13" i="3"/>
  <c r="G13" i="3" s="1"/>
  <c r="D13" i="3"/>
  <c r="E13" i="3" s="1"/>
  <c r="D12" i="3"/>
  <c r="E12" i="3" s="1"/>
  <c r="H12" i="3"/>
  <c r="I12" i="3" s="1"/>
  <c r="F12" i="3"/>
  <c r="G12" i="3" s="1"/>
  <c r="H11" i="3"/>
  <c r="I11" i="3" s="1"/>
  <c r="F11" i="3"/>
  <c r="G11" i="3" s="1"/>
  <c r="D4" i="3"/>
  <c r="E4" i="3" s="1"/>
  <c r="I5" i="3"/>
  <c r="I8" i="3"/>
  <c r="I9" i="3"/>
  <c r="I10" i="3"/>
  <c r="I17" i="3"/>
  <c r="I18" i="3"/>
  <c r="G5" i="3"/>
  <c r="G8" i="3"/>
  <c r="G9" i="3"/>
  <c r="G10" i="3"/>
  <c r="G17" i="3"/>
  <c r="G18" i="3"/>
  <c r="E5" i="3"/>
  <c r="E8" i="3"/>
  <c r="E9" i="3"/>
  <c r="E10" i="3"/>
  <c r="E17" i="3"/>
  <c r="E18" i="3"/>
  <c r="H4" i="3"/>
  <c r="I4" i="3" s="1"/>
  <c r="F4" i="3"/>
  <c r="G4" i="3" s="1"/>
  <c r="H5" i="1"/>
  <c r="H6" i="1"/>
  <c r="H7" i="1"/>
  <c r="H8" i="1"/>
  <c r="H9" i="1"/>
  <c r="H10" i="1"/>
  <c r="H11" i="1"/>
  <c r="H4" i="1"/>
  <c r="F4" i="1"/>
  <c r="F5" i="1"/>
  <c r="F6" i="1"/>
  <c r="F7" i="1"/>
  <c r="F8" i="1"/>
  <c r="F9" i="1"/>
  <c r="F10" i="1"/>
  <c r="F11" i="1"/>
  <c r="D4" i="1"/>
  <c r="D5" i="1"/>
  <c r="D6" i="1"/>
  <c r="D7" i="1"/>
  <c r="D8" i="1"/>
  <c r="D9" i="1"/>
  <c r="D10" i="1"/>
  <c r="D11" i="1"/>
  <c r="G14" i="1" l="1"/>
  <c r="C14" i="1"/>
  <c r="E14" i="1"/>
  <c r="C15" i="1" s="1"/>
  <c r="D24" i="2"/>
  <c r="C24" i="2"/>
  <c r="H6" i="3"/>
  <c r="I6" i="3" s="1"/>
  <c r="F6" i="3"/>
  <c r="G6" i="3" s="1"/>
  <c r="F7" i="3"/>
  <c r="G7" i="3" s="1"/>
  <c r="F12" i="1"/>
  <c r="H12" i="1"/>
  <c r="H16" i="3" l="1"/>
  <c r="I16" i="3" s="1"/>
  <c r="I23" i="3" s="1"/>
  <c r="H15" i="3"/>
  <c r="I15" i="3" s="1"/>
  <c r="H7" i="3"/>
  <c r="I7" i="3" s="1"/>
  <c r="F16" i="3"/>
  <c r="G16" i="3" s="1"/>
  <c r="F15" i="3"/>
  <c r="G15" i="3" s="1"/>
  <c r="G23" i="3" s="1"/>
  <c r="B24" i="2"/>
  <c r="E6" i="3" s="1"/>
  <c r="D15" i="3"/>
  <c r="E15" i="3" s="1"/>
  <c r="E16" i="3" l="1"/>
  <c r="D7" i="3"/>
  <c r="E7" i="3" s="1"/>
  <c r="E23" i="3" l="1"/>
</calcChain>
</file>

<file path=xl/sharedStrings.xml><?xml version="1.0" encoding="utf-8"?>
<sst xmlns="http://schemas.openxmlformats.org/spreadsheetml/2006/main" count="105" uniqueCount="83">
  <si>
    <t>Matriz</t>
  </si>
  <si>
    <t>Filial 1</t>
  </si>
  <si>
    <t>Filial 2</t>
  </si>
  <si>
    <t>Apps</t>
  </si>
  <si>
    <t>LB (kbps)</t>
  </si>
  <si>
    <t>Qtd</t>
  </si>
  <si>
    <t>LB</t>
  </si>
  <si>
    <t>Web</t>
  </si>
  <si>
    <t>E-mail</t>
  </si>
  <si>
    <t>Helpdesk</t>
  </si>
  <si>
    <t>Videoconferência</t>
  </si>
  <si>
    <t>Monitoramento</t>
  </si>
  <si>
    <t>Sistema de Gestão de Operações</t>
  </si>
  <si>
    <t>Sistema de Gestão de Vendas</t>
  </si>
  <si>
    <t>Voip</t>
  </si>
  <si>
    <t>Total</t>
  </si>
  <si>
    <t>Internet</t>
  </si>
  <si>
    <t>Total Internet</t>
  </si>
  <si>
    <t>Departamentos</t>
  </si>
  <si>
    <t>Quantidade de Colaboradores - Matriz</t>
  </si>
  <si>
    <t>Quantidade de Colaboradores - Filial 1</t>
  </si>
  <si>
    <t>Quantidade de Colaboradores - Filial 2</t>
  </si>
  <si>
    <t>Operações</t>
  </si>
  <si>
    <t>Qualidade e Desenvolvimento</t>
  </si>
  <si>
    <t>TI</t>
  </si>
  <si>
    <t>Marketing e Vendas</t>
  </si>
  <si>
    <t>RH</t>
  </si>
  <si>
    <t>Financeiro e Contabil</t>
  </si>
  <si>
    <t>Diretoria</t>
  </si>
  <si>
    <t>Júridico</t>
  </si>
  <si>
    <t>Remoto</t>
  </si>
  <si>
    <t>Pontos dos Colaboradores</t>
  </si>
  <si>
    <t>sala de reunião 1</t>
  </si>
  <si>
    <t>sala de reunião 2</t>
  </si>
  <si>
    <t>sala de reunião 3</t>
  </si>
  <si>
    <t>sala de treinamento 1</t>
  </si>
  <si>
    <t>sala de treinamento 2</t>
  </si>
  <si>
    <t>Impressoras</t>
  </si>
  <si>
    <t>APs</t>
  </si>
  <si>
    <t>Materiais</t>
  </si>
  <si>
    <t>Produto</t>
  </si>
  <si>
    <t>Descrição</t>
  </si>
  <si>
    <t>Valor</t>
  </si>
  <si>
    <t>Access point</t>
  </si>
  <si>
    <t>Roteador</t>
  </si>
  <si>
    <t>CISCO ISR4451-X/K9</t>
  </si>
  <si>
    <t>Switch</t>
  </si>
  <si>
    <t>Cisco CBS250-24P-4G-BR</t>
  </si>
  <si>
    <t xml:space="preserve">Patch Panel </t>
  </si>
  <si>
    <t>GigaLan Furukawa - 24 Portas CAT6</t>
  </si>
  <si>
    <t>Servidor Linux</t>
  </si>
  <si>
    <t>Dell Rack PowerEdge R6615</t>
  </si>
  <si>
    <t>Servidor NAS</t>
  </si>
  <si>
    <t>Synology RackStation RS4021XS+ - 16</t>
  </si>
  <si>
    <t>HD SAS</t>
  </si>
  <si>
    <t>Seagate - EXOS X18 - 18TB</t>
  </si>
  <si>
    <t>Computador</t>
  </si>
  <si>
    <t>Dell Novo OptiPlex Micro</t>
  </si>
  <si>
    <t>Monitor</t>
  </si>
  <si>
    <t>Dell S2721HN</t>
  </si>
  <si>
    <t>Notebook</t>
  </si>
  <si>
    <t>Notebook Inspiron 13 - i5330w2001w4</t>
  </si>
  <si>
    <t>Impressora</t>
  </si>
  <si>
    <t>Multifuncional Laser Mono Lexmark Mx632adwe</t>
  </si>
  <si>
    <t>Patch Cord</t>
  </si>
  <si>
    <t>Keystone Cat6 Fêmea Furukawa Gigalan</t>
  </si>
  <si>
    <t>No Break</t>
  </si>
  <si>
    <t>Apc Smart-ups 10kva Bifasico/208v - Srt10kxlt</t>
  </si>
  <si>
    <t>Rack</t>
  </si>
  <si>
    <t>Rack Servidor Perfurado 44U x 1070mm</t>
  </si>
  <si>
    <t>Mesa</t>
  </si>
  <si>
    <t>Baia - NR17 com isolamento e regulagem</t>
  </si>
  <si>
    <t>Cadeira</t>
  </si>
  <si>
    <t>Cavaletti Yon - 47301</t>
  </si>
  <si>
    <t>Headset</t>
  </si>
  <si>
    <t>Intelbras CHS 40 USB</t>
  </si>
  <si>
    <t>Cabeamento</t>
  </si>
  <si>
    <t>Furukawa Cat6 23awgx4p Gigalan Lszh</t>
  </si>
  <si>
    <t xml:space="preserve">Conector </t>
  </si>
  <si>
    <t>Access Point Ubiquiti Unifi U6-LR</t>
  </si>
  <si>
    <t>Gigalan Green Cat6 - LSZH 2,5m - Furukawa</t>
  </si>
  <si>
    <t>Qtde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</si>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</sst>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1"/>
      <color rgb="FF000000"/>
      <name val="Calibri"/>
      <charset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CCCCCC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CCCCCC"/>
      </left>
      <right/>
      <top style="medium">
        <color indexed="64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1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6" xfId="0" applyFont="1" applyBorder="1" applyAlignment="1">
      <alignment readingOrder="1"/>
    </xf>
    <xf numFmtId="0" fontId="1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8" xfId="0" applyBorder="1"/>
    <xf numFmtId="0" fontId="2" fillId="0" borderId="8" xfId="0" applyFont="1" applyBorder="1" applyAlignment="1">
      <alignment readingOrder="1"/>
    </xf>
    <xf numFmtId="0" fontId="5" fillId="0" borderId="8" xfId="0" applyFont="1" applyBorder="1" applyAlignment="1">
      <alignment readingOrder="1"/>
    </xf>
    <xf numFmtId="0" fontId="0" fillId="0" borderId="0" xfId="0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22" xfId="0" applyBorder="1"/>
    <xf numFmtId="0" fontId="1" fillId="0" borderId="22" xfId="0" applyFont="1" applyBorder="1" applyAlignment="1">
      <alignment vertical="center"/>
    </xf>
    <xf numFmtId="0" fontId="0" fillId="0" borderId="30" xfId="0" applyBorder="1"/>
    <xf numFmtId="0" fontId="1" fillId="0" borderId="30" xfId="0" applyFont="1" applyBorder="1" applyAlignment="1">
      <alignment vertical="center"/>
    </xf>
    <xf numFmtId="0" fontId="0" fillId="0" borderId="35" xfId="0" applyBorder="1"/>
    <xf numFmtId="0" fontId="0" fillId="0" borderId="24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11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5" fillId="0" borderId="49" xfId="0" applyFont="1" applyBorder="1" applyAlignment="1">
      <alignment readingOrder="1"/>
    </xf>
    <xf numFmtId="0" fontId="5" fillId="0" borderId="44" xfId="0" applyFont="1" applyBorder="1" applyAlignment="1">
      <alignment readingOrder="1"/>
    </xf>
    <xf numFmtId="0" fontId="4" fillId="0" borderId="27" xfId="0" applyFont="1" applyBorder="1" applyAlignment="1">
      <alignment horizontal="center" vertical="center" readingOrder="1"/>
    </xf>
    <xf numFmtId="0" fontId="4" fillId="0" borderId="28" xfId="0" applyFont="1" applyBorder="1" applyAlignment="1">
      <alignment horizontal="center" vertical="center" readingOrder="1"/>
    </xf>
    <xf numFmtId="0" fontId="4" fillId="0" borderId="58" xfId="0" applyFont="1" applyBorder="1" applyAlignment="1">
      <alignment horizontal="center" vertical="center" readingOrder="1"/>
    </xf>
    <xf numFmtId="0" fontId="4" fillId="0" borderId="31" xfId="0" applyFont="1" applyBorder="1" applyAlignment="1">
      <alignment horizontal="center" vertical="center" readingOrder="1"/>
    </xf>
    <xf numFmtId="0" fontId="5" fillId="0" borderId="43" xfId="0" applyFont="1" applyBorder="1" applyAlignment="1">
      <alignment readingOrder="1"/>
    </xf>
    <xf numFmtId="8" fontId="5" fillId="0" borderId="54" xfId="0" applyNumberFormat="1" applyFont="1" applyBorder="1" applyAlignment="1">
      <alignment readingOrder="1"/>
    </xf>
    <xf numFmtId="0" fontId="5" fillId="0" borderId="36" xfId="0" applyFont="1" applyBorder="1" applyAlignment="1">
      <alignment readingOrder="1"/>
    </xf>
    <xf numFmtId="8" fontId="5" fillId="0" borderId="38" xfId="0" applyNumberFormat="1" applyFont="1" applyBorder="1" applyAlignment="1">
      <alignment readingOrder="1"/>
    </xf>
    <xf numFmtId="0" fontId="5" fillId="0" borderId="59" xfId="0" applyFont="1" applyBorder="1" applyAlignment="1">
      <alignment readingOrder="1"/>
    </xf>
    <xf numFmtId="8" fontId="5" fillId="0" borderId="37" xfId="0" applyNumberFormat="1" applyFont="1" applyBorder="1" applyAlignment="1">
      <alignment readingOrder="1"/>
    </xf>
    <xf numFmtId="8" fontId="5" fillId="0" borderId="7" xfId="0" applyNumberFormat="1" applyFont="1" applyBorder="1" applyAlignment="1">
      <alignment readingOrder="1"/>
    </xf>
    <xf numFmtId="0" fontId="5" fillId="0" borderId="21" xfId="0" applyFont="1" applyBorder="1" applyAlignment="1">
      <alignment readingOrder="1"/>
    </xf>
    <xf numFmtId="8" fontId="5" fillId="0" borderId="22" xfId="0" applyNumberFormat="1" applyFont="1" applyBorder="1" applyAlignment="1">
      <alignment readingOrder="1"/>
    </xf>
    <xf numFmtId="0" fontId="5" fillId="0" borderId="14" xfId="0" applyFont="1" applyBorder="1" applyAlignment="1">
      <alignment readingOrder="1"/>
    </xf>
    <xf numFmtId="8" fontId="5" fillId="0" borderId="30" xfId="0" applyNumberFormat="1" applyFont="1" applyBorder="1" applyAlignment="1">
      <alignment readingOrder="1"/>
    </xf>
    <xf numFmtId="0" fontId="5" fillId="0" borderId="50" xfId="0" applyFont="1" applyBorder="1" applyAlignment="1">
      <alignment readingOrder="1"/>
    </xf>
    <xf numFmtId="0" fontId="5" fillId="0" borderId="51" xfId="0" applyFont="1" applyBorder="1" applyAlignment="1">
      <alignment readingOrder="1"/>
    </xf>
    <xf numFmtId="8" fontId="5" fillId="0" borderId="55" xfId="0" applyNumberFormat="1" applyFont="1" applyBorder="1" applyAlignment="1">
      <alignment readingOrder="1"/>
    </xf>
    <xf numFmtId="0" fontId="4" fillId="5" borderId="32" xfId="0" applyFont="1" applyFill="1" applyBorder="1" applyAlignment="1">
      <alignment horizontal="center" vertical="center"/>
    </xf>
    <xf numFmtId="8" fontId="4" fillId="5" borderId="34" xfId="0" applyNumberFormat="1" applyFont="1" applyFill="1" applyBorder="1" applyAlignment="1">
      <alignment vertical="center" readingOrder="1"/>
    </xf>
    <xf numFmtId="0" fontId="4" fillId="6" borderId="62" xfId="0" applyFont="1" applyFill="1" applyBorder="1" applyAlignment="1">
      <alignment horizontal="center" vertical="center"/>
    </xf>
    <xf numFmtId="8" fontId="4" fillId="6" borderId="33" xfId="0" applyNumberFormat="1" applyFont="1" applyFill="1" applyBorder="1" applyAlignment="1">
      <alignment vertical="center" readingOrder="1"/>
    </xf>
    <xf numFmtId="0" fontId="4" fillId="7" borderId="32" xfId="0" applyFont="1" applyFill="1" applyBorder="1" applyAlignment="1">
      <alignment horizontal="center" vertical="center"/>
    </xf>
    <xf numFmtId="8" fontId="4" fillId="7" borderId="34" xfId="0" applyNumberFormat="1" applyFont="1" applyFill="1" applyBorder="1" applyAlignment="1">
      <alignment vertical="center" readingOrder="1"/>
    </xf>
    <xf numFmtId="0" fontId="1" fillId="0" borderId="2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10" borderId="42" xfId="0" applyFont="1" applyFill="1" applyBorder="1" applyAlignment="1">
      <alignment horizontal="center" vertical="center"/>
    </xf>
    <xf numFmtId="0" fontId="1" fillId="10" borderId="28" xfId="0" applyFont="1" applyFill="1" applyBorder="1" applyAlignment="1">
      <alignment horizontal="center" vertical="center"/>
    </xf>
    <xf numFmtId="0" fontId="1" fillId="10" borderId="2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0" fillId="0" borderId="41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1" fillId="0" borderId="2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8" fontId="6" fillId="9" borderId="12" xfId="0" applyNumberFormat="1" applyFont="1" applyFill="1" applyBorder="1" applyAlignment="1">
      <alignment horizontal="center" vertical="center"/>
    </xf>
    <xf numFmtId="8" fontId="6" fillId="9" borderId="13" xfId="0" applyNumberFormat="1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7" fillId="0" borderId="45" xfId="0" applyFont="1" applyBorder="1" applyAlignment="1">
      <alignment horizontal="center" vertical="center" readingOrder="1"/>
    </xf>
    <xf numFmtId="0" fontId="7" fillId="0" borderId="10" xfId="0" applyFont="1" applyBorder="1" applyAlignment="1">
      <alignment horizontal="center" vertical="center" readingOrder="1"/>
    </xf>
    <xf numFmtId="0" fontId="7" fillId="0" borderId="56" xfId="0" applyFont="1" applyBorder="1" applyAlignment="1">
      <alignment horizontal="center" vertical="center" readingOrder="1"/>
    </xf>
    <xf numFmtId="0" fontId="4" fillId="0" borderId="52" xfId="0" applyFont="1" applyBorder="1" applyAlignment="1">
      <alignment horizontal="center" vertical="center" readingOrder="1"/>
    </xf>
    <xf numFmtId="0" fontId="4" fillId="0" borderId="53" xfId="0" applyFont="1" applyBorder="1" applyAlignment="1">
      <alignment horizontal="center" vertical="center" readingOrder="1"/>
    </xf>
    <xf numFmtId="0" fontId="4" fillId="0" borderId="46" xfId="0" applyFont="1" applyBorder="1" applyAlignment="1">
      <alignment horizontal="center" vertical="center" readingOrder="1"/>
    </xf>
    <xf numFmtId="0" fontId="4" fillId="0" borderId="48" xfId="0" applyFont="1" applyBorder="1" applyAlignment="1">
      <alignment horizontal="center" vertical="center" readingOrder="1"/>
    </xf>
    <xf numFmtId="0" fontId="4" fillId="0" borderId="20" xfId="0" applyFont="1" applyBorder="1" applyAlignment="1">
      <alignment horizontal="center" vertical="center" readingOrder="1"/>
    </xf>
    <xf numFmtId="0" fontId="4" fillId="0" borderId="47" xfId="0" applyFont="1" applyBorder="1" applyAlignment="1">
      <alignment horizontal="center" vertical="center" readingOrder="1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 readingOrder="1"/>
    </xf>
    <xf numFmtId="0" fontId="5" fillId="0" borderId="60" xfId="0" applyFont="1" applyBorder="1" applyAlignment="1">
      <alignment horizontal="center" vertical="center" readingOrder="1"/>
    </xf>
    <xf numFmtId="0" fontId="5" fillId="0" borderId="61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topLeftCell="A2" workbookViewId="0">
      <selection activeCell="A2" sqref="A1:H15"/>
    </sheetView>
  </sheetViews>
  <sheetFormatPr defaultRowHeight="15" x14ac:dyDescent="0.25"/>
  <cols>
    <col min="1" max="1" width="31.5703125" customWidth="1"/>
  </cols>
  <sheetData>
    <row r="1" spans="1:8" x14ac:dyDescent="0.25">
      <c r="C1" s="60" t="s">
        <v>0</v>
      </c>
      <c r="D1" s="61"/>
      <c r="E1" s="60" t="s">
        <v>1</v>
      </c>
      <c r="F1" s="61"/>
      <c r="G1" s="60" t="s">
        <v>2</v>
      </c>
      <c r="H1" s="62"/>
    </row>
    <row r="2" spans="1:8" ht="15.75" thickBot="1" x14ac:dyDescent="0.3">
      <c r="C2" s="63">
        <v>250</v>
      </c>
      <c r="D2" s="64"/>
      <c r="E2" s="63">
        <v>125</v>
      </c>
      <c r="F2" s="64"/>
      <c r="G2" s="63">
        <v>125</v>
      </c>
      <c r="H2" s="65"/>
    </row>
    <row r="3" spans="1:8" ht="15.75" thickBot="1" x14ac:dyDescent="0.3">
      <c r="A3" s="30" t="s">
        <v>3</v>
      </c>
      <c r="B3" s="31" t="s">
        <v>4</v>
      </c>
      <c r="C3" s="31" t="s">
        <v>5</v>
      </c>
      <c r="D3" s="32" t="s">
        <v>6</v>
      </c>
      <c r="E3" s="31" t="s">
        <v>5</v>
      </c>
      <c r="F3" s="32" t="s">
        <v>6</v>
      </c>
      <c r="G3" s="31" t="s">
        <v>5</v>
      </c>
      <c r="H3" s="33" t="s">
        <v>6</v>
      </c>
    </row>
    <row r="4" spans="1:8" x14ac:dyDescent="0.25">
      <c r="A4" s="25" t="s">
        <v>7</v>
      </c>
      <c r="B4" s="26">
        <v>100</v>
      </c>
      <c r="C4" s="27">
        <v>250</v>
      </c>
      <c r="D4" s="28">
        <f>(B4*C4)</f>
        <v>25000</v>
      </c>
      <c r="E4" s="27">
        <v>125</v>
      </c>
      <c r="F4" s="28">
        <f>(B4*E4)</f>
        <v>12500</v>
      </c>
      <c r="G4" s="27">
        <v>125</v>
      </c>
      <c r="H4" s="29">
        <f>(B4*G4)</f>
        <v>12500</v>
      </c>
    </row>
    <row r="5" spans="1:8" x14ac:dyDescent="0.25">
      <c r="A5" s="16" t="s">
        <v>8</v>
      </c>
      <c r="B5" s="18">
        <v>50</v>
      </c>
      <c r="C5" s="20">
        <v>250</v>
      </c>
      <c r="D5" s="23">
        <f t="shared" ref="D5:D11" si="0">(B5*C5)</f>
        <v>12500</v>
      </c>
      <c r="E5" s="20">
        <v>125</v>
      </c>
      <c r="F5" s="23">
        <f t="shared" ref="F5:F11" si="1">(B5*E5)</f>
        <v>6250</v>
      </c>
      <c r="G5" s="20">
        <v>125</v>
      </c>
      <c r="H5" s="21">
        <f t="shared" ref="H5:H11" si="2">(B5*G5)</f>
        <v>6250</v>
      </c>
    </row>
    <row r="6" spans="1:8" x14ac:dyDescent="0.25">
      <c r="A6" s="16" t="s">
        <v>9</v>
      </c>
      <c r="B6" s="18">
        <v>250</v>
      </c>
      <c r="C6" s="20">
        <v>10</v>
      </c>
      <c r="D6" s="23">
        <f t="shared" si="0"/>
        <v>2500</v>
      </c>
      <c r="E6" s="20">
        <v>5</v>
      </c>
      <c r="F6" s="23">
        <f t="shared" si="1"/>
        <v>1250</v>
      </c>
      <c r="G6" s="20">
        <v>5</v>
      </c>
      <c r="H6" s="21">
        <f t="shared" si="2"/>
        <v>1250</v>
      </c>
    </row>
    <row r="7" spans="1:8" x14ac:dyDescent="0.25">
      <c r="A7" s="16" t="s">
        <v>10</v>
      </c>
      <c r="B7" s="18">
        <v>300</v>
      </c>
      <c r="C7" s="20">
        <v>22</v>
      </c>
      <c r="D7" s="23">
        <f t="shared" si="0"/>
        <v>6600</v>
      </c>
      <c r="E7" s="20">
        <v>12</v>
      </c>
      <c r="F7" s="23">
        <f t="shared" si="1"/>
        <v>3600</v>
      </c>
      <c r="G7" s="20">
        <v>12</v>
      </c>
      <c r="H7" s="21">
        <f t="shared" si="2"/>
        <v>3600</v>
      </c>
    </row>
    <row r="8" spans="1:8" x14ac:dyDescent="0.25">
      <c r="A8" s="16" t="s">
        <v>11</v>
      </c>
      <c r="B8" s="18">
        <v>100</v>
      </c>
      <c r="C8" s="20">
        <v>5</v>
      </c>
      <c r="D8" s="23">
        <f t="shared" si="0"/>
        <v>500</v>
      </c>
      <c r="E8" s="20">
        <v>5</v>
      </c>
      <c r="F8" s="23">
        <f t="shared" si="1"/>
        <v>500</v>
      </c>
      <c r="G8" s="20">
        <v>5</v>
      </c>
      <c r="H8" s="21">
        <f t="shared" si="2"/>
        <v>500</v>
      </c>
    </row>
    <row r="9" spans="1:8" x14ac:dyDescent="0.25">
      <c r="A9" s="16" t="s">
        <v>12</v>
      </c>
      <c r="B9" s="18">
        <v>60</v>
      </c>
      <c r="C9" s="20">
        <v>20</v>
      </c>
      <c r="D9" s="23">
        <f t="shared" si="0"/>
        <v>1200</v>
      </c>
      <c r="E9" s="20">
        <v>10</v>
      </c>
      <c r="F9" s="23">
        <f t="shared" si="1"/>
        <v>600</v>
      </c>
      <c r="G9" s="20">
        <v>10</v>
      </c>
      <c r="H9" s="21">
        <f t="shared" si="2"/>
        <v>600</v>
      </c>
    </row>
    <row r="10" spans="1:8" x14ac:dyDescent="0.25">
      <c r="A10" s="16" t="s">
        <v>13</v>
      </c>
      <c r="B10" s="18">
        <v>50</v>
      </c>
      <c r="C10" s="20">
        <v>12</v>
      </c>
      <c r="D10" s="23">
        <f t="shared" si="0"/>
        <v>600</v>
      </c>
      <c r="E10" s="20">
        <v>10</v>
      </c>
      <c r="F10" s="23">
        <f t="shared" si="1"/>
        <v>500</v>
      </c>
      <c r="G10" s="20">
        <v>10</v>
      </c>
      <c r="H10" s="21">
        <f t="shared" si="2"/>
        <v>500</v>
      </c>
    </row>
    <row r="11" spans="1:8" ht="15.75" thickBot="1" x14ac:dyDescent="0.3">
      <c r="A11" s="17" t="s">
        <v>14</v>
      </c>
      <c r="B11" s="19">
        <v>87</v>
      </c>
      <c r="C11" s="20">
        <v>160</v>
      </c>
      <c r="D11" s="23">
        <f t="shared" si="0"/>
        <v>13920</v>
      </c>
      <c r="E11" s="20">
        <v>100</v>
      </c>
      <c r="F11" s="23">
        <f t="shared" si="1"/>
        <v>8700</v>
      </c>
      <c r="G11" s="20">
        <v>100</v>
      </c>
      <c r="H11" s="21">
        <f t="shared" si="2"/>
        <v>8700</v>
      </c>
    </row>
    <row r="12" spans="1:8" ht="20.25" customHeight="1" x14ac:dyDescent="0.25">
      <c r="A12" s="79"/>
      <c r="B12" s="80"/>
      <c r="C12" s="20" t="s">
        <v>15</v>
      </c>
      <c r="D12" s="24">
        <f>SUM(D3:D11)</f>
        <v>62820</v>
      </c>
      <c r="E12" s="20" t="s">
        <v>15</v>
      </c>
      <c r="F12" s="24">
        <f>SUM(F4:F11)</f>
        <v>33900</v>
      </c>
      <c r="G12" s="20" t="s">
        <v>15</v>
      </c>
      <c r="H12" s="22">
        <f>SUM(H4:H11)</f>
        <v>33900</v>
      </c>
    </row>
    <row r="13" spans="1:8" ht="15.75" thickBot="1" x14ac:dyDescent="0.3">
      <c r="A13" s="81"/>
      <c r="B13" s="82"/>
      <c r="C13" s="69" t="s">
        <v>0</v>
      </c>
      <c r="D13" s="70"/>
      <c r="E13" s="71" t="s">
        <v>1</v>
      </c>
      <c r="F13" s="72"/>
      <c r="G13" s="73" t="s">
        <v>2</v>
      </c>
      <c r="H13" s="74"/>
    </row>
    <row r="14" spans="1:8" ht="18" customHeight="1" x14ac:dyDescent="0.25">
      <c r="A14" s="77" t="s">
        <v>16</v>
      </c>
      <c r="B14" s="78"/>
      <c r="C14" s="75">
        <f>SUM(D4,D5,D7,D11)</f>
        <v>58020</v>
      </c>
      <c r="D14" s="75"/>
      <c r="E14" s="75">
        <f>SUM(F4,F5,F7,F11)</f>
        <v>31050</v>
      </c>
      <c r="F14" s="75"/>
      <c r="G14" s="75">
        <f>SUM(H4,H5,H7,H11)</f>
        <v>31050</v>
      </c>
      <c r="H14" s="76"/>
    </row>
    <row r="15" spans="1:8" ht="18.75" customHeight="1" thickBot="1" x14ac:dyDescent="0.3">
      <c r="A15" s="68" t="s">
        <v>17</v>
      </c>
      <c r="B15" s="66"/>
      <c r="C15" s="66">
        <f>SUM(G14,E14,C14)</f>
        <v>120120</v>
      </c>
      <c r="D15" s="66"/>
      <c r="E15" s="66"/>
      <c r="F15" s="66"/>
      <c r="G15" s="66"/>
      <c r="H15" s="67"/>
    </row>
    <row r="16" spans="1:8" x14ac:dyDescent="0.25">
      <c r="A16" s="15"/>
      <c r="B16" s="15"/>
      <c r="C16" s="15"/>
      <c r="D16" s="15"/>
      <c r="E16" s="15"/>
      <c r="F16" s="15"/>
      <c r="G16" s="15"/>
      <c r="H16" s="15"/>
    </row>
  </sheetData>
  <mergeCells count="16">
    <mergeCell ref="C15:H15"/>
    <mergeCell ref="A15:B15"/>
    <mergeCell ref="C13:D13"/>
    <mergeCell ref="E13:F13"/>
    <mergeCell ref="G13:H13"/>
    <mergeCell ref="G14:H14"/>
    <mergeCell ref="E14:F14"/>
    <mergeCell ref="C14:D14"/>
    <mergeCell ref="A14:B14"/>
    <mergeCell ref="A12:B13"/>
    <mergeCell ref="C1:D1"/>
    <mergeCell ref="E1:F1"/>
    <mergeCell ref="G1:H1"/>
    <mergeCell ref="C2:D2"/>
    <mergeCell ref="E2:F2"/>
    <mergeCell ref="G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2687-AD6A-4DA9-8C7D-3737C614DDF7}">
  <dimension ref="A1:G24"/>
  <sheetViews>
    <sheetView topLeftCell="A10" workbookViewId="0">
      <selection activeCell="F12" sqref="F12"/>
    </sheetView>
  </sheetViews>
  <sheetFormatPr defaultRowHeight="15" x14ac:dyDescent="0.25"/>
  <cols>
    <col min="1" max="1" width="27.5703125" customWidth="1"/>
    <col min="2" max="2" width="19" customWidth="1"/>
    <col min="3" max="3" width="16.5703125" customWidth="1"/>
    <col min="4" max="4" width="16.42578125" customWidth="1"/>
  </cols>
  <sheetData>
    <row r="1" spans="1:7" s="7" customFormat="1" ht="45" x14ac:dyDescent="0.25">
      <c r="A1" s="10" t="s">
        <v>18</v>
      </c>
      <c r="B1" s="10" t="s">
        <v>19</v>
      </c>
      <c r="C1" s="11" t="s">
        <v>20</v>
      </c>
      <c r="D1" s="11" t="s">
        <v>21</v>
      </c>
    </row>
    <row r="2" spans="1:7" x14ac:dyDescent="0.25">
      <c r="A2" s="12" t="s">
        <v>22</v>
      </c>
      <c r="B2" s="12">
        <v>160</v>
      </c>
      <c r="C2" s="12">
        <v>105</v>
      </c>
      <c r="D2" s="12">
        <v>105</v>
      </c>
    </row>
    <row r="3" spans="1:7" x14ac:dyDescent="0.25">
      <c r="A3" s="12" t="s">
        <v>23</v>
      </c>
      <c r="B3" s="12">
        <v>20</v>
      </c>
      <c r="C3" s="12">
        <v>0</v>
      </c>
      <c r="D3" s="12">
        <v>0</v>
      </c>
    </row>
    <row r="4" spans="1:7" x14ac:dyDescent="0.25">
      <c r="A4" s="12" t="s">
        <v>24</v>
      </c>
      <c r="B4" s="12">
        <v>25</v>
      </c>
      <c r="C4" s="12">
        <v>10</v>
      </c>
      <c r="D4" s="12">
        <v>10</v>
      </c>
    </row>
    <row r="5" spans="1:7" x14ac:dyDescent="0.25">
      <c r="A5" s="12" t="s">
        <v>25</v>
      </c>
      <c r="B5" s="12">
        <v>12</v>
      </c>
      <c r="C5" s="12">
        <v>10</v>
      </c>
      <c r="D5" s="12">
        <v>10</v>
      </c>
    </row>
    <row r="6" spans="1:7" x14ac:dyDescent="0.25">
      <c r="A6" s="12" t="s">
        <v>26</v>
      </c>
      <c r="B6" s="12">
        <v>8</v>
      </c>
      <c r="C6" s="12">
        <v>0</v>
      </c>
      <c r="D6" s="12">
        <v>0</v>
      </c>
    </row>
    <row r="7" spans="1:7" x14ac:dyDescent="0.25">
      <c r="A7" s="12" t="s">
        <v>27</v>
      </c>
      <c r="B7" s="12">
        <v>10</v>
      </c>
      <c r="C7" s="12">
        <v>0</v>
      </c>
      <c r="D7" s="12">
        <v>0</v>
      </c>
      <c r="F7" s="1"/>
      <c r="G7" s="2"/>
    </row>
    <row r="8" spans="1:7" x14ac:dyDescent="0.25">
      <c r="A8" s="12" t="s">
        <v>28</v>
      </c>
      <c r="B8" s="12">
        <v>10</v>
      </c>
      <c r="C8" s="12">
        <v>0</v>
      </c>
      <c r="D8" s="12">
        <v>0</v>
      </c>
      <c r="F8" s="3"/>
      <c r="G8" s="4"/>
    </row>
    <row r="9" spans="1:7" x14ac:dyDescent="0.25">
      <c r="A9" s="12" t="s">
        <v>29</v>
      </c>
      <c r="B9" s="12">
        <v>5</v>
      </c>
      <c r="C9" s="12">
        <v>0</v>
      </c>
      <c r="D9" s="12">
        <v>0</v>
      </c>
      <c r="F9" s="3"/>
      <c r="G9" s="4"/>
    </row>
    <row r="10" spans="1:7" x14ac:dyDescent="0.25">
      <c r="A10" s="12"/>
      <c r="B10" s="12"/>
      <c r="C10" s="12"/>
      <c r="D10" s="12"/>
      <c r="F10" s="3"/>
      <c r="G10" s="4"/>
    </row>
    <row r="11" spans="1:7" x14ac:dyDescent="0.25">
      <c r="A11" s="12"/>
      <c r="B11" s="12"/>
      <c r="C11" s="12"/>
      <c r="D11" s="12"/>
      <c r="F11" s="3"/>
      <c r="G11" s="4"/>
    </row>
    <row r="12" spans="1:7" x14ac:dyDescent="0.25">
      <c r="A12" s="12"/>
      <c r="B12" s="12"/>
      <c r="C12" s="12"/>
      <c r="D12" s="12"/>
      <c r="F12" s="3"/>
      <c r="G12" s="4"/>
    </row>
    <row r="13" spans="1:7" x14ac:dyDescent="0.25">
      <c r="A13" s="12" t="s">
        <v>30</v>
      </c>
      <c r="B13" s="12">
        <v>50</v>
      </c>
      <c r="C13" s="12">
        <v>25</v>
      </c>
      <c r="D13" s="12">
        <v>25</v>
      </c>
      <c r="F13" s="3"/>
      <c r="G13" s="4"/>
    </row>
    <row r="14" spans="1:7" x14ac:dyDescent="0.25">
      <c r="A14" s="12" t="s">
        <v>15</v>
      </c>
      <c r="B14" s="12">
        <f>SUM(B2:B13)</f>
        <v>300</v>
      </c>
      <c r="C14" s="12">
        <f t="shared" ref="C14:D14" si="0">SUM(C2:C13)</f>
        <v>150</v>
      </c>
      <c r="D14" s="12">
        <f t="shared" si="0"/>
        <v>150</v>
      </c>
      <c r="F14" s="3"/>
      <c r="G14" s="4"/>
    </row>
    <row r="15" spans="1:7" x14ac:dyDescent="0.25">
      <c r="A15" s="12"/>
      <c r="B15" s="12"/>
      <c r="C15" s="12"/>
      <c r="D15" s="12"/>
      <c r="F15" s="3"/>
      <c r="G15" s="4"/>
    </row>
    <row r="16" spans="1:7" x14ac:dyDescent="0.25">
      <c r="A16" s="12" t="s">
        <v>31</v>
      </c>
      <c r="B16" s="12">
        <f>SUM(B2:B12)</f>
        <v>250</v>
      </c>
      <c r="C16" s="12">
        <f t="shared" ref="C16:D16" si="1">SUM(C2:C12)</f>
        <v>125</v>
      </c>
      <c r="D16" s="12">
        <f t="shared" si="1"/>
        <v>125</v>
      </c>
      <c r="F16" s="3"/>
      <c r="G16" s="4"/>
    </row>
    <row r="17" spans="1:7" x14ac:dyDescent="0.25">
      <c r="A17" s="13" t="s">
        <v>32</v>
      </c>
      <c r="B17" s="12">
        <v>4</v>
      </c>
      <c r="C17" s="12">
        <v>4</v>
      </c>
      <c r="D17" s="12">
        <v>4</v>
      </c>
      <c r="F17" s="3"/>
      <c r="G17" s="4"/>
    </row>
    <row r="18" spans="1:7" x14ac:dyDescent="0.25">
      <c r="A18" s="13" t="s">
        <v>33</v>
      </c>
      <c r="B18" s="12">
        <v>4</v>
      </c>
      <c r="C18" s="12">
        <v>4</v>
      </c>
      <c r="D18" s="12">
        <v>4</v>
      </c>
      <c r="F18" s="3"/>
      <c r="G18" s="4"/>
    </row>
    <row r="19" spans="1:7" x14ac:dyDescent="0.25">
      <c r="A19" s="13" t="s">
        <v>34</v>
      </c>
      <c r="B19" s="12">
        <v>4</v>
      </c>
      <c r="C19" s="12">
        <v>4</v>
      </c>
      <c r="D19" s="12">
        <v>4</v>
      </c>
      <c r="F19" s="3"/>
      <c r="G19" s="4"/>
    </row>
    <row r="20" spans="1:7" x14ac:dyDescent="0.25">
      <c r="A20" s="13" t="s">
        <v>35</v>
      </c>
      <c r="B20" s="12">
        <v>18</v>
      </c>
      <c r="C20" s="12">
        <v>18</v>
      </c>
      <c r="D20" s="12">
        <v>18</v>
      </c>
      <c r="F20" s="5"/>
      <c r="G20" s="6"/>
    </row>
    <row r="21" spans="1:7" x14ac:dyDescent="0.25">
      <c r="A21" s="13" t="s">
        <v>36</v>
      </c>
      <c r="B21" s="12">
        <v>18</v>
      </c>
      <c r="C21" s="12">
        <v>18</v>
      </c>
      <c r="D21" s="12">
        <v>18</v>
      </c>
    </row>
    <row r="22" spans="1:7" x14ac:dyDescent="0.25">
      <c r="A22" s="12" t="s">
        <v>37</v>
      </c>
      <c r="B22" s="12">
        <v>8</v>
      </c>
      <c r="C22" s="12">
        <v>6</v>
      </c>
      <c r="D22" s="12">
        <v>6</v>
      </c>
    </row>
    <row r="23" spans="1:7" x14ac:dyDescent="0.25">
      <c r="A23" s="12" t="s">
        <v>38</v>
      </c>
      <c r="B23" s="12">
        <v>10</v>
      </c>
      <c r="C23" s="12">
        <v>8</v>
      </c>
      <c r="D23" s="12">
        <v>8</v>
      </c>
    </row>
    <row r="24" spans="1:7" x14ac:dyDescent="0.25">
      <c r="A24" s="14" t="s">
        <v>15</v>
      </c>
      <c r="B24" s="12">
        <f>SUM(B16:B23)</f>
        <v>316</v>
      </c>
      <c r="C24" s="12">
        <f t="shared" ref="C24:D24" si="2">SUM(C16:C23)</f>
        <v>187</v>
      </c>
      <c r="D24" s="12">
        <f t="shared" si="2"/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C5AA-31A3-4D0C-97C5-85FC4F8C4841}">
  <dimension ref="A1:I24"/>
  <sheetViews>
    <sheetView workbookViewId="0">
      <selection activeCell="E3" sqref="A1:I24"/>
    </sheetView>
  </sheetViews>
  <sheetFormatPr defaultRowHeight="15" x14ac:dyDescent="0.25"/>
  <cols>
    <col min="1" max="1" width="14.42578125" customWidth="1"/>
    <col min="2" max="2" width="41.7109375" customWidth="1"/>
    <col min="3" max="3" width="14.42578125" customWidth="1"/>
    <col min="4" max="4" width="8" customWidth="1"/>
    <col min="5" max="5" width="17.28515625" customWidth="1"/>
    <col min="6" max="6" width="8" customWidth="1"/>
    <col min="7" max="7" width="17.28515625" customWidth="1"/>
    <col min="8" max="8" width="8" customWidth="1"/>
    <col min="9" max="9" width="17.28515625" customWidth="1"/>
  </cols>
  <sheetData>
    <row r="1" spans="1:9" ht="30.75" customHeight="1" thickBot="1" x14ac:dyDescent="0.3">
      <c r="A1" s="87" t="s">
        <v>39</v>
      </c>
      <c r="B1" s="88"/>
      <c r="C1" s="88"/>
      <c r="D1" s="88"/>
      <c r="E1" s="88"/>
      <c r="F1" s="88"/>
      <c r="G1" s="88"/>
      <c r="H1" s="88"/>
      <c r="I1" s="89"/>
    </row>
    <row r="2" spans="1:9" x14ac:dyDescent="0.25">
      <c r="A2" s="94" t="s">
        <v>40</v>
      </c>
      <c r="B2" s="92" t="s">
        <v>41</v>
      </c>
      <c r="C2" s="90" t="s">
        <v>42</v>
      </c>
      <c r="D2" s="96" t="s">
        <v>0</v>
      </c>
      <c r="E2" s="97"/>
      <c r="F2" s="98" t="s">
        <v>1</v>
      </c>
      <c r="G2" s="99"/>
      <c r="H2" s="100" t="s">
        <v>2</v>
      </c>
      <c r="I2" s="101"/>
    </row>
    <row r="3" spans="1:9" s="8" customFormat="1" ht="15.75" thickBot="1" x14ac:dyDescent="0.3">
      <c r="A3" s="95"/>
      <c r="B3" s="93"/>
      <c r="C3" s="91"/>
      <c r="D3" s="36" t="s">
        <v>81</v>
      </c>
      <c r="E3" s="37" t="s">
        <v>42</v>
      </c>
      <c r="F3" s="38" t="s">
        <v>81</v>
      </c>
      <c r="G3" s="39" t="s">
        <v>42</v>
      </c>
      <c r="H3" s="36" t="s">
        <v>81</v>
      </c>
      <c r="I3" s="37" t="s">
        <v>42</v>
      </c>
    </row>
    <row r="4" spans="1:9" x14ac:dyDescent="0.25">
      <c r="A4" s="40" t="s">
        <v>43</v>
      </c>
      <c r="B4" s="34" t="s">
        <v>79</v>
      </c>
      <c r="C4" s="41">
        <v>1499</v>
      </c>
      <c r="D4" s="42">
        <f>Departamentos!B23</f>
        <v>10</v>
      </c>
      <c r="E4" s="43">
        <f>$C4*D4</f>
        <v>14990</v>
      </c>
      <c r="F4" s="44">
        <f>Departamentos!C23</f>
        <v>8</v>
      </c>
      <c r="G4" s="45">
        <f>$C4*F4</f>
        <v>11992</v>
      </c>
      <c r="H4" s="42">
        <f>Departamentos!D23</f>
        <v>8</v>
      </c>
      <c r="I4" s="43">
        <f>$C4*H4</f>
        <v>11992</v>
      </c>
    </row>
    <row r="5" spans="1:9" x14ac:dyDescent="0.25">
      <c r="A5" s="35" t="s">
        <v>44</v>
      </c>
      <c r="B5" s="9" t="s">
        <v>45</v>
      </c>
      <c r="C5" s="46">
        <v>13488.65</v>
      </c>
      <c r="D5" s="47">
        <v>1</v>
      </c>
      <c r="E5" s="48">
        <f t="shared" ref="E5:E22" si="0">$C5*D5</f>
        <v>13488.65</v>
      </c>
      <c r="F5" s="49">
        <v>1</v>
      </c>
      <c r="G5" s="50">
        <f t="shared" ref="G5:G22" si="1">$C5*F5</f>
        <v>13488.65</v>
      </c>
      <c r="H5" s="47">
        <v>1</v>
      </c>
      <c r="I5" s="48">
        <f t="shared" ref="I5:I22" si="2">$C5*H5</f>
        <v>13488.65</v>
      </c>
    </row>
    <row r="6" spans="1:9" x14ac:dyDescent="0.25">
      <c r="A6" s="35" t="s">
        <v>46</v>
      </c>
      <c r="B6" s="9" t="s">
        <v>47</v>
      </c>
      <c r="C6" s="46">
        <v>4621.1899999999996</v>
      </c>
      <c r="D6" s="47">
        <f>ROUNDUP((Departamentos!B24/24),0)</f>
        <v>14</v>
      </c>
      <c r="E6" s="48">
        <f t="shared" si="0"/>
        <v>64696.659999999996</v>
      </c>
      <c r="F6" s="49">
        <f>ROUNDUP((Departamentos!C24/24),0)</f>
        <v>8</v>
      </c>
      <c r="G6" s="50">
        <f t="shared" si="1"/>
        <v>36969.519999999997</v>
      </c>
      <c r="H6" s="47">
        <f>ROUNDUP((Departamentos!D24/24),0)</f>
        <v>8</v>
      </c>
      <c r="I6" s="48">
        <f t="shared" si="2"/>
        <v>36969.519999999997</v>
      </c>
    </row>
    <row r="7" spans="1:9" x14ac:dyDescent="0.25">
      <c r="A7" s="35" t="s">
        <v>48</v>
      </c>
      <c r="B7" s="9" t="s">
        <v>49</v>
      </c>
      <c r="C7" s="46">
        <v>1244.5</v>
      </c>
      <c r="D7" s="47">
        <f>ROUNDUP((Departamentos!$B$24/24),0)</f>
        <v>14</v>
      </c>
      <c r="E7" s="48">
        <f t="shared" si="0"/>
        <v>17423</v>
      </c>
      <c r="F7" s="49">
        <f>ROUNDUP((Departamentos!C24/24),0)</f>
        <v>8</v>
      </c>
      <c r="G7" s="50">
        <f t="shared" si="1"/>
        <v>9956</v>
      </c>
      <c r="H7" s="47">
        <f>ROUNDUP((Departamentos!D24/24),0)</f>
        <v>8</v>
      </c>
      <c r="I7" s="48">
        <f t="shared" si="2"/>
        <v>9956</v>
      </c>
    </row>
    <row r="8" spans="1:9" x14ac:dyDescent="0.25">
      <c r="A8" s="35" t="s">
        <v>50</v>
      </c>
      <c r="B8" s="9" t="s">
        <v>51</v>
      </c>
      <c r="C8" s="46">
        <v>37919</v>
      </c>
      <c r="D8" s="47">
        <v>1</v>
      </c>
      <c r="E8" s="48">
        <f t="shared" si="0"/>
        <v>37919</v>
      </c>
      <c r="F8" s="49">
        <v>1</v>
      </c>
      <c r="G8" s="50">
        <f t="shared" si="1"/>
        <v>37919</v>
      </c>
      <c r="H8" s="47">
        <v>1</v>
      </c>
      <c r="I8" s="48">
        <f t="shared" si="2"/>
        <v>37919</v>
      </c>
    </row>
    <row r="9" spans="1:9" x14ac:dyDescent="0.25">
      <c r="A9" s="35" t="s">
        <v>52</v>
      </c>
      <c r="B9" s="9" t="s">
        <v>53</v>
      </c>
      <c r="C9" s="46">
        <v>65959.149999999994</v>
      </c>
      <c r="D9" s="47">
        <v>2</v>
      </c>
      <c r="E9" s="48">
        <f t="shared" si="0"/>
        <v>131918.29999999999</v>
      </c>
      <c r="F9" s="49">
        <v>1</v>
      </c>
      <c r="G9" s="50">
        <f t="shared" si="1"/>
        <v>65959.149999999994</v>
      </c>
      <c r="H9" s="47">
        <v>1</v>
      </c>
      <c r="I9" s="48">
        <f t="shared" si="2"/>
        <v>65959.149999999994</v>
      </c>
    </row>
    <row r="10" spans="1:9" x14ac:dyDescent="0.25">
      <c r="A10" s="35" t="s">
        <v>54</v>
      </c>
      <c r="B10" s="9" t="s">
        <v>55</v>
      </c>
      <c r="C10" s="46">
        <v>3739.15</v>
      </c>
      <c r="D10" s="47">
        <v>32</v>
      </c>
      <c r="E10" s="48">
        <f t="shared" si="0"/>
        <v>119652.8</v>
      </c>
      <c r="F10" s="49">
        <v>16</v>
      </c>
      <c r="G10" s="50">
        <f t="shared" si="1"/>
        <v>59826.400000000001</v>
      </c>
      <c r="H10" s="47">
        <v>16</v>
      </c>
      <c r="I10" s="48">
        <f t="shared" si="2"/>
        <v>59826.400000000001</v>
      </c>
    </row>
    <row r="11" spans="1:9" x14ac:dyDescent="0.25">
      <c r="A11" s="35" t="s">
        <v>56</v>
      </c>
      <c r="B11" s="9" t="s">
        <v>57</v>
      </c>
      <c r="C11" s="46">
        <v>3964</v>
      </c>
      <c r="D11" s="47">
        <f>Departamentos!B$2</f>
        <v>160</v>
      </c>
      <c r="E11" s="48">
        <f t="shared" si="0"/>
        <v>634240</v>
      </c>
      <c r="F11" s="49">
        <f>Departamentos!C$2</f>
        <v>105</v>
      </c>
      <c r="G11" s="50">
        <f t="shared" si="1"/>
        <v>416220</v>
      </c>
      <c r="H11" s="47">
        <f>Departamentos!D$2</f>
        <v>105</v>
      </c>
      <c r="I11" s="48">
        <f t="shared" si="2"/>
        <v>416220</v>
      </c>
    </row>
    <row r="12" spans="1:9" x14ac:dyDescent="0.25">
      <c r="A12" s="35" t="s">
        <v>58</v>
      </c>
      <c r="B12" s="9" t="s">
        <v>59</v>
      </c>
      <c r="C12" s="46">
        <v>1197</v>
      </c>
      <c r="D12" s="47">
        <f>Departamentos!B$2</f>
        <v>160</v>
      </c>
      <c r="E12" s="48">
        <f t="shared" si="0"/>
        <v>191520</v>
      </c>
      <c r="F12" s="49">
        <f>Departamentos!C$2</f>
        <v>105</v>
      </c>
      <c r="G12" s="50">
        <f t="shared" si="1"/>
        <v>125685</v>
      </c>
      <c r="H12" s="47">
        <f>Departamentos!D$2</f>
        <v>105</v>
      </c>
      <c r="I12" s="48">
        <f t="shared" si="2"/>
        <v>125685</v>
      </c>
    </row>
    <row r="13" spans="1:9" x14ac:dyDescent="0.25">
      <c r="A13" s="35" t="s">
        <v>60</v>
      </c>
      <c r="B13" s="9" t="s">
        <v>61</v>
      </c>
      <c r="C13" s="46">
        <v>5999</v>
      </c>
      <c r="D13" s="47">
        <f>SUM(Departamentos!B$3:B$13)</f>
        <v>140</v>
      </c>
      <c r="E13" s="48">
        <f t="shared" si="0"/>
        <v>839860</v>
      </c>
      <c r="F13" s="49">
        <f>SUM(Departamentos!C$3:C$13)</f>
        <v>45</v>
      </c>
      <c r="G13" s="50">
        <f t="shared" si="1"/>
        <v>269955</v>
      </c>
      <c r="H13" s="47">
        <f>SUM(Departamentos!D$3:D$13)</f>
        <v>45</v>
      </c>
      <c r="I13" s="48">
        <f t="shared" si="2"/>
        <v>269955</v>
      </c>
    </row>
    <row r="14" spans="1:9" x14ac:dyDescent="0.25">
      <c r="A14" s="35" t="s">
        <v>62</v>
      </c>
      <c r="B14" s="9" t="s">
        <v>63</v>
      </c>
      <c r="C14" s="46">
        <v>6450.84</v>
      </c>
      <c r="D14" s="47">
        <f>Departamentos!B$22</f>
        <v>8</v>
      </c>
      <c r="E14" s="48">
        <f t="shared" si="0"/>
        <v>51606.720000000001</v>
      </c>
      <c r="F14" s="49">
        <f>Departamentos!C$22</f>
        <v>6</v>
      </c>
      <c r="G14" s="50">
        <f t="shared" si="1"/>
        <v>38705.040000000001</v>
      </c>
      <c r="H14" s="47">
        <f>Departamentos!D$22</f>
        <v>6</v>
      </c>
      <c r="I14" s="48">
        <f t="shared" si="2"/>
        <v>38705.040000000001</v>
      </c>
    </row>
    <row r="15" spans="1:9" x14ac:dyDescent="0.25">
      <c r="A15" s="35" t="s">
        <v>64</v>
      </c>
      <c r="B15" s="9" t="s">
        <v>80</v>
      </c>
      <c r="C15" s="46">
        <v>41.3</v>
      </c>
      <c r="D15" s="47">
        <f>Departamentos!B$24*2</f>
        <v>632</v>
      </c>
      <c r="E15" s="48">
        <f t="shared" si="0"/>
        <v>26101.599999999999</v>
      </c>
      <c r="F15" s="49">
        <f>Departamentos!C$24*2</f>
        <v>374</v>
      </c>
      <c r="G15" s="50">
        <f t="shared" si="1"/>
        <v>15446.199999999999</v>
      </c>
      <c r="H15" s="47">
        <f>Departamentos!D$24*2</f>
        <v>374</v>
      </c>
      <c r="I15" s="48">
        <f t="shared" si="2"/>
        <v>15446.199999999999</v>
      </c>
    </row>
    <row r="16" spans="1:9" x14ac:dyDescent="0.25">
      <c r="A16" s="35" t="s">
        <v>78</v>
      </c>
      <c r="B16" s="9" t="s">
        <v>65</v>
      </c>
      <c r="C16" s="46">
        <v>44.2</v>
      </c>
      <c r="D16" s="47">
        <f>Departamentos!B$24</f>
        <v>316</v>
      </c>
      <c r="E16" s="48">
        <f t="shared" si="0"/>
        <v>13967.2</v>
      </c>
      <c r="F16" s="49">
        <f>Departamentos!C$24</f>
        <v>187</v>
      </c>
      <c r="G16" s="50">
        <f t="shared" si="1"/>
        <v>8265.4</v>
      </c>
      <c r="H16" s="47">
        <f>Departamentos!D$24</f>
        <v>187</v>
      </c>
      <c r="I16" s="48">
        <f t="shared" si="2"/>
        <v>8265.4</v>
      </c>
    </row>
    <row r="17" spans="1:9" x14ac:dyDescent="0.25">
      <c r="A17" s="35" t="s">
        <v>66</v>
      </c>
      <c r="B17" s="9" t="s">
        <v>67</v>
      </c>
      <c r="C17" s="46">
        <v>39308.76</v>
      </c>
      <c r="D17" s="47">
        <v>2</v>
      </c>
      <c r="E17" s="48">
        <f t="shared" si="0"/>
        <v>78617.52</v>
      </c>
      <c r="F17" s="49">
        <v>2</v>
      </c>
      <c r="G17" s="50">
        <f t="shared" si="1"/>
        <v>78617.52</v>
      </c>
      <c r="H17" s="47">
        <v>2</v>
      </c>
      <c r="I17" s="48">
        <f t="shared" si="2"/>
        <v>78617.52</v>
      </c>
    </row>
    <row r="18" spans="1:9" x14ac:dyDescent="0.25">
      <c r="A18" s="35" t="s">
        <v>68</v>
      </c>
      <c r="B18" s="9" t="s">
        <v>69</v>
      </c>
      <c r="C18" s="46">
        <v>3314.69</v>
      </c>
      <c r="D18" s="47">
        <v>3</v>
      </c>
      <c r="E18" s="48">
        <f t="shared" si="0"/>
        <v>9944.07</v>
      </c>
      <c r="F18" s="49">
        <v>2</v>
      </c>
      <c r="G18" s="50">
        <f t="shared" si="1"/>
        <v>6629.38</v>
      </c>
      <c r="H18" s="47">
        <v>2</v>
      </c>
      <c r="I18" s="48">
        <f t="shared" si="2"/>
        <v>6629.38</v>
      </c>
    </row>
    <row r="19" spans="1:9" x14ac:dyDescent="0.25">
      <c r="A19" s="35" t="s">
        <v>70</v>
      </c>
      <c r="B19" s="9" t="s">
        <v>71</v>
      </c>
      <c r="C19" s="46">
        <v>590</v>
      </c>
      <c r="D19" s="47">
        <f>Departamentos!B$2</f>
        <v>160</v>
      </c>
      <c r="E19" s="48">
        <f t="shared" si="0"/>
        <v>94400</v>
      </c>
      <c r="F19" s="49">
        <f>Departamentos!C$2</f>
        <v>105</v>
      </c>
      <c r="G19" s="50">
        <f t="shared" si="1"/>
        <v>61950</v>
      </c>
      <c r="H19" s="47">
        <f>Departamentos!D$2</f>
        <v>105</v>
      </c>
      <c r="I19" s="48">
        <f t="shared" si="2"/>
        <v>61950</v>
      </c>
    </row>
    <row r="20" spans="1:9" x14ac:dyDescent="0.25">
      <c r="A20" s="35" t="s">
        <v>72</v>
      </c>
      <c r="B20" s="9" t="s">
        <v>73</v>
      </c>
      <c r="C20" s="46">
        <v>1100</v>
      </c>
      <c r="D20" s="47">
        <f>Departamentos!B$16</f>
        <v>250</v>
      </c>
      <c r="E20" s="48">
        <f t="shared" si="0"/>
        <v>275000</v>
      </c>
      <c r="F20" s="49">
        <f>Departamentos!C$16</f>
        <v>125</v>
      </c>
      <c r="G20" s="50">
        <f t="shared" si="1"/>
        <v>137500</v>
      </c>
      <c r="H20" s="47">
        <f>Departamentos!D$16</f>
        <v>125</v>
      </c>
      <c r="I20" s="48">
        <f t="shared" si="2"/>
        <v>137500</v>
      </c>
    </row>
    <row r="21" spans="1:9" x14ac:dyDescent="0.25">
      <c r="A21" s="35" t="s">
        <v>74</v>
      </c>
      <c r="B21" s="9" t="s">
        <v>75</v>
      </c>
      <c r="C21" s="46">
        <v>196.9</v>
      </c>
      <c r="D21" s="47">
        <f>Departamentos!B$2+Departamentos!B$13</f>
        <v>210</v>
      </c>
      <c r="E21" s="48">
        <f t="shared" si="0"/>
        <v>41349</v>
      </c>
      <c r="F21" s="49">
        <f>Departamentos!C$2+Departamentos!C$13</f>
        <v>130</v>
      </c>
      <c r="G21" s="50">
        <f t="shared" si="1"/>
        <v>25597</v>
      </c>
      <c r="H21" s="47">
        <f>Departamentos!D$2+Departamentos!D$13</f>
        <v>130</v>
      </c>
      <c r="I21" s="48">
        <f t="shared" si="2"/>
        <v>25597</v>
      </c>
    </row>
    <row r="22" spans="1:9" x14ac:dyDescent="0.25">
      <c r="A22" s="51" t="s">
        <v>76</v>
      </c>
      <c r="B22" s="52" t="s">
        <v>77</v>
      </c>
      <c r="C22" s="53">
        <v>1587</v>
      </c>
      <c r="D22" s="47">
        <f>ROUNDUP((Departamentos!B24/10),0)</f>
        <v>32</v>
      </c>
      <c r="E22" s="48">
        <f t="shared" si="0"/>
        <v>50784</v>
      </c>
      <c r="F22" s="49">
        <f>ROUNDUP((Departamentos!C24/10),0)</f>
        <v>19</v>
      </c>
      <c r="G22" s="50">
        <f t="shared" si="1"/>
        <v>30153</v>
      </c>
      <c r="H22" s="47">
        <f>ROUNDUP((Departamentos!D24/10),0)</f>
        <v>19</v>
      </c>
      <c r="I22" s="48">
        <f t="shared" si="2"/>
        <v>30153</v>
      </c>
    </row>
    <row r="23" spans="1:9" s="15" customFormat="1" ht="25.5" customHeight="1" thickBot="1" x14ac:dyDescent="0.3">
      <c r="A23" s="102"/>
      <c r="B23" s="103"/>
      <c r="C23" s="104"/>
      <c r="D23" s="54" t="s">
        <v>15</v>
      </c>
      <c r="E23" s="55">
        <f>SUM(E4:E22)</f>
        <v>2707478.52</v>
      </c>
      <c r="F23" s="56" t="s">
        <v>15</v>
      </c>
      <c r="G23" s="57">
        <f>SUM(G4:G22)</f>
        <v>1450834.2599999998</v>
      </c>
      <c r="H23" s="58" t="s">
        <v>15</v>
      </c>
      <c r="I23" s="59">
        <f>SUM(I4:I22)</f>
        <v>1450834.2599999998</v>
      </c>
    </row>
    <row r="24" spans="1:9" ht="21" customHeight="1" thickBot="1" x14ac:dyDescent="0.3">
      <c r="A24" s="85" t="s">
        <v>82</v>
      </c>
      <c r="B24" s="86"/>
      <c r="C24" s="86"/>
      <c r="D24" s="83">
        <f>SUM(E23:I23)</f>
        <v>5609147.0399999991</v>
      </c>
      <c r="E24" s="83"/>
      <c r="F24" s="83"/>
      <c r="G24" s="83"/>
      <c r="H24" s="83"/>
      <c r="I24" s="84"/>
    </row>
  </sheetData>
  <mergeCells count="10">
    <mergeCell ref="D24:I24"/>
    <mergeCell ref="A24:C24"/>
    <mergeCell ref="A1:I1"/>
    <mergeCell ref="C2:C3"/>
    <mergeCell ref="B2:B3"/>
    <mergeCell ref="A2:A3"/>
    <mergeCell ref="D2:E2"/>
    <mergeCell ref="F2:G2"/>
    <mergeCell ref="H2:I2"/>
    <mergeCell ref="A23:C2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A7020A604FA148B6DD1C9CE4B50909" ma:contentTypeVersion="12" ma:contentTypeDescription="Crie um novo documento." ma:contentTypeScope="" ma:versionID="b7f14b7cf9255e31da8687fd11c7bd00">
  <xsd:schema xmlns:xsd="http://www.w3.org/2001/XMLSchema" xmlns:xs="http://www.w3.org/2001/XMLSchema" xmlns:p="http://schemas.microsoft.com/office/2006/metadata/properties" xmlns:ns2="5f793529-94d8-469e-b39f-eba57c6c77e0" xmlns:ns3="3d22031f-1282-4e68-acf3-52059d081650" targetNamespace="http://schemas.microsoft.com/office/2006/metadata/properties" ma:root="true" ma:fieldsID="8d8ca834cfe48cac0c287fb5cdfc893a" ns2:_="" ns3:_="">
    <xsd:import namespace="5f793529-94d8-469e-b39f-eba57c6c77e0"/>
    <xsd:import namespace="3d22031f-1282-4e68-acf3-52059d0816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93529-94d8-469e-b39f-eba57c6c77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a3c6e446-f6e6-4b9f-9713-d8f03b62c6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22031f-1282-4e68-acf3-52059d08165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806e5ad5-9cb0-4b67-8ebc-eb0235be1321}" ma:internalName="TaxCatchAll" ma:showField="CatchAllData" ma:web="3d22031f-1282-4e68-acf3-52059d0816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793529-94d8-469e-b39f-eba57c6c77e0">
      <Terms xmlns="http://schemas.microsoft.com/office/infopath/2007/PartnerControls"/>
    </lcf76f155ced4ddcb4097134ff3c332f>
    <TaxCatchAll xmlns="3d22031f-1282-4e68-acf3-52059d08165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84D8CE-420F-4DF8-998C-AEF19DE3CACC}"/>
</file>

<file path=customXml/itemProps2.xml><?xml version="1.0" encoding="utf-8"?>
<ds:datastoreItem xmlns:ds="http://schemas.openxmlformats.org/officeDocument/2006/customXml" ds:itemID="{BB8E71A5-E0AB-45F1-8A87-A4CE85F26716}">
  <ds:schemaRefs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purl.org/dc/terms/"/>
    <ds:schemaRef ds:uri="5f793529-94d8-469e-b39f-eba57c6c77e0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386C301-636D-4D1D-B07F-87F4ADFB0B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Links</vt:lpstr>
      <vt:lpstr>Departamentos</vt:lpstr>
      <vt:lpstr>Materiais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Alan Ferreira Da Silva</cp:lastModifiedBy>
  <cp:revision/>
  <dcterms:created xsi:type="dcterms:W3CDTF">2024-03-03T23:30:48Z</dcterms:created>
  <dcterms:modified xsi:type="dcterms:W3CDTF">2024-03-24T20:28:26Z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0x0101003EA7020A604FA148B6DD1C9CE4B50909</vt:lpwstr>
  </property>
</Properties>
</file>