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<sst xmlns="http://schemas.openxmlformats.org/spreadsheetml/2006/main" count="22" uniqueCount="22">
  <si>
    <t>0. MÉTRICAS OPERACIONAIS</t>
  </si>
  <si>
    <t xml:space="preserve"> Unidades Vendidas (TICKET MÉDIO R$ 1.100)</t>
  </si>
  <si>
    <t xml:space="preserve"> Faturamento Bruto no Mês</t>
  </si>
  <si>
    <t xml:space="preserve"> CMV Incorrido (30% Faturamento)</t>
  </si>
  <si>
    <t>A. ENTRADAS DE CAIXA</t>
  </si>
  <si>
    <t>Recebimento de Vendas</t>
  </si>
  <si>
    <t>Recebimento de Serviços (Anual)</t>
  </si>
  <si>
    <t>TOTAL DE ENTRADAS (A)</t>
  </si>
  <si>
    <t>B. SAÍDAS DE CAIXA</t>
  </si>
  <si>
    <t>Investimento Fixo (Equipamentos)</t>
  </si>
  <si>
    <t>Investimento Pré-Operacional</t>
  </si>
  <si>
    <t>Aluguel e Utilidades Fixas</t>
  </si>
  <si>
    <t>Pro-labore (3 sócios)</t>
  </si>
  <si>
    <t>Funcionarios + Encargos</t>
  </si>
  <si>
    <t>Taxas MDR Cartão</t>
  </si>
  <si>
    <t>Contabilidade e Softwares</t>
  </si>
  <si>
    <t>Marketing Mensal</t>
  </si>
  <si>
    <t>Pagamento de Materiais (CMV)</t>
  </si>
  <si>
    <t>Pagamento de Tributos (SN 4,5%)</t>
  </si>
  <si>
    <t>TOTAL DE SAÍDAS (B)</t>
  </si>
  <si>
    <t>SALDO DO MÊS (A - B)</t>
  </si>
  <si>
    <t>SALDO ACUMULADO (Final)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</si>
</sst>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5">
    <font>
      <sz val="10.0"/>
      <color rgb="FF000000"/>
      <name val="Arial"/>
      <scheme val="minor"/>
    </font>
    <font>
      <b/>
      <sz val="12.0"/>
      <color rgb="FF1F2937"/>
      <name val="Inter"/>
    </font>
    <font>
      <b/>
      <sz val="12.0"/>
      <color rgb="FF1D4ED8"/>
      <name val="Inter"/>
    </font>
    <font>
      <sz val="12.0"/>
      <color rgb="FF000000"/>
      <name val="Inter"/>
    </font>
    <font>
      <sz val="12.0"/>
      <color rgb="FF374151"/>
      <name val="Inter"/>
    </font>
    <font>
      <b/>
      <sz val="12.0"/>
      <color rgb="FF111827"/>
      <name val="Inter"/>
    </font>
    <font>
      <sz val="12.0"/>
      <color rgb="FF1D4ED8"/>
      <name val="Inter"/>
    </font>
    <font>
      <sz val="12.0"/>
      <color rgb="FFEF4444"/>
      <name val="Inter"/>
    </font>
    <font>
      <sz val="12.0"/>
      <color theme="7"/>
      <name val="Inter"/>
    </font>
    <font>
      <sz val="12.0"/>
      <color rgb="FF16A34A"/>
      <name val="Inter"/>
    </font>
    <font>
      <color theme="1"/>
      <name val="Arial"/>
      <scheme val="minor"/>
    </font>
    <font>
      <b/>
      <sz val="12.0"/>
      <color rgb="FF00FF00"/>
      <name val="Inter"/>
    </font>
    <font>
      <b/>
      <sz val="12.0"/>
      <color rgb="FFEF4444"/>
      <name val="Inter"/>
    </font>
    <font>
      <b/>
      <sz val="12.0"/>
      <color rgb="FF16A34A"/>
      <name val="Inter"/>
    </font>
    <font>
      <b/>
      <sz val="12.0"/>
      <color rgb="FF000000"/>
      <name val="Inter"/>
    </font>
  </fonts>
  <fills count="9">
    <fill>
      <patternFill patternType="none"/>
    </fill>
    <fill>
      <patternFill patternType="lightGray"/>
    </fill>
    <fill>
      <patternFill patternType="solid">
        <fgColor rgb="FFF3F4F6"/>
        <bgColor rgb="FFF3F4F6"/>
      </patternFill>
    </fill>
    <fill>
      <patternFill patternType="solid">
        <fgColor rgb="FFFFFFFF"/>
        <bgColor rgb="FFFFFFFF"/>
      </patternFill>
    </fill>
    <fill>
      <patternFill patternType="solid">
        <fgColor rgb="FF1D4ED8"/>
        <bgColor rgb="FF1D4ED8"/>
      </patternFill>
    </fill>
    <fill>
      <patternFill patternType="solid">
        <fgColor rgb="FFF9FAFB"/>
        <bgColor rgb="FFF9FAFB"/>
      </patternFill>
    </fill>
    <fill>
      <patternFill patternType="solid">
        <fgColor rgb="FFFEE2E2"/>
        <bgColor rgb="FFFEE2E2"/>
      </patternFill>
    </fill>
    <fill>
      <patternFill patternType="solid">
        <fgColor rgb="FFDCFCE7"/>
        <bgColor rgb="FFDCFCE7"/>
      </patternFill>
    </fill>
    <fill>
      <patternFill patternType="solid">
        <fgColor rgb="FF10B981"/>
        <bgColor rgb="FF10B981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4" xfId="0" applyAlignment="1" applyFill="1" applyFont="1" applyNumberFormat="1">
      <alignment horizontal="right" readingOrder="0" shrinkToFit="0" wrapText="0"/>
    </xf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2" fontId="5" numFmtId="0" xfId="0" applyAlignment="1" applyFill="1" applyFont="1">
      <alignment horizontal="right" readingOrder="0" shrinkToFit="0" wrapText="0"/>
    </xf>
    <xf borderId="0" fillId="2" fontId="6" numFmtId="4" xfId="0" applyAlignment="1" applyFont="1" applyNumberFormat="1">
      <alignment horizontal="right" readingOrder="0" shrinkToFit="0" wrapText="0"/>
    </xf>
    <xf borderId="0" fillId="2" fontId="7" numFmtId="4" xfId="0" applyAlignment="1" applyFont="1" applyNumberFormat="1">
      <alignment horizontal="right" readingOrder="0" shrinkToFit="0" wrapText="0"/>
    </xf>
    <xf borderId="0" fillId="3" fontId="3" numFmtId="0" xfId="0" applyFont="1"/>
    <xf borderId="0" fillId="5" fontId="3" numFmtId="0" xfId="0" applyFill="1" applyFont="1"/>
    <xf borderId="0" fillId="3" fontId="3" numFmtId="164" xfId="0" applyAlignment="1" applyFont="1" applyNumberFormat="1">
      <alignment readingOrder="0"/>
    </xf>
    <xf borderId="0" fillId="3" fontId="3" numFmtId="164" xfId="0" applyAlignment="1" applyFont="1" applyNumberFormat="1">
      <alignment horizontal="right" readingOrder="0" shrinkToFit="0" wrapText="0"/>
    </xf>
    <xf borderId="0" fillId="3" fontId="8" numFmtId="164" xfId="0" applyAlignment="1" applyFont="1" applyNumberFormat="1">
      <alignment horizontal="right" readingOrder="0" shrinkToFit="0" wrapText="0"/>
    </xf>
    <xf borderId="0" fillId="3" fontId="9" numFmtId="164" xfId="0" applyAlignment="1" applyFont="1" applyNumberFormat="1">
      <alignment horizontal="right" readingOrder="0" shrinkToFit="0" wrapText="0"/>
    </xf>
    <xf borderId="0" fillId="0" fontId="10" numFmtId="164" xfId="0" applyFont="1" applyNumberFormat="1"/>
    <xf borderId="0" fillId="3" fontId="3" numFmtId="0" xfId="0" applyAlignment="1" applyFont="1">
      <alignment readingOrder="0"/>
    </xf>
    <xf borderId="0" fillId="3" fontId="3" numFmtId="0" xfId="0" applyAlignment="1" applyFont="1">
      <alignment horizontal="right" readingOrder="0" shrinkToFit="0" wrapText="0"/>
    </xf>
    <xf borderId="0" fillId="2" fontId="11" numFmtId="164" xfId="0" applyAlignment="1" applyFont="1" applyNumberFormat="1">
      <alignment horizontal="right" readingOrder="0" shrinkToFit="0" wrapText="0"/>
    </xf>
    <xf borderId="0" fillId="3" fontId="12" numFmtId="0" xfId="0" applyAlignment="1" applyFont="1">
      <alignment readingOrder="0"/>
    </xf>
    <xf borderId="0" fillId="3" fontId="9" numFmtId="4" xfId="0" applyAlignment="1" applyFont="1" applyNumberFormat="1">
      <alignment horizontal="right" readingOrder="0" shrinkToFit="0" wrapText="0"/>
    </xf>
    <xf borderId="0" fillId="3" fontId="9" numFmtId="0" xfId="0" applyAlignment="1" applyFont="1">
      <alignment horizontal="right" readingOrder="0" shrinkToFit="0" wrapText="0"/>
    </xf>
    <xf borderId="0" fillId="3" fontId="8" numFmtId="0" xfId="0" applyAlignment="1" applyFont="1">
      <alignment horizontal="right" readingOrder="0" shrinkToFit="0" wrapText="0"/>
    </xf>
    <xf borderId="0" fillId="2" fontId="13" numFmtId="4" xfId="0" applyAlignment="1" applyFont="1" applyNumberFormat="1">
      <alignment horizontal="right" readingOrder="0" shrinkToFit="0" wrapText="0"/>
    </xf>
    <xf borderId="0" fillId="3" fontId="14" numFmtId="0" xfId="0" applyAlignment="1" applyFont="1">
      <alignment readingOrder="0"/>
    </xf>
    <xf borderId="0" fillId="6" fontId="12" numFmtId="4" xfId="0" applyAlignment="1" applyFill="1" applyFont="1" applyNumberFormat="1">
      <alignment horizontal="right" readingOrder="0" shrinkToFit="0" wrapText="0"/>
    </xf>
    <xf borderId="0" fillId="7" fontId="13" numFmtId="0" xfId="0" applyAlignment="1" applyFill="1" applyFont="1">
      <alignment horizontal="right" readingOrder="0" shrinkToFit="0" wrapText="0"/>
    </xf>
    <xf borderId="0" fillId="7" fontId="13" numFmtId="4" xfId="0" applyAlignment="1" applyFont="1" applyNumberFormat="1">
      <alignment horizontal="right" readingOrder="0" shrinkToFit="0" wrapText="0"/>
    </xf>
    <xf borderId="0" fillId="8" fontId="14" numFmtId="4" xfId="0" applyAlignment="1" applyFill="1" applyFont="1" applyNumberForma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7.25"/>
  </cols>
  <sheetData>
    <row r="1">
      <c r="A1" s="1">
        <v>300000.0</v>
      </c>
      <c r="B1" s="1">
        <v>278500.0</v>
      </c>
      <c r="C1" s="1">
        <v>268607.5</v>
      </c>
      <c r="D1" s="1">
        <v>256535.5</v>
      </c>
      <c r="E1" s="1">
        <v>245272.5</v>
      </c>
      <c r="F1" s="1">
        <v>234270.35</v>
      </c>
      <c r="G1" s="1">
        <v>227886.09</v>
      </c>
      <c r="H1" s="1">
        <v>223572.62</v>
      </c>
      <c r="I1" s="1">
        <v>221611.48</v>
      </c>
      <c r="J1" s="1">
        <v>220032.28</v>
      </c>
      <c r="K1" s="1">
        <v>218854.12</v>
      </c>
      <c r="L1" s="1">
        <v>219397.05</v>
      </c>
      <c r="M1" s="1">
        <v>221402.13</v>
      </c>
      <c r="N1" s="1">
        <v>224071.46</v>
      </c>
      <c r="O1" s="1">
        <v>227426.55</v>
      </c>
      <c r="P1" s="1">
        <v>231664.38</v>
      </c>
      <c r="Q1" s="1">
        <v>236618.74</v>
      </c>
      <c r="R1" s="1">
        <v>242324.77</v>
      </c>
      <c r="S1" s="1">
        <v>248603.38</v>
      </c>
      <c r="T1" s="1">
        <v>255475.98</v>
      </c>
      <c r="U1" s="1">
        <v>262964.81</v>
      </c>
      <c r="V1" s="1">
        <v>271093.05</v>
      </c>
      <c r="W1" s="1">
        <v>279884.76</v>
      </c>
      <c r="X1" s="1">
        <v>289257.03</v>
      </c>
    </row>
    <row r="2">
      <c r="A2" s="2" t="s">
        <v>0</v>
      </c>
      <c r="B2" s="3">
        <v>1.0</v>
      </c>
      <c r="C2" s="3">
        <v>2.0</v>
      </c>
      <c r="D2" s="3">
        <v>3.0</v>
      </c>
      <c r="E2" s="3">
        <v>4.0</v>
      </c>
      <c r="F2" s="3">
        <v>5.0</v>
      </c>
      <c r="G2" s="3">
        <v>6.0</v>
      </c>
      <c r="H2" s="3">
        <v>7.0</v>
      </c>
      <c r="I2" s="3">
        <v>8.0</v>
      </c>
      <c r="J2" s="3">
        <v>9.0</v>
      </c>
      <c r="K2" s="3">
        <v>10.0</v>
      </c>
      <c r="L2" s="3">
        <v>11.0</v>
      </c>
      <c r="M2" s="3">
        <v>12.0</v>
      </c>
      <c r="N2" s="3">
        <v>13.0</v>
      </c>
      <c r="O2" s="3">
        <v>14.0</v>
      </c>
      <c r="P2" s="3">
        <v>15.0</v>
      </c>
      <c r="Q2" s="3">
        <v>16.0</v>
      </c>
      <c r="R2" s="3">
        <v>17.0</v>
      </c>
      <c r="S2" s="3">
        <v>18.0</v>
      </c>
      <c r="T2" s="3">
        <v>19.0</v>
      </c>
      <c r="U2" s="3">
        <v>20.0</v>
      </c>
      <c r="V2" s="3">
        <v>21.0</v>
      </c>
      <c r="W2" s="3">
        <v>22.0</v>
      </c>
      <c r="X2" s="3">
        <v>23.0</v>
      </c>
      <c r="Y2" s="3">
        <v>24.0</v>
      </c>
    </row>
    <row r="3">
      <c r="A3" s="4" t="s">
        <v>1</v>
      </c>
      <c r="B3" s="5">
        <v>18.0</v>
      </c>
      <c r="C3" s="5">
        <v>20.0</v>
      </c>
      <c r="D3" s="5">
        <v>21.0</v>
      </c>
      <c r="E3" s="5">
        <v>22.0</v>
      </c>
      <c r="F3" s="5">
        <v>23.0</v>
      </c>
      <c r="G3" s="5">
        <v>24.0</v>
      </c>
      <c r="H3" s="5">
        <v>25.0</v>
      </c>
      <c r="I3" s="5">
        <v>26.0</v>
      </c>
      <c r="J3" s="5">
        <v>27.0</v>
      </c>
      <c r="K3" s="5">
        <v>28.0</v>
      </c>
      <c r="L3" s="5">
        <v>29.0</v>
      </c>
      <c r="M3" s="5">
        <v>30.0</v>
      </c>
      <c r="N3" s="5">
        <v>31.0</v>
      </c>
      <c r="O3" s="5">
        <v>32.0</v>
      </c>
      <c r="P3" s="5">
        <v>33.0</v>
      </c>
      <c r="Q3" s="5">
        <v>34.0</v>
      </c>
      <c r="R3" s="5">
        <v>35.0</v>
      </c>
      <c r="S3" s="5">
        <v>36.0</v>
      </c>
      <c r="T3" s="5">
        <v>37.0</v>
      </c>
      <c r="U3" s="5">
        <v>38.0</v>
      </c>
      <c r="V3" s="5">
        <v>39.0</v>
      </c>
      <c r="W3" s="5">
        <v>40.0</v>
      </c>
      <c r="X3" s="5">
        <v>41.0</v>
      </c>
      <c r="Y3" s="5">
        <v>42.0</v>
      </c>
    </row>
    <row r="4">
      <c r="A4" s="4" t="s">
        <v>2</v>
      </c>
      <c r="B4" s="6">
        <f t="shared" ref="B4:Y4" si="1">B3*1100</f>
        <v>19800</v>
      </c>
      <c r="C4" s="6">
        <f t="shared" si="1"/>
        <v>22000</v>
      </c>
      <c r="D4" s="6">
        <f t="shared" si="1"/>
        <v>23100</v>
      </c>
      <c r="E4" s="6">
        <f t="shared" si="1"/>
        <v>24200</v>
      </c>
      <c r="F4" s="6">
        <f t="shared" si="1"/>
        <v>25300</v>
      </c>
      <c r="G4" s="6">
        <f t="shared" si="1"/>
        <v>26400</v>
      </c>
      <c r="H4" s="6">
        <f t="shared" si="1"/>
        <v>27500</v>
      </c>
      <c r="I4" s="6">
        <f t="shared" si="1"/>
        <v>28600</v>
      </c>
      <c r="J4" s="6">
        <f t="shared" si="1"/>
        <v>29700</v>
      </c>
      <c r="K4" s="6">
        <f t="shared" si="1"/>
        <v>30800</v>
      </c>
      <c r="L4" s="6">
        <f t="shared" si="1"/>
        <v>31900</v>
      </c>
      <c r="M4" s="6">
        <f t="shared" si="1"/>
        <v>33000</v>
      </c>
      <c r="N4" s="6">
        <f t="shared" si="1"/>
        <v>34100</v>
      </c>
      <c r="O4" s="6">
        <f t="shared" si="1"/>
        <v>35200</v>
      </c>
      <c r="P4" s="6">
        <f t="shared" si="1"/>
        <v>36300</v>
      </c>
      <c r="Q4" s="6">
        <f t="shared" si="1"/>
        <v>37400</v>
      </c>
      <c r="R4" s="6">
        <f t="shared" si="1"/>
        <v>38500</v>
      </c>
      <c r="S4" s="6">
        <f t="shared" si="1"/>
        <v>39600</v>
      </c>
      <c r="T4" s="6">
        <f t="shared" si="1"/>
        <v>40700</v>
      </c>
      <c r="U4" s="6">
        <f t="shared" si="1"/>
        <v>41800</v>
      </c>
      <c r="V4" s="6">
        <f t="shared" si="1"/>
        <v>42900</v>
      </c>
      <c r="W4" s="6">
        <f t="shared" si="1"/>
        <v>44000</v>
      </c>
      <c r="X4" s="6">
        <f t="shared" si="1"/>
        <v>45100</v>
      </c>
      <c r="Y4" s="6">
        <f t="shared" si="1"/>
        <v>46200</v>
      </c>
    </row>
    <row r="5">
      <c r="A5" s="4" t="s">
        <v>3</v>
      </c>
      <c r="B5" s="7">
        <f t="shared" ref="B5:Y5" si="2">B4*30%</f>
        <v>5940</v>
      </c>
      <c r="C5" s="7">
        <f t="shared" si="2"/>
        <v>6600</v>
      </c>
      <c r="D5" s="7">
        <f t="shared" si="2"/>
        <v>6930</v>
      </c>
      <c r="E5" s="7">
        <f t="shared" si="2"/>
        <v>7260</v>
      </c>
      <c r="F5" s="7">
        <f t="shared" si="2"/>
        <v>7590</v>
      </c>
      <c r="G5" s="7">
        <f t="shared" si="2"/>
        <v>7920</v>
      </c>
      <c r="H5" s="7">
        <f t="shared" si="2"/>
        <v>8250</v>
      </c>
      <c r="I5" s="7">
        <f t="shared" si="2"/>
        <v>8580</v>
      </c>
      <c r="J5" s="7">
        <f t="shared" si="2"/>
        <v>8910</v>
      </c>
      <c r="K5" s="7">
        <f t="shared" si="2"/>
        <v>9240</v>
      </c>
      <c r="L5" s="7">
        <f t="shared" si="2"/>
        <v>9570</v>
      </c>
      <c r="M5" s="7">
        <f t="shared" si="2"/>
        <v>9900</v>
      </c>
      <c r="N5" s="7">
        <f t="shared" si="2"/>
        <v>10230</v>
      </c>
      <c r="O5" s="7">
        <f t="shared" si="2"/>
        <v>10560</v>
      </c>
      <c r="P5" s="7">
        <f t="shared" si="2"/>
        <v>10890</v>
      </c>
      <c r="Q5" s="7">
        <f t="shared" si="2"/>
        <v>11220</v>
      </c>
      <c r="R5" s="7">
        <f t="shared" si="2"/>
        <v>11550</v>
      </c>
      <c r="S5" s="7">
        <f t="shared" si="2"/>
        <v>11880</v>
      </c>
      <c r="T5" s="7">
        <f t="shared" si="2"/>
        <v>12210</v>
      </c>
      <c r="U5" s="7">
        <f t="shared" si="2"/>
        <v>12540</v>
      </c>
      <c r="V5" s="7">
        <f t="shared" si="2"/>
        <v>12870</v>
      </c>
      <c r="W5" s="7">
        <f t="shared" si="2"/>
        <v>13200</v>
      </c>
      <c r="X5" s="7">
        <f t="shared" si="2"/>
        <v>13530</v>
      </c>
      <c r="Y5" s="7">
        <f t="shared" si="2"/>
        <v>13860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2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10" t="s">
        <v>5</v>
      </c>
      <c r="B8" s="11"/>
      <c r="C8" s="12">
        <f>B4*10%</f>
        <v>1980</v>
      </c>
      <c r="D8" s="12">
        <f>B4*10%+C4*10%</f>
        <v>4180</v>
      </c>
      <c r="E8" s="12">
        <f>B4*10%+C4*10%+D4*10%</f>
        <v>6490</v>
      </c>
      <c r="F8" s="12">
        <f>B4*10%+C4*10%+D4*10%+E4*10%</f>
        <v>8910</v>
      </c>
      <c r="G8" s="12">
        <f>B4*10%+C4*10%+D4*10%+E4*10%+F4*10%</f>
        <v>11440</v>
      </c>
      <c r="H8" s="12">
        <f>B4*10%+C4*10%+D4*10%+E4*10%+F4*10%+G4*10%</f>
        <v>14080</v>
      </c>
      <c r="I8" s="13">
        <f>SUM(B4:H4)*10%</f>
        <v>16830</v>
      </c>
      <c r="J8" s="13">
        <f>SUM(B4:I4)*10%</f>
        <v>19690</v>
      </c>
      <c r="K8" s="13">
        <f>SUM(B4:J4)*10%</f>
        <v>22660</v>
      </c>
      <c r="L8" s="13">
        <f t="shared" ref="L8:Y8" si="3">SUM(B4:K4)*10%</f>
        <v>25740</v>
      </c>
      <c r="M8" s="13">
        <f t="shared" si="3"/>
        <v>26950</v>
      </c>
      <c r="N8" s="13">
        <f t="shared" si="3"/>
        <v>28050</v>
      </c>
      <c r="O8" s="13">
        <f t="shared" si="3"/>
        <v>29150</v>
      </c>
      <c r="P8" s="13">
        <f t="shared" si="3"/>
        <v>30250</v>
      </c>
      <c r="Q8" s="13">
        <f t="shared" si="3"/>
        <v>31350</v>
      </c>
      <c r="R8" s="13">
        <f t="shared" si="3"/>
        <v>32450</v>
      </c>
      <c r="S8" s="13">
        <f t="shared" si="3"/>
        <v>33550</v>
      </c>
      <c r="T8" s="13">
        <f t="shared" si="3"/>
        <v>34650</v>
      </c>
      <c r="U8" s="13">
        <f t="shared" si="3"/>
        <v>35750</v>
      </c>
      <c r="V8" s="13">
        <f t="shared" si="3"/>
        <v>36850</v>
      </c>
      <c r="W8" s="13">
        <f t="shared" si="3"/>
        <v>37950</v>
      </c>
      <c r="X8" s="13">
        <f t="shared" si="3"/>
        <v>39050</v>
      </c>
      <c r="Y8" s="13">
        <f t="shared" si="3"/>
        <v>40150</v>
      </c>
      <c r="Z8" s="14"/>
    </row>
    <row r="9">
      <c r="A9" s="15" t="s">
        <v>6</v>
      </c>
      <c r="B9" s="16">
        <v>0.0</v>
      </c>
      <c r="C9" s="16">
        <v>0.0</v>
      </c>
      <c r="D9" s="16">
        <v>0.0</v>
      </c>
      <c r="E9" s="16">
        <v>0.0</v>
      </c>
      <c r="F9" s="16">
        <v>0.0</v>
      </c>
      <c r="G9" s="16">
        <v>0.0</v>
      </c>
      <c r="H9" s="16">
        <v>0.0</v>
      </c>
      <c r="I9" s="16">
        <v>0.0</v>
      </c>
      <c r="J9" s="16">
        <v>0.0</v>
      </c>
      <c r="K9" s="16">
        <v>0.0</v>
      </c>
      <c r="L9" s="16">
        <v>0.0</v>
      </c>
      <c r="M9" s="16">
        <v>0.0</v>
      </c>
      <c r="N9" s="16">
        <v>0.0</v>
      </c>
      <c r="O9" s="16">
        <v>0.0</v>
      </c>
      <c r="P9" s="16">
        <v>0.0</v>
      </c>
      <c r="Q9" s="16">
        <v>0.0</v>
      </c>
      <c r="R9" s="16">
        <v>0.0</v>
      </c>
      <c r="S9" s="16">
        <v>0.0</v>
      </c>
      <c r="T9" s="16">
        <v>0.0</v>
      </c>
      <c r="U9" s="16">
        <v>0.0</v>
      </c>
      <c r="V9" s="16">
        <v>0.0</v>
      </c>
      <c r="W9" s="16">
        <v>0.0</v>
      </c>
      <c r="X9" s="16">
        <v>0.0</v>
      </c>
      <c r="Y9" s="16">
        <v>0.0</v>
      </c>
    </row>
    <row r="10">
      <c r="A10" s="2" t="s">
        <v>7</v>
      </c>
      <c r="B10" s="17" t="str">
        <f t="shared" ref="B10:Y10" si="4">B8</f>
        <v/>
      </c>
      <c r="C10" s="17">
        <f t="shared" si="4"/>
        <v>1980</v>
      </c>
      <c r="D10" s="17">
        <f t="shared" si="4"/>
        <v>4180</v>
      </c>
      <c r="E10" s="17">
        <f t="shared" si="4"/>
        <v>6490</v>
      </c>
      <c r="F10" s="17">
        <f t="shared" si="4"/>
        <v>8910</v>
      </c>
      <c r="G10" s="17">
        <f t="shared" si="4"/>
        <v>11440</v>
      </c>
      <c r="H10" s="17">
        <f t="shared" si="4"/>
        <v>14080</v>
      </c>
      <c r="I10" s="17">
        <f t="shared" si="4"/>
        <v>16830</v>
      </c>
      <c r="J10" s="17">
        <f t="shared" si="4"/>
        <v>19690</v>
      </c>
      <c r="K10" s="17">
        <f t="shared" si="4"/>
        <v>22660</v>
      </c>
      <c r="L10" s="17">
        <f t="shared" si="4"/>
        <v>25740</v>
      </c>
      <c r="M10" s="17">
        <f t="shared" si="4"/>
        <v>26950</v>
      </c>
      <c r="N10" s="17">
        <f t="shared" si="4"/>
        <v>28050</v>
      </c>
      <c r="O10" s="17">
        <f t="shared" si="4"/>
        <v>29150</v>
      </c>
      <c r="P10" s="17">
        <f t="shared" si="4"/>
        <v>30250</v>
      </c>
      <c r="Q10" s="17">
        <f t="shared" si="4"/>
        <v>31350</v>
      </c>
      <c r="R10" s="17">
        <f t="shared" si="4"/>
        <v>32450</v>
      </c>
      <c r="S10" s="17">
        <f t="shared" si="4"/>
        <v>33550</v>
      </c>
      <c r="T10" s="17">
        <f t="shared" si="4"/>
        <v>34650</v>
      </c>
      <c r="U10" s="17">
        <f t="shared" si="4"/>
        <v>35750</v>
      </c>
      <c r="V10" s="17">
        <f t="shared" si="4"/>
        <v>36850</v>
      </c>
      <c r="W10" s="17">
        <f t="shared" si="4"/>
        <v>37950</v>
      </c>
      <c r="X10" s="17">
        <f t="shared" si="4"/>
        <v>39050</v>
      </c>
      <c r="Y10" s="17">
        <f t="shared" si="4"/>
        <v>40150</v>
      </c>
    </row>
    <row r="11">
      <c r="A11" s="18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15" t="s">
        <v>9</v>
      </c>
      <c r="B12" s="19">
        <v>7900.0</v>
      </c>
      <c r="C12" s="16">
        <v>0.0</v>
      </c>
      <c r="D12" s="16">
        <v>0.0</v>
      </c>
      <c r="E12" s="16">
        <v>0.0</v>
      </c>
      <c r="F12" s="16">
        <v>0.0</v>
      </c>
      <c r="G12" s="16">
        <v>0.0</v>
      </c>
      <c r="H12" s="16">
        <v>0.0</v>
      </c>
      <c r="I12" s="16">
        <v>0.0</v>
      </c>
      <c r="J12" s="16">
        <v>0.0</v>
      </c>
      <c r="K12" s="16">
        <v>0.0</v>
      </c>
      <c r="L12" s="16">
        <v>0.0</v>
      </c>
      <c r="M12" s="16">
        <v>0.0</v>
      </c>
      <c r="N12" s="16">
        <v>0.0</v>
      </c>
      <c r="O12" s="16">
        <v>0.0</v>
      </c>
      <c r="P12" s="16">
        <v>0.0</v>
      </c>
      <c r="Q12" s="16">
        <v>0.0</v>
      </c>
      <c r="R12" s="16">
        <v>0.0</v>
      </c>
      <c r="S12" s="16">
        <v>0.0</v>
      </c>
      <c r="T12" s="16">
        <v>0.0</v>
      </c>
      <c r="U12" s="16">
        <v>0.0</v>
      </c>
      <c r="V12" s="16">
        <v>0.0</v>
      </c>
      <c r="W12" s="16">
        <v>0.0</v>
      </c>
      <c r="X12" s="16">
        <v>0.0</v>
      </c>
      <c r="Y12" s="16">
        <v>0.0</v>
      </c>
    </row>
    <row r="13">
      <c r="A13" s="15" t="s">
        <v>10</v>
      </c>
      <c r="B13" s="19">
        <v>4000.0</v>
      </c>
      <c r="C13" s="16">
        <v>0.0</v>
      </c>
      <c r="D13" s="16">
        <v>0.0</v>
      </c>
      <c r="E13" s="16">
        <v>0.0</v>
      </c>
      <c r="F13" s="16">
        <v>0.0</v>
      </c>
      <c r="G13" s="16">
        <v>0.0</v>
      </c>
      <c r="H13" s="16">
        <v>0.0</v>
      </c>
      <c r="I13" s="16">
        <v>0.0</v>
      </c>
      <c r="J13" s="16">
        <v>0.0</v>
      </c>
      <c r="K13" s="16">
        <v>0.0</v>
      </c>
      <c r="L13" s="16">
        <v>0.0</v>
      </c>
      <c r="M13" s="16">
        <v>0.0</v>
      </c>
      <c r="N13" s="16">
        <v>0.0</v>
      </c>
      <c r="O13" s="16">
        <v>0.0</v>
      </c>
      <c r="P13" s="16">
        <v>0.0</v>
      </c>
      <c r="Q13" s="16">
        <v>0.0</v>
      </c>
      <c r="R13" s="16">
        <v>0.0</v>
      </c>
      <c r="S13" s="16">
        <v>0.0</v>
      </c>
      <c r="T13" s="16">
        <v>0.0</v>
      </c>
      <c r="U13" s="16">
        <v>0.0</v>
      </c>
      <c r="V13" s="16">
        <v>0.0</v>
      </c>
      <c r="W13" s="16">
        <v>0.0</v>
      </c>
      <c r="X13" s="16">
        <v>0.0</v>
      </c>
      <c r="Y13" s="16">
        <v>0.0</v>
      </c>
    </row>
    <row r="14">
      <c r="A14" s="15" t="s">
        <v>11</v>
      </c>
      <c r="B14" s="19">
        <v>3500.0</v>
      </c>
      <c r="C14" s="19">
        <v>3500.0</v>
      </c>
      <c r="D14" s="19">
        <v>3500.0</v>
      </c>
      <c r="E14" s="19">
        <v>3500.0</v>
      </c>
      <c r="F14" s="19">
        <v>3500.0</v>
      </c>
      <c r="G14" s="19">
        <v>3500.0</v>
      </c>
      <c r="H14" s="19">
        <v>3500.0</v>
      </c>
      <c r="I14" s="19">
        <v>3500.0</v>
      </c>
      <c r="J14" s="19">
        <v>3500.0</v>
      </c>
      <c r="K14" s="19">
        <v>3500.0</v>
      </c>
      <c r="L14" s="19">
        <v>3500.0</v>
      </c>
      <c r="M14" s="19">
        <v>3500.0</v>
      </c>
      <c r="N14" s="19">
        <v>3850.0</v>
      </c>
      <c r="O14" s="19">
        <v>3850.0</v>
      </c>
      <c r="P14" s="19">
        <v>3850.0</v>
      </c>
      <c r="Q14" s="19">
        <v>3850.0</v>
      </c>
      <c r="R14" s="19">
        <v>3850.0</v>
      </c>
      <c r="S14" s="19">
        <v>3850.0</v>
      </c>
      <c r="T14" s="19">
        <v>3850.0</v>
      </c>
      <c r="U14" s="19">
        <v>3850.0</v>
      </c>
      <c r="V14" s="19">
        <v>3850.0</v>
      </c>
      <c r="W14" s="19">
        <v>3850.0</v>
      </c>
      <c r="X14" s="19">
        <v>3850.0</v>
      </c>
      <c r="Y14" s="19">
        <v>3850.0</v>
      </c>
    </row>
    <row r="15">
      <c r="A15" s="15" t="s">
        <v>12</v>
      </c>
      <c r="B15" s="19">
        <v>4500.0</v>
      </c>
      <c r="C15" s="19">
        <v>4500.0</v>
      </c>
      <c r="D15" s="19">
        <v>4500.0</v>
      </c>
      <c r="E15" s="19">
        <v>4500.0</v>
      </c>
      <c r="F15" s="19">
        <v>4500.0</v>
      </c>
      <c r="G15" s="19">
        <v>4500.0</v>
      </c>
      <c r="H15" s="19">
        <v>4500.0</v>
      </c>
      <c r="I15" s="19">
        <v>4500.0</v>
      </c>
      <c r="J15" s="19">
        <v>4500.0</v>
      </c>
      <c r="K15" s="19">
        <v>4500.0</v>
      </c>
      <c r="L15" s="19">
        <v>4500.0</v>
      </c>
      <c r="M15" s="19">
        <v>4500.0</v>
      </c>
      <c r="N15" s="19">
        <v>4950.0</v>
      </c>
      <c r="O15" s="19">
        <v>4950.0</v>
      </c>
      <c r="P15" s="19">
        <v>4950.0</v>
      </c>
      <c r="Q15" s="19">
        <v>4950.0</v>
      </c>
      <c r="R15" s="19">
        <v>4950.0</v>
      </c>
      <c r="S15" s="19">
        <v>4950.0</v>
      </c>
      <c r="T15" s="19">
        <v>4950.0</v>
      </c>
      <c r="U15" s="19">
        <v>4950.0</v>
      </c>
      <c r="V15" s="19">
        <v>4950.0</v>
      </c>
      <c r="W15" s="19">
        <v>4950.0</v>
      </c>
      <c r="X15" s="19">
        <v>4950.0</v>
      </c>
      <c r="Y15" s="19">
        <v>4950.0</v>
      </c>
    </row>
    <row r="16">
      <c r="A16" s="15" t="s">
        <v>13</v>
      </c>
      <c r="B16" s="20">
        <v>4300.0</v>
      </c>
      <c r="C16" s="20">
        <v>4300.0</v>
      </c>
      <c r="D16" s="20">
        <v>4300.0</v>
      </c>
      <c r="E16" s="20">
        <v>4300.0</v>
      </c>
      <c r="F16" s="20">
        <v>4300.0</v>
      </c>
      <c r="G16" s="20">
        <v>4300.0</v>
      </c>
      <c r="H16" s="20">
        <v>4300.0</v>
      </c>
      <c r="I16" s="20">
        <v>4300.0</v>
      </c>
      <c r="J16" s="20">
        <v>4300.0</v>
      </c>
      <c r="K16" s="20">
        <v>4300.0</v>
      </c>
      <c r="L16" s="20">
        <v>4300.0</v>
      </c>
      <c r="M16" s="20">
        <v>4300.0</v>
      </c>
      <c r="N16" s="20">
        <v>4300.0</v>
      </c>
      <c r="O16" s="20">
        <v>4300.0</v>
      </c>
      <c r="P16" s="20">
        <v>4300.0</v>
      </c>
      <c r="Q16" s="20">
        <v>4300.0</v>
      </c>
      <c r="R16" s="20">
        <v>4300.0</v>
      </c>
      <c r="S16" s="20">
        <v>4300.0</v>
      </c>
      <c r="T16" s="20">
        <v>4300.0</v>
      </c>
      <c r="U16" s="20">
        <v>4300.0</v>
      </c>
      <c r="V16" s="20">
        <v>4300.0</v>
      </c>
      <c r="W16" s="20">
        <v>4300.0</v>
      </c>
      <c r="X16" s="20">
        <v>4300.0</v>
      </c>
      <c r="Y16" s="20">
        <v>4300.0</v>
      </c>
    </row>
    <row r="17">
      <c r="A17" s="15" t="s">
        <v>14</v>
      </c>
      <c r="B17" s="20">
        <f t="shared" ref="B17:Y17" si="5">B4*3%</f>
        <v>594</v>
      </c>
      <c r="C17" s="20">
        <f t="shared" si="5"/>
        <v>660</v>
      </c>
      <c r="D17" s="20">
        <f t="shared" si="5"/>
        <v>693</v>
      </c>
      <c r="E17" s="20">
        <f t="shared" si="5"/>
        <v>726</v>
      </c>
      <c r="F17" s="20">
        <f t="shared" si="5"/>
        <v>759</v>
      </c>
      <c r="G17" s="20">
        <f t="shared" si="5"/>
        <v>792</v>
      </c>
      <c r="H17" s="20">
        <f t="shared" si="5"/>
        <v>825</v>
      </c>
      <c r="I17" s="20">
        <f t="shared" si="5"/>
        <v>858</v>
      </c>
      <c r="J17" s="20">
        <f t="shared" si="5"/>
        <v>891</v>
      </c>
      <c r="K17" s="20">
        <f t="shared" si="5"/>
        <v>924</v>
      </c>
      <c r="L17" s="20">
        <f t="shared" si="5"/>
        <v>957</v>
      </c>
      <c r="M17" s="20">
        <f t="shared" si="5"/>
        <v>990</v>
      </c>
      <c r="N17" s="20">
        <f t="shared" si="5"/>
        <v>1023</v>
      </c>
      <c r="O17" s="20">
        <f t="shared" si="5"/>
        <v>1056</v>
      </c>
      <c r="P17" s="20">
        <f t="shared" si="5"/>
        <v>1089</v>
      </c>
      <c r="Q17" s="20">
        <f t="shared" si="5"/>
        <v>1122</v>
      </c>
      <c r="R17" s="20">
        <f t="shared" si="5"/>
        <v>1155</v>
      </c>
      <c r="S17" s="20">
        <f t="shared" si="5"/>
        <v>1188</v>
      </c>
      <c r="T17" s="20">
        <f t="shared" si="5"/>
        <v>1221</v>
      </c>
      <c r="U17" s="20">
        <f t="shared" si="5"/>
        <v>1254</v>
      </c>
      <c r="V17" s="20">
        <f t="shared" si="5"/>
        <v>1287</v>
      </c>
      <c r="W17" s="20">
        <f t="shared" si="5"/>
        <v>1320</v>
      </c>
      <c r="X17" s="20">
        <f t="shared" si="5"/>
        <v>1353</v>
      </c>
      <c r="Y17" s="20">
        <f t="shared" si="5"/>
        <v>1386</v>
      </c>
    </row>
    <row r="18">
      <c r="A18" s="15" t="s">
        <v>15</v>
      </c>
      <c r="B18" s="20">
        <v>600.0</v>
      </c>
      <c r="C18" s="20">
        <v>600.0</v>
      </c>
      <c r="D18" s="20">
        <v>600.0</v>
      </c>
      <c r="E18" s="20">
        <v>600.0</v>
      </c>
      <c r="F18" s="20">
        <v>600.0</v>
      </c>
      <c r="G18" s="20">
        <v>600.0</v>
      </c>
      <c r="H18" s="20">
        <v>600.0</v>
      </c>
      <c r="I18" s="20">
        <v>600.0</v>
      </c>
      <c r="J18" s="20">
        <v>600.0</v>
      </c>
      <c r="K18" s="20">
        <v>600.0</v>
      </c>
      <c r="L18" s="20">
        <v>600.0</v>
      </c>
      <c r="M18" s="20">
        <v>600.0</v>
      </c>
      <c r="N18" s="20">
        <v>660.0</v>
      </c>
      <c r="O18" s="20">
        <v>660.0</v>
      </c>
      <c r="P18" s="20">
        <v>660.0</v>
      </c>
      <c r="Q18" s="20">
        <v>660.0</v>
      </c>
      <c r="R18" s="20">
        <v>660.0</v>
      </c>
      <c r="S18" s="20">
        <v>660.0</v>
      </c>
      <c r="T18" s="20">
        <v>660.0</v>
      </c>
      <c r="U18" s="20">
        <v>660.0</v>
      </c>
      <c r="V18" s="20">
        <v>660.0</v>
      </c>
      <c r="W18" s="20">
        <v>660.0</v>
      </c>
      <c r="X18" s="20">
        <v>660.0</v>
      </c>
      <c r="Y18" s="20">
        <v>660.0</v>
      </c>
    </row>
    <row r="19">
      <c r="A19" s="15" t="s">
        <v>16</v>
      </c>
      <c r="B19" s="19">
        <v>1000.0</v>
      </c>
      <c r="C19" s="19">
        <v>1000.0</v>
      </c>
      <c r="D19" s="19">
        <v>1000.0</v>
      </c>
      <c r="E19" s="19">
        <v>1000.0</v>
      </c>
      <c r="F19" s="19">
        <v>1000.0</v>
      </c>
      <c r="G19" s="19">
        <v>1000.0</v>
      </c>
      <c r="H19" s="19">
        <v>1000.0</v>
      </c>
      <c r="I19" s="19">
        <v>1000.0</v>
      </c>
      <c r="J19" s="19">
        <v>1000.0</v>
      </c>
      <c r="K19" s="19">
        <v>1000.0</v>
      </c>
      <c r="L19" s="19">
        <v>1000.0</v>
      </c>
      <c r="M19" s="19">
        <v>1000.0</v>
      </c>
      <c r="N19" s="19">
        <v>1100.0</v>
      </c>
      <c r="O19" s="19">
        <v>1100.0</v>
      </c>
      <c r="P19" s="19">
        <v>1100.0</v>
      </c>
      <c r="Q19" s="19">
        <v>1100.0</v>
      </c>
      <c r="R19" s="19">
        <v>1100.0</v>
      </c>
      <c r="S19" s="19">
        <v>1100.0</v>
      </c>
      <c r="T19" s="19">
        <v>1100.0</v>
      </c>
      <c r="U19" s="19">
        <v>1100.0</v>
      </c>
      <c r="V19" s="19">
        <v>1100.0</v>
      </c>
      <c r="W19" s="19">
        <v>1100.0</v>
      </c>
      <c r="X19" s="19">
        <v>1100.0</v>
      </c>
      <c r="Y19" s="19">
        <v>1100.0</v>
      </c>
    </row>
    <row r="20">
      <c r="A20" s="15" t="s">
        <v>17</v>
      </c>
      <c r="B20" s="21">
        <f>B5*33%</f>
        <v>1960.2</v>
      </c>
      <c r="C20" s="21">
        <f>SUM(B5:C5)*33%</f>
        <v>4138.2</v>
      </c>
      <c r="D20" s="21">
        <f t="shared" ref="D20:Y20" si="6">SUM(B5:D5)*33%</f>
        <v>6425.1</v>
      </c>
      <c r="E20" s="21">
        <f t="shared" si="6"/>
        <v>6860.7</v>
      </c>
      <c r="F20" s="21">
        <f t="shared" si="6"/>
        <v>7187.4</v>
      </c>
      <c r="G20" s="21">
        <f t="shared" si="6"/>
        <v>7514.1</v>
      </c>
      <c r="H20" s="21">
        <f t="shared" si="6"/>
        <v>7840.8</v>
      </c>
      <c r="I20" s="21">
        <f t="shared" si="6"/>
        <v>8167.5</v>
      </c>
      <c r="J20" s="21">
        <f t="shared" si="6"/>
        <v>8494.2</v>
      </c>
      <c r="K20" s="21">
        <f t="shared" si="6"/>
        <v>8820.9</v>
      </c>
      <c r="L20" s="21">
        <f t="shared" si="6"/>
        <v>9147.6</v>
      </c>
      <c r="M20" s="21">
        <f t="shared" si="6"/>
        <v>9474.3</v>
      </c>
      <c r="N20" s="21">
        <f t="shared" si="6"/>
        <v>9801</v>
      </c>
      <c r="O20" s="21">
        <f t="shared" si="6"/>
        <v>10127.7</v>
      </c>
      <c r="P20" s="21">
        <f t="shared" si="6"/>
        <v>10454.4</v>
      </c>
      <c r="Q20" s="21">
        <f t="shared" si="6"/>
        <v>10781.1</v>
      </c>
      <c r="R20" s="21">
        <f t="shared" si="6"/>
        <v>11107.8</v>
      </c>
      <c r="S20" s="21">
        <f t="shared" si="6"/>
        <v>11434.5</v>
      </c>
      <c r="T20" s="21">
        <f t="shared" si="6"/>
        <v>11761.2</v>
      </c>
      <c r="U20" s="21">
        <f t="shared" si="6"/>
        <v>12087.9</v>
      </c>
      <c r="V20" s="21">
        <f t="shared" si="6"/>
        <v>12414.6</v>
      </c>
      <c r="W20" s="21">
        <f t="shared" si="6"/>
        <v>12741.3</v>
      </c>
      <c r="X20" s="21">
        <f t="shared" si="6"/>
        <v>13068</v>
      </c>
      <c r="Y20" s="21">
        <f t="shared" si="6"/>
        <v>13394.7</v>
      </c>
    </row>
    <row r="21">
      <c r="A21" s="15" t="s">
        <v>18</v>
      </c>
      <c r="B21" s="16">
        <v>0.0</v>
      </c>
      <c r="C21" s="20">
        <f t="shared" ref="C21:Y21" si="7">B4*8%</f>
        <v>1584</v>
      </c>
      <c r="D21" s="20">
        <f t="shared" si="7"/>
        <v>1760</v>
      </c>
      <c r="E21" s="20">
        <f t="shared" si="7"/>
        <v>1848</v>
      </c>
      <c r="F21" s="20">
        <f t="shared" si="7"/>
        <v>1936</v>
      </c>
      <c r="G21" s="20">
        <f t="shared" si="7"/>
        <v>2024</v>
      </c>
      <c r="H21" s="20">
        <f t="shared" si="7"/>
        <v>2112</v>
      </c>
      <c r="I21" s="20">
        <f t="shared" si="7"/>
        <v>2200</v>
      </c>
      <c r="J21" s="20">
        <f t="shared" si="7"/>
        <v>2288</v>
      </c>
      <c r="K21" s="20">
        <f t="shared" si="7"/>
        <v>2376</v>
      </c>
      <c r="L21" s="20">
        <f t="shared" si="7"/>
        <v>2464</v>
      </c>
      <c r="M21" s="20">
        <f t="shared" si="7"/>
        <v>2552</v>
      </c>
      <c r="N21" s="20">
        <f t="shared" si="7"/>
        <v>2640</v>
      </c>
      <c r="O21" s="20">
        <f t="shared" si="7"/>
        <v>2728</v>
      </c>
      <c r="P21" s="20">
        <f t="shared" si="7"/>
        <v>2816</v>
      </c>
      <c r="Q21" s="20">
        <f t="shared" si="7"/>
        <v>2904</v>
      </c>
      <c r="R21" s="20">
        <f t="shared" si="7"/>
        <v>2992</v>
      </c>
      <c r="S21" s="20">
        <f t="shared" si="7"/>
        <v>3080</v>
      </c>
      <c r="T21" s="20">
        <f t="shared" si="7"/>
        <v>3168</v>
      </c>
      <c r="U21" s="20">
        <f t="shared" si="7"/>
        <v>3256</v>
      </c>
      <c r="V21" s="20">
        <f t="shared" si="7"/>
        <v>3344</v>
      </c>
      <c r="W21" s="20">
        <f t="shared" si="7"/>
        <v>3432</v>
      </c>
      <c r="X21" s="20">
        <f t="shared" si="7"/>
        <v>3520</v>
      </c>
      <c r="Y21" s="20">
        <f t="shared" si="7"/>
        <v>3608</v>
      </c>
    </row>
    <row r="22">
      <c r="A22" s="18" t="s">
        <v>19</v>
      </c>
      <c r="B22" s="22">
        <f t="shared" ref="B22:Y22" si="8">SUM(B12:B21)</f>
        <v>28354.2</v>
      </c>
      <c r="C22" s="22">
        <f t="shared" si="8"/>
        <v>20282.2</v>
      </c>
      <c r="D22" s="22">
        <f t="shared" si="8"/>
        <v>22778.1</v>
      </c>
      <c r="E22" s="22">
        <f t="shared" si="8"/>
        <v>23334.7</v>
      </c>
      <c r="F22" s="22">
        <f t="shared" si="8"/>
        <v>23782.4</v>
      </c>
      <c r="G22" s="22">
        <f t="shared" si="8"/>
        <v>24230.1</v>
      </c>
      <c r="H22" s="22">
        <f t="shared" si="8"/>
        <v>24677.8</v>
      </c>
      <c r="I22" s="22">
        <f t="shared" si="8"/>
        <v>25125.5</v>
      </c>
      <c r="J22" s="22">
        <f t="shared" si="8"/>
        <v>25573.2</v>
      </c>
      <c r="K22" s="22">
        <f t="shared" si="8"/>
        <v>26020.9</v>
      </c>
      <c r="L22" s="22">
        <f t="shared" si="8"/>
        <v>26468.6</v>
      </c>
      <c r="M22" s="22">
        <f t="shared" si="8"/>
        <v>26916.3</v>
      </c>
      <c r="N22" s="22">
        <f t="shared" si="8"/>
        <v>28324</v>
      </c>
      <c r="O22" s="22">
        <f t="shared" si="8"/>
        <v>28771.7</v>
      </c>
      <c r="P22" s="22">
        <f t="shared" si="8"/>
        <v>29219.4</v>
      </c>
      <c r="Q22" s="22">
        <f t="shared" si="8"/>
        <v>29667.1</v>
      </c>
      <c r="R22" s="22">
        <f t="shared" si="8"/>
        <v>30114.8</v>
      </c>
      <c r="S22" s="22">
        <f t="shared" si="8"/>
        <v>30562.5</v>
      </c>
      <c r="T22" s="22">
        <f t="shared" si="8"/>
        <v>31010.2</v>
      </c>
      <c r="U22" s="22">
        <f t="shared" si="8"/>
        <v>31457.9</v>
      </c>
      <c r="V22" s="22">
        <f t="shared" si="8"/>
        <v>31905.6</v>
      </c>
      <c r="W22" s="22">
        <f t="shared" si="8"/>
        <v>32353.3</v>
      </c>
      <c r="X22" s="22">
        <f t="shared" si="8"/>
        <v>32801</v>
      </c>
      <c r="Y22" s="22">
        <f t="shared" si="8"/>
        <v>33248.7</v>
      </c>
    </row>
    <row r="23">
      <c r="A23" s="23" t="s">
        <v>20</v>
      </c>
      <c r="B23" s="24">
        <f t="shared" ref="B23:C23" si="9">B10-B22</f>
        <v>-28354.2</v>
      </c>
      <c r="C23" s="24">
        <f t="shared" si="9"/>
        <v>-18302.2</v>
      </c>
      <c r="D23" s="24">
        <v>-12072.0</v>
      </c>
      <c r="E23" s="24">
        <v>-11263.0</v>
      </c>
      <c r="F23" s="24">
        <v>-11002.15</v>
      </c>
      <c r="G23" s="24">
        <v>-6384.26</v>
      </c>
      <c r="H23" s="24">
        <v>-4313.47</v>
      </c>
      <c r="I23" s="24">
        <v>-1961.14</v>
      </c>
      <c r="J23" s="24">
        <v>-1579.2</v>
      </c>
      <c r="K23" s="24">
        <v>-1178.16</v>
      </c>
      <c r="L23" s="25">
        <v>542.93</v>
      </c>
      <c r="M23" s="26">
        <v>2005.08</v>
      </c>
      <c r="N23" s="26">
        <v>2669.33</v>
      </c>
      <c r="O23" s="26">
        <v>3355.09</v>
      </c>
      <c r="P23" s="26">
        <v>4237.83</v>
      </c>
      <c r="Q23" s="26">
        <v>4954.36</v>
      </c>
      <c r="R23" s="26">
        <v>5706.03</v>
      </c>
      <c r="S23" s="26">
        <v>6278.61</v>
      </c>
      <c r="T23" s="26">
        <v>6872.6</v>
      </c>
      <c r="U23" s="26">
        <v>7488.83</v>
      </c>
      <c r="V23" s="26">
        <v>8128.24</v>
      </c>
      <c r="W23" s="26">
        <v>8791.71</v>
      </c>
      <c r="X23" s="26">
        <v>9372.27</v>
      </c>
      <c r="Y23" s="26">
        <v>9970.24</v>
      </c>
    </row>
    <row r="24">
      <c r="A24" s="23" t="s">
        <v>21</v>
      </c>
      <c r="B24" s="27">
        <f>280000+B23</f>
        <v>251645.8</v>
      </c>
      <c r="C24" s="27">
        <f t="shared" ref="C24:Y24" si="10">B24+C23</f>
        <v>233343.6</v>
      </c>
      <c r="D24" s="27">
        <f t="shared" si="10"/>
        <v>221271.6</v>
      </c>
      <c r="E24" s="27">
        <f t="shared" si="10"/>
        <v>210008.6</v>
      </c>
      <c r="F24" s="27">
        <f t="shared" si="10"/>
        <v>199006.45</v>
      </c>
      <c r="G24" s="27">
        <f t="shared" si="10"/>
        <v>192622.19</v>
      </c>
      <c r="H24" s="27">
        <f t="shared" si="10"/>
        <v>188308.72</v>
      </c>
      <c r="I24" s="27">
        <f t="shared" si="10"/>
        <v>186347.58</v>
      </c>
      <c r="J24" s="27">
        <f t="shared" si="10"/>
        <v>184768.38</v>
      </c>
      <c r="K24" s="27">
        <f t="shared" si="10"/>
        <v>183590.22</v>
      </c>
      <c r="L24" s="27">
        <f t="shared" si="10"/>
        <v>184133.15</v>
      </c>
      <c r="M24" s="27">
        <f t="shared" si="10"/>
        <v>186138.23</v>
      </c>
      <c r="N24" s="27">
        <f t="shared" si="10"/>
        <v>188807.56</v>
      </c>
      <c r="O24" s="27">
        <f t="shared" si="10"/>
        <v>192162.65</v>
      </c>
      <c r="P24" s="27">
        <f t="shared" si="10"/>
        <v>196400.48</v>
      </c>
      <c r="Q24" s="27">
        <f t="shared" si="10"/>
        <v>201354.84</v>
      </c>
      <c r="R24" s="27">
        <f t="shared" si="10"/>
        <v>207060.87</v>
      </c>
      <c r="S24" s="27">
        <f t="shared" si="10"/>
        <v>213339.48</v>
      </c>
      <c r="T24" s="27">
        <f t="shared" si="10"/>
        <v>220212.08</v>
      </c>
      <c r="U24" s="27">
        <f t="shared" si="10"/>
        <v>227700.91</v>
      </c>
      <c r="V24" s="27">
        <f t="shared" si="10"/>
        <v>235829.15</v>
      </c>
      <c r="W24" s="27">
        <f t="shared" si="10"/>
        <v>244620.86</v>
      </c>
      <c r="X24" s="27">
        <f t="shared" si="10"/>
        <v>253993.13</v>
      </c>
      <c r="Y24" s="27">
        <f t="shared" si="10"/>
        <v>263963.37</v>
      </c>
    </row>
  </sheetData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