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F3B1C427-6BB7-420F-9E24-4A186E0DE5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luxo de caixa" sheetId="1" r:id="rId1"/>
    <sheet name="Gráfico de fluxo de caixa" sheetId="2" r:id="rId2"/>
  </sheets>
  <definedNames>
    <definedName name="Data_inicial">'Fluxo de caixa'!#REF!</definedName>
    <definedName name="Início_de_caixa">'Fluxo de caixa'!$C$4</definedName>
    <definedName name="Mínimum_em_caixa">'Fluxo de caixa'!#REF!</definedName>
    <definedName name="_xlnm.Print_Titles" localSheetId="0">'Fluxo de caixa'!$7:$7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E28" i="1" s="1"/>
  <c r="F25" i="1"/>
  <c r="F28" i="1" s="1"/>
  <c r="G25" i="1"/>
  <c r="H25" i="1"/>
  <c r="D25" i="1"/>
  <c r="I23" i="1"/>
  <c r="I21" i="1"/>
  <c r="I18" i="1"/>
  <c r="I19" i="1"/>
  <c r="I20" i="1"/>
  <c r="I22" i="1"/>
  <c r="I24" i="1"/>
  <c r="I26" i="1"/>
  <c r="I17" i="1"/>
  <c r="I27" i="1"/>
  <c r="D28" i="1"/>
  <c r="G28" i="1"/>
  <c r="H28" i="1"/>
  <c r="G2" i="2"/>
  <c r="I25" i="1" l="1"/>
  <c r="I28" i="1" s="1"/>
  <c r="F13" i="1"/>
  <c r="D13" i="1"/>
  <c r="C14" i="1" l="1"/>
  <c r="C29" i="1" s="1"/>
  <c r="D14" i="1" l="1"/>
  <c r="D29" i="1" s="1"/>
  <c r="E13" i="1" l="1"/>
  <c r="I7" i="1" l="1"/>
  <c r="I8" i="1"/>
  <c r="I9" i="1"/>
  <c r="I10" i="1"/>
  <c r="I11" i="1"/>
  <c r="I12" i="1"/>
  <c r="G13" i="1"/>
  <c r="H13" i="1"/>
  <c r="I13" i="1" l="1"/>
  <c r="E4" i="1" l="1"/>
  <c r="E14" i="1" s="1"/>
  <c r="E29" i="1" s="1"/>
  <c r="F4" i="1" l="1"/>
  <c r="F14" i="1" s="1"/>
  <c r="F29" i="1" l="1"/>
  <c r="G4" i="1" s="1"/>
  <c r="G14" i="1" s="1"/>
  <c r="G29" i="1" s="1"/>
  <c r="H4" i="1" s="1"/>
  <c r="H14" i="1" s="1"/>
  <c r="H29" i="1" s="1"/>
</calcChain>
</file>

<file path=xl/sharedStrings.xml><?xml version="1.0" encoding="utf-8"?>
<sst xmlns="http://schemas.openxmlformats.org/spreadsheetml/2006/main" count="47" uniqueCount="34">
  <si>
    <t>Dinheiro em caixa (início do mês)</t>
  </si>
  <si>
    <t>RECEBIMENTOS EM DINHEIRO</t>
  </si>
  <si>
    <t>Vendas em dinheiro</t>
  </si>
  <si>
    <t>Conjuntos de contas a receber</t>
  </si>
  <si>
    <t>Juros, outras receitas</t>
  </si>
  <si>
    <t>Proventos de empréstimos</t>
  </si>
  <si>
    <t>Contribuições do proprietário</t>
  </si>
  <si>
    <t>Total disponível em dinheiro</t>
  </si>
  <si>
    <t>PAGAMENTOS EM DINHEIRO</t>
  </si>
  <si>
    <t>Publicidade</t>
  </si>
  <si>
    <t>Programas de benefícios de funcionários</t>
  </si>
  <si>
    <t>Seguro (que não seja de saúde)</t>
  </si>
  <si>
    <t>Despesas de juros</t>
  </si>
  <si>
    <t>Despesas do escritório</t>
  </si>
  <si>
    <t>Aluguel ou leasing</t>
  </si>
  <si>
    <t>Reparos e manutenção</t>
  </si>
  <si>
    <t>Impostos e licenças</t>
  </si>
  <si>
    <t>Salários (menos créditos func.)</t>
  </si>
  <si>
    <t>SUBTOTAL</t>
  </si>
  <si>
    <t>Dinheiro em caixa (final do mês)</t>
  </si>
  <si>
    <t>Início</t>
  </si>
  <si>
    <t xml:space="preserve"> </t>
  </si>
  <si>
    <t>Jan-xx</t>
  </si>
  <si>
    <t>Fev-xx</t>
  </si>
  <si>
    <t>Mar-xx</t>
  </si>
  <si>
    <t>Abr-xx</t>
  </si>
  <si>
    <t>Total</t>
  </si>
  <si>
    <t>Alerta de mínimo de saldo em dinheiro:</t>
  </si>
  <si>
    <t>Mai-xx</t>
  </si>
  <si>
    <t>Infraestrutura (AWS)</t>
  </si>
  <si>
    <t>Serviços contratados</t>
  </si>
  <si>
    <t>Descontos</t>
  </si>
  <si>
    <t>Projeção de Fluxo de Caixa Vulnera</t>
  </si>
  <si>
    <t>Total de recebimentos em 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</si>
</sst>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&quot;R$&quot;\ #,##0"/>
    <numFmt numFmtId="167" formatCode="mmm\-yy"/>
    <numFmt numFmtId="168" formatCode="mmmm"/>
  </numFmts>
  <fonts count="33" x14ac:knownFonts="1">
    <font>
      <sz val="8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  <scheme val="minor"/>
    </font>
    <font>
      <sz val="10"/>
      <color indexed="8"/>
      <name val="Arial"/>
      <family val="2"/>
      <scheme val="minor"/>
    </font>
    <font>
      <sz val="10"/>
      <name val="Arial"/>
      <family val="2"/>
      <scheme val="minor"/>
    </font>
    <font>
      <b/>
      <sz val="22"/>
      <color theme="1" tint="0.249977111117893"/>
      <name val="Sitka Heading"/>
      <family val="2"/>
      <scheme val="major"/>
    </font>
    <font>
      <b/>
      <sz val="10"/>
      <color theme="1" tint="0.14999847407452621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sz val="8"/>
      <color theme="1" tint="0.14999847407452621"/>
      <name val="Arial"/>
      <family val="2"/>
      <scheme val="minor"/>
    </font>
    <font>
      <sz val="24"/>
      <name val="Arial"/>
      <family val="2"/>
      <scheme val="minor"/>
    </font>
    <font>
      <sz val="48"/>
      <color theme="4" tint="-0.499984740745262"/>
      <name val="Sitka Heading"/>
      <scheme val="major"/>
    </font>
    <font>
      <sz val="18"/>
      <color theme="3"/>
      <name val="Sitka Heading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4"/>
      <name val="Arial"/>
      <family val="2"/>
      <scheme val="minor"/>
    </font>
    <font>
      <b/>
      <sz val="14"/>
      <color theme="1" tint="0.14999847407452621"/>
      <name val="Arial"/>
      <family val="2"/>
      <scheme val="minor"/>
    </font>
    <font>
      <sz val="14"/>
      <name val="Arial"/>
      <family val="2"/>
      <scheme val="minor"/>
    </font>
    <font>
      <sz val="14"/>
      <color theme="1" tint="0.14999847407452621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79998168889431442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7">
    <xf numFmtId="0" fontId="0" fillId="0" borderId="0">
      <alignment wrapText="1"/>
    </xf>
    <xf numFmtId="44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8" applyNumberFormat="0" applyAlignment="0" applyProtection="0"/>
    <xf numFmtId="0" fontId="21" fillId="11" borderId="9" applyNumberFormat="0" applyAlignment="0" applyProtection="0"/>
    <xf numFmtId="0" fontId="22" fillId="11" borderId="8" applyNumberFormat="0" applyAlignment="0" applyProtection="0"/>
    <xf numFmtId="0" fontId="23" fillId="0" borderId="10" applyNumberFormat="0" applyFill="0" applyAlignment="0" applyProtection="0"/>
    <xf numFmtId="0" fontId="24" fillId="12" borderId="11" applyNumberFormat="0" applyAlignment="0" applyProtection="0"/>
    <xf numFmtId="0" fontId="25" fillId="0" borderId="0" applyNumberFormat="0" applyFill="0" applyBorder="0" applyAlignment="0" applyProtection="0"/>
    <xf numFmtId="0" fontId="3" fillId="13" borderId="12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3" applyNumberFormat="0" applyFill="0" applyAlignment="0" applyProtection="0"/>
    <xf numFmtId="0" fontId="2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8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45">
    <xf numFmtId="0" fontId="0" fillId="0" borderId="0" xfId="0">
      <alignment wrapText="1"/>
    </xf>
    <xf numFmtId="0" fontId="4" fillId="0" borderId="0" xfId="0" applyFont="1" applyAlignment="1"/>
    <xf numFmtId="0" fontId="5" fillId="0" borderId="0" xfId="0" applyFont="1">
      <alignment wrapText="1"/>
    </xf>
    <xf numFmtId="0" fontId="4" fillId="0" borderId="0" xfId="0" applyFont="1">
      <alignment wrapText="1"/>
    </xf>
    <xf numFmtId="3" fontId="4" fillId="0" borderId="0" xfId="0" applyNumberFormat="1" applyFo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wrapText="1" indent="1"/>
    </xf>
    <xf numFmtId="0" fontId="7" fillId="0" borderId="0" xfId="0" applyFont="1" applyAlignment="1">
      <alignment horizontal="left" vertical="top" wrapText="1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3" xfId="0" applyFont="1" applyFill="1" applyBorder="1">
      <alignment wrapTex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 indent="1"/>
    </xf>
    <xf numFmtId="3" fontId="6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>
      <alignment wrapText="1"/>
    </xf>
    <xf numFmtId="166" fontId="11" fillId="4" borderId="3" xfId="1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1" fillId="0" borderId="0" xfId="0" applyFont="1">
      <alignment wrapText="1"/>
    </xf>
    <xf numFmtId="0" fontId="11" fillId="4" borderId="2" xfId="0" applyFont="1" applyFill="1" applyBorder="1" applyAlignment="1">
      <alignment horizontal="left" vertical="center" wrapText="1" indent="2"/>
    </xf>
    <xf numFmtId="0" fontId="11" fillId="4" borderId="3" xfId="0" applyFont="1" applyFill="1" applyBorder="1" applyAlignment="1">
      <alignment horizontal="left" vertical="center" wrapText="1" indent="2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 indent="1"/>
    </xf>
    <xf numFmtId="0" fontId="30" fillId="6" borderId="0" xfId="0" applyFont="1" applyFill="1" applyAlignment="1">
      <alignment horizontal="center" vertical="center" wrapText="1"/>
    </xf>
    <xf numFmtId="167" fontId="30" fillId="6" borderId="0" xfId="0" applyNumberFormat="1" applyFont="1" applyFill="1" applyAlignment="1">
      <alignment horizontal="center" vertical="center" wrapText="1"/>
    </xf>
    <xf numFmtId="168" fontId="30" fillId="6" borderId="0" xfId="0" applyNumberFormat="1" applyFont="1" applyFill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 indent="1"/>
    </xf>
    <xf numFmtId="3" fontId="31" fillId="0" borderId="0" xfId="0" applyNumberFormat="1" applyFont="1" applyAlignment="1" applyProtection="1">
      <alignment horizontal="center" vertical="center" wrapText="1"/>
      <protection locked="0"/>
    </xf>
    <xf numFmtId="3" fontId="31" fillId="2" borderId="0" xfId="0" applyNumberFormat="1" applyFont="1" applyFill="1" applyAlignment="1">
      <alignment horizontal="center" vertical="center" wrapText="1"/>
    </xf>
    <xf numFmtId="3" fontId="31" fillId="5" borderId="0" xfId="0" applyNumberFormat="1" applyFont="1" applyFill="1" applyAlignment="1">
      <alignment horizontal="center" vertical="center" wrapText="1"/>
    </xf>
    <xf numFmtId="3" fontId="31" fillId="0" borderId="0" xfId="0" applyNumberFormat="1" applyFont="1" applyAlignment="1">
      <alignment horizontal="center" vertical="center" wrapText="1"/>
    </xf>
    <xf numFmtId="0" fontId="30" fillId="6" borderId="0" xfId="0" applyFont="1" applyFill="1" applyAlignment="1">
      <alignment horizontal="left" vertical="center" wrapText="1" indent="1"/>
    </xf>
    <xf numFmtId="0" fontId="32" fillId="6" borderId="0" xfId="0" applyFont="1" applyFill="1" applyAlignment="1">
      <alignment horizontal="center" vertical="center" wrapText="1"/>
    </xf>
    <xf numFmtId="0" fontId="32" fillId="0" borderId="0" xfId="0" applyFont="1" applyAlignment="1">
      <alignment horizontal="left" vertical="center" wrapText="1" indent="1"/>
    </xf>
    <xf numFmtId="3" fontId="32" fillId="5" borderId="0" xfId="0" applyNumberFormat="1" applyFont="1" applyFill="1" applyAlignment="1">
      <alignment horizontal="center" vertical="center" wrapText="1"/>
    </xf>
    <xf numFmtId="3" fontId="32" fillId="0" borderId="0" xfId="0" applyNumberFormat="1" applyFont="1" applyAlignment="1" applyProtection="1">
      <alignment horizontal="center" vertical="center" wrapText="1"/>
      <protection locked="0"/>
    </xf>
    <xf numFmtId="3" fontId="32" fillId="2" borderId="0" xfId="0" applyNumberFormat="1" applyFont="1" applyFill="1" applyAlignment="1">
      <alignment horizontal="center" vertical="center" wrapText="1"/>
    </xf>
    <xf numFmtId="0" fontId="30" fillId="3" borderId="0" xfId="0" applyFont="1" applyFill="1" applyAlignment="1">
      <alignment horizontal="left" vertical="center" wrapText="1" indent="1"/>
    </xf>
    <xf numFmtId="3" fontId="32" fillId="2" borderId="1" xfId="0" applyNumberFormat="1" applyFont="1" applyFill="1" applyBorder="1" applyAlignment="1">
      <alignment horizontal="center" vertical="center" wrapText="1"/>
    </xf>
    <xf numFmtId="3" fontId="32" fillId="5" borderId="1" xfId="0" applyNumberFormat="1" applyFont="1" applyFill="1" applyBorder="1" applyAlignment="1">
      <alignment horizontal="center" vertical="center" wrapText="1"/>
    </xf>
    <xf numFmtId="0" fontId="32" fillId="5" borderId="0" xfId="0" applyFont="1" applyFill="1" applyAlignment="1">
      <alignment horizontal="center" vertical="center" wrapText="1"/>
    </xf>
    <xf numFmtId="0" fontId="30" fillId="3" borderId="1" xfId="0" applyFont="1" applyFill="1" applyBorder="1" applyAlignment="1">
      <alignment horizontal="left" vertical="center" wrapText="1" inden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1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3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2" builtinId="3" customBuiltin="1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fill>
        <patternFill patternType="lightUp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lef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fill>
        <patternFill patternType="solid">
          <fgColor indexed="64"/>
          <bgColor theme="8" tint="0.5999633777886288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fill>
        <patternFill patternType="lightUp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fill>
        <patternFill patternType="lightUp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minor"/>
      </font>
      <numFmt numFmtId="22" formatCode="mmm/yy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22" formatCode="mmm/yy"/>
      <fill>
        <patternFill patternType="solid">
          <fgColor indexed="64"/>
          <bgColor theme="8" tint="0.599963377788628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minor"/>
      </font>
      <numFmt numFmtId="3" formatCode="#,##0"/>
      <fill>
        <patternFill patternType="lightUp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minor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minor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minor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minor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minor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lef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fill>
        <patternFill patternType="solid">
          <fgColor indexed="64"/>
          <bgColor theme="8" tint="0.5999633777886288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numFmt numFmtId="3" formatCode="#,##0"/>
      <fill>
        <patternFill patternType="lightUp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protection locked="1" hidden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rgb="FFC00000"/>
      </font>
      <fill>
        <patternFill>
          <bgColor theme="8" tint="0.79998168889431442"/>
        </patternFill>
      </fill>
    </dxf>
    <dxf>
      <font>
        <b/>
        <i val="0"/>
      </font>
    </dxf>
    <dxf>
      <fill>
        <patternFill>
          <bgColor theme="0" tint="-4.9989318521683403E-2"/>
        </patternFill>
      </fill>
    </dxf>
    <dxf>
      <font>
        <b/>
        <i val="0"/>
        <color auto="1"/>
      </font>
      <fill>
        <patternFill>
          <bgColor theme="8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Dinheiro" pivot="0" count="4" xr9:uid="{3973EF6A-B0C6-494A-AB23-DAB401262EA5}">
      <tableStyleElement type="wholeTable" dxfId="57"/>
      <tableStyleElement type="headerRow" dxfId="56"/>
      <tableStyleElement type="totalRow" dxfId="55"/>
      <tableStyleElement type="firstTotalCell" dxfId="5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DDDD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CCFF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l">
              <a:defRPr sz="2400" b="0" i="0" u="none" strike="noStrike" baseline="0">
                <a:solidFill>
                  <a:schemeClr val="tx2">
                    <a:lumMod val="75000"/>
                  </a:schemeClr>
                </a:solidFill>
                <a:effectLst/>
                <a:latin typeface="Sitka Heading"/>
                <a:ea typeface="Sitka Heading"/>
                <a:cs typeface="Sitka Heading"/>
              </a:defRPr>
            </a:pPr>
            <a:r>
              <a:rPr lang="en-US" sz="2400" b="0" i="0" u="none" strike="noStrike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ADATUM CORPORATION</a:t>
            </a:r>
          </a:p>
          <a:p>
            <a:pPr algn="l">
              <a:defRPr sz="2400" b="0" i="0" u="none" strike="noStrike" baseline="0">
                <a:solidFill>
                  <a:schemeClr val="tx2">
                    <a:lumMod val="75000"/>
                  </a:schemeClr>
                </a:solidFill>
                <a:effectLst/>
                <a:latin typeface="Sitka Heading"/>
                <a:ea typeface="Sitka Heading"/>
                <a:cs typeface="Sitka Heading"/>
              </a:defRPr>
            </a:pPr>
            <a:r>
              <a:rPr lang="en-US" sz="4800"/>
              <a:t>Projeção de fluxo de caixa </a:t>
            </a:r>
          </a:p>
        </c:rich>
      </c:tx>
      <c:layout>
        <c:manualLayout>
          <c:xMode val="edge"/>
          <c:yMode val="edge"/>
          <c:x val="8.7885020865898264E-2"/>
          <c:y val="4.488920733891806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7332865859300052E-2"/>
          <c:y val="0.26297932022775955"/>
          <c:w val="0.84327786948709338"/>
          <c:h val="0.52308481526934003"/>
        </c:manualLayout>
      </c:layout>
      <c:barChart>
        <c:barDir val="col"/>
        <c:grouping val="clustered"/>
        <c:varyColors val="0"/>
        <c:ser>
          <c:idx val="0"/>
          <c:order val="0"/>
          <c:tx>
            <c:v>Projeção de fluxo de caixa</c:v>
          </c:tx>
          <c:invertIfNegative val="0"/>
          <c:cat>
            <c:strRef>
              <c:f>'Fluxo de caixa'!$C$3:$H$3</c:f>
              <c:strCache>
                <c:ptCount val="6"/>
                <c:pt idx="0">
                  <c:v>Início</c:v>
                </c:pt>
                <c:pt idx="1">
                  <c:v>Jan-xx</c:v>
                </c:pt>
                <c:pt idx="2">
                  <c:v>Fev-xx</c:v>
                </c:pt>
                <c:pt idx="3">
                  <c:v>Mar-xx</c:v>
                </c:pt>
                <c:pt idx="4">
                  <c:v>Abr-xx</c:v>
                </c:pt>
                <c:pt idx="5">
                  <c:v>Mai-xx</c:v>
                </c:pt>
              </c:strCache>
            </c:strRef>
          </c:cat>
          <c:val>
            <c:numRef>
              <c:f>'Fluxo de caixa'!$C$29:$H$29</c:f>
              <c:numCache>
                <c:formatCode>#,##0</c:formatCode>
                <c:ptCount val="6"/>
                <c:pt idx="0">
                  <c:v>0</c:v>
                </c:pt>
                <c:pt idx="1">
                  <c:v>-405</c:v>
                </c:pt>
                <c:pt idx="2">
                  <c:v>-419</c:v>
                </c:pt>
                <c:pt idx="3">
                  <c:v>-223</c:v>
                </c:pt>
                <c:pt idx="4">
                  <c:v>141</c:v>
                </c:pt>
                <c:pt idx="5">
                  <c:v>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E-4586-9BA1-20653FE14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172224"/>
        <c:axId val="165924864"/>
      </c:barChart>
      <c:lineChart>
        <c:grouping val="standard"/>
        <c:varyColors val="0"/>
        <c:ser>
          <c:idx val="1"/>
          <c:order val="1"/>
          <c:tx>
            <c:v>Alerta de mínimo de dinheiro em caixa</c:v>
          </c:tx>
          <c:spPr>
            <a:ln>
              <a:solidFill>
                <a:schemeClr val="accent1"/>
              </a:solidFill>
            </a:ln>
            <a:effectLst/>
          </c:spPr>
          <c:marker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'Fluxo de caixa'!$C$3:$H$3</c:f>
              <c:strCache>
                <c:ptCount val="6"/>
                <c:pt idx="0">
                  <c:v>Início</c:v>
                </c:pt>
                <c:pt idx="1">
                  <c:v>Jan-xx</c:v>
                </c:pt>
                <c:pt idx="2">
                  <c:v>Fev-xx</c:v>
                </c:pt>
                <c:pt idx="3">
                  <c:v>Mar-xx</c:v>
                </c:pt>
                <c:pt idx="4">
                  <c:v>Abr-xx</c:v>
                </c:pt>
                <c:pt idx="5">
                  <c:v>Mai-xx</c:v>
                </c:pt>
              </c:strCache>
            </c:strRef>
          </c:cat>
          <c:val>
            <c:numRef>
              <c:f>'Fluxo de caixa'!#REF!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0E-4586-9BA1-20653FE14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72224"/>
        <c:axId val="165924864"/>
      </c:lineChart>
      <c:catAx>
        <c:axId val="14917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0"/>
                </a:pPr>
                <a:r>
                  <a:rPr lang="en-US" sz="1600" b="0"/>
                  <a:t>Período</a:t>
                </a:r>
              </a:p>
            </c:rich>
          </c:tx>
          <c:layout>
            <c:manualLayout>
              <c:xMode val="edge"/>
              <c:yMode val="edge"/>
              <c:x val="0.46837054532611028"/>
              <c:y val="0.8942980304409121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b="0">
                <a:solidFill>
                  <a:sysClr val="windowText" lastClr="000000"/>
                </a:solidFill>
              </a:defRPr>
            </a:pPr>
            <a:endParaRPr lang="pt-BR"/>
          </a:p>
        </c:txPr>
        <c:crossAx val="165924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5924864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0"/>
                </a:pPr>
                <a:r>
                  <a:rPr lang="en-US" sz="1600" b="0"/>
                  <a:t>Dinheiro em caixa</a:t>
                </a:r>
              </a:p>
            </c:rich>
          </c:tx>
          <c:layout>
            <c:manualLayout>
              <c:xMode val="edge"/>
              <c:yMode val="edge"/>
              <c:x val="2.6307888288611744E-2"/>
              <c:y val="0.4266816536539297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149172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887660146377798"/>
          <c:y val="5.627642140085827E-2"/>
          <c:w val="0.21341484594810523"/>
          <c:h val="8.9770354906054298E-2"/>
        </c:manualLayout>
      </c:layout>
      <c:overlay val="0"/>
      <c:txPr>
        <a:bodyPr/>
        <a:lstStyle/>
        <a:p>
          <a:pPr>
            <a:defRPr sz="1100">
              <a:solidFill>
                <a:sysClr val="windowText" lastClr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ln w="9525">
      <a:solidFill>
        <a:schemeClr val="tx1">
          <a:lumMod val="75000"/>
          <a:lumOff val="25000"/>
        </a:schemeClr>
      </a:solidFill>
      <a:round/>
    </a:ln>
  </c:spPr>
  <c:printSettings>
    <c:headerFooter alignWithMargins="0"/>
    <c:pageMargins b="1" l="0.75000000000000011" r="0.750000000000000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4939</xdr:colOff>
      <xdr:row>2</xdr:row>
      <xdr:rowOff>191909</xdr:rowOff>
    </xdr:from>
    <xdr:to>
      <xdr:col>11</xdr:col>
      <xdr:colOff>1053078</xdr:colOff>
      <xdr:row>28</xdr:row>
      <xdr:rowOff>214312</xdr:rowOff>
    </xdr:to>
    <xdr:graphicFrame macro="">
      <xdr:nvGraphicFramePr>
        <xdr:cNvPr id="4098" name="Gráfico 2" descr="Gráfico de combinação mostrando o Alerta de Mínimo de Dinheiro em Caixa e a Projeção de Fluxo de Caixa ">
          <a:extLst>
            <a:ext uri="{FF2B5EF4-FFF2-40B4-BE49-F238E27FC236}">
              <a16:creationId xmlns:a16="http://schemas.microsoft.com/office/drawing/2014/main" id="{00000000-0008-0000-0100-000002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D09BB-34D3-4AF7-9031-3D6DF1158C56}" name="RecebimentosEmDinheiro" displayName="RecebimentosEmDinheiro" ref="B6:I13" totalsRowCount="1" headerRowDxfId="38" dataDxfId="36" totalsRowDxfId="37" headerRowBorderDxfId="51" tableBorderDxfId="52">
  <autoFilter ref="B6:I12" xr:uid="{CFC3E0DF-7E01-43B0-81AC-B970BB27AC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B785BA6-709A-4A26-97A8-620F1A41A744}" name="RECEBIMENTOS EM DINHEIRO" totalsRowLabel="Total de recebimentos em dinheiro" dataDxfId="46" totalsRowDxfId="7"/>
    <tableColumn id="2" xr3:uid="{91C2B6BC-11DB-4F7F-A837-AA987D387048}" name=" " dataDxfId="45" totalsRowDxfId="6"/>
    <tableColumn id="3" xr3:uid="{EAFC92A7-99F7-4058-BE5D-3FCB3E5080BC}" name="Jan-xx" totalsRowFunction="custom" dataDxfId="44" totalsRowDxfId="5">
      <totalsRowFormula>SUM(D7,D9:D12,(D8*-1))</totalsRowFormula>
    </tableColumn>
    <tableColumn id="4" xr3:uid="{DF5F164F-FD23-4AAA-A7A5-55E2EA3129E5}" name="Fev-xx" totalsRowFunction="custom" dataDxfId="43" totalsRowDxfId="4">
      <totalsRowFormula>SUM(E7,E9:E12,(E8*-1))</totalsRowFormula>
    </tableColumn>
    <tableColumn id="5" xr3:uid="{475C154A-8FF3-4B3F-858C-11CB0D071C8E}" name="Mar-xx" totalsRowFunction="custom" dataDxfId="42" totalsRowDxfId="3">
      <totalsRowFormula>SUM(F7,F9:F12,(F8*-1))</totalsRowFormula>
    </tableColumn>
    <tableColumn id="6" xr3:uid="{A4A81A2E-5A80-49FF-B0C7-C3FD322D8328}" name="Abr-xx" totalsRowFunction="custom" dataDxfId="41" totalsRowDxfId="2">
      <totalsRowFormula>SUM(G7,G9:G12,(G8*-1))</totalsRowFormula>
    </tableColumn>
    <tableColumn id="7" xr3:uid="{057ACB0A-F039-4246-886D-E108CD9A4C27}" name="Mai-xx" totalsRowFunction="custom" dataDxfId="40" totalsRowDxfId="1">
      <totalsRowFormula>SUM(H7,H9:H12,(H8*-1))</totalsRowFormula>
    </tableColumn>
    <tableColumn id="15" xr3:uid="{648D2FEE-FA3E-48F9-8B91-D10A39039861}" name="Total" totalsRowFunction="sum" dataDxfId="39" totalsRowDxfId="0"/>
  </tableColumns>
  <tableStyleInfo name="Dinheiro" showFirstColumn="0" showLastColumn="0" showRowStripes="0" showColumnStripes="0"/>
  <extLst>
    <ext xmlns:x14="http://schemas.microsoft.com/office/spreadsheetml/2009/9/main" uri="{504A1905-F514-4f6f-8877-14C23A59335A}">
      <x14:table altTextSummary="Insira ou modifique os itens de Recibos de Caixa e os valores de cada mês nesta tabela. O Total de Recibos de Caixa e o Total disponível são calculados automaticamente 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C4B605-CC6D-4B4B-B065-4404522D4544}" name="DinheiroEmCaixa" displayName="DinheiroEmCaixa" ref="C3:I4" totalsRowShown="0" headerRowDxfId="28" dataDxfId="27" headerRowBorderDxfId="49" tableBorderDxfId="50">
  <autoFilter ref="C3:I4" xr:uid="{75A0FB42-9BAD-45ED-B6CD-B87D7AFD6F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C8D52D9-107B-402E-9F92-2189471D5CC0}" name="Início" dataDxfId="35"/>
    <tableColumn id="2" xr3:uid="{20D78004-755E-4402-9E26-152FC8ED5814}" name="Jan-xx" dataDxfId="34"/>
    <tableColumn id="3" xr3:uid="{58B5D5C5-7173-416A-A579-975E8462BF39}" name="Fev-xx" dataDxfId="33">
      <calculatedColumnFormula>D29</calculatedColumnFormula>
    </tableColumn>
    <tableColumn id="4" xr3:uid="{CCD3D305-A175-4686-A03A-FE03A58B6046}" name="Mar-xx" dataDxfId="32">
      <calculatedColumnFormula>E29</calculatedColumnFormula>
    </tableColumn>
    <tableColumn id="5" xr3:uid="{7487B9ED-A5B6-4275-B519-DF9A4DC952A3}" name="Abr-xx" dataDxfId="31">
      <calculatedColumnFormula>F29</calculatedColumnFormula>
    </tableColumn>
    <tableColumn id="6" xr3:uid="{D0285F12-7AB3-434D-ACFC-557AB16EA276}" name="Mai-xx" dataDxfId="30">
      <calculatedColumnFormula>G29</calculatedColumnFormula>
    </tableColumn>
    <tableColumn id="14" xr3:uid="{5C490499-9979-4A92-A6A0-E575500F609A}" name="Total" dataDxfId="29"/>
  </tableColumns>
  <tableStyleInfo name="Dinheiro" showFirstColumn="0" showLastColumn="0" showRowStripes="1" showColumnStripes="0"/>
  <extLst>
    <ext xmlns:x14="http://schemas.microsoft.com/office/spreadsheetml/2009/9/main" uri="{504A1905-F514-4f6f-8877-14C23A59335A}">
      <x14:table altTextSummary="Insira Dinheiro disponível no início nesta tabela. O dinheiro em mãos é calculado automaticamente para cada mê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8AA0C5-6F01-4707-BE57-FCE812638BFE}" name="Despesas" displayName="Despesas" ref="B16:I28" totalsRowCount="1" headerRowDxfId="10" dataDxfId="8" totalsRowDxfId="9" headerRowBorderDxfId="47" tableBorderDxfId="48">
  <autoFilter ref="B16:I27" xr:uid="{A0C50E5F-48E7-4FF5-9174-0349EDAEAEE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261CF7A-EEE7-487E-A66A-67839141F582}" name="PAGAMENTOS EM DINHEIRO" totalsRowLabel="SUBTOTAL" dataDxfId="26" totalsRowDxfId="25"/>
    <tableColumn id="2" xr3:uid="{FFDDD715-00DA-40DA-B7B2-83C50324FA64}" name=" " dataDxfId="24" totalsRowDxfId="23"/>
    <tableColumn id="3" xr3:uid="{12727C3A-6CCB-403A-9105-08531DDF44CE}" name="Jan-xx" totalsRowFunction="sum" dataDxfId="22" totalsRowDxfId="21"/>
    <tableColumn id="4" xr3:uid="{6EABBF00-527B-42E9-AAE1-638685D3999F}" name="Fev-xx" totalsRowFunction="sum" dataDxfId="20" totalsRowDxfId="19"/>
    <tableColumn id="5" xr3:uid="{6E514C19-7D32-44A7-A4A3-F9D85F38D8A4}" name="Mar-xx" totalsRowFunction="sum" dataDxfId="18" totalsRowDxfId="17"/>
    <tableColumn id="6" xr3:uid="{D2A328FD-714B-4F71-A561-655887DCB47B}" name="Abr-xx" totalsRowFunction="sum" dataDxfId="16" totalsRowDxfId="15"/>
    <tableColumn id="7" xr3:uid="{09AE9247-F0FE-4634-9245-22CC1836C30E}" name="Mai-xx" totalsRowFunction="sum" dataDxfId="14" totalsRowDxfId="13"/>
    <tableColumn id="15" xr3:uid="{CF05919A-D829-4999-9210-E2C1BD966A3B}" name="Total" totalsRowFunction="sum" dataDxfId="12" totalsRowDxfId="11">
      <calculatedColumnFormula>SUM(D17:H17)</calculatedColumnFormula>
    </tableColumn>
  </tableColumns>
  <tableStyleInfo name="Dinheiro" showFirstColumn="1" showLastColumn="0" showRowStripes="0" showColumnStripes="0"/>
  <extLst>
    <ext xmlns:x14="http://schemas.microsoft.com/office/spreadsheetml/2009/9/main" uri="{504A1905-F514-4f6f-8877-14C23A59335A}">
      <x14:table altTextSummary="Insira ou modifique os itens pagos à vista e os valores de cada mês nesta tabela. O subtotal é calculado automaticamente no final"/>
    </ext>
  </extLst>
</table>
</file>

<file path=xl/theme/theme1.xml><?xml version="1.0" encoding="utf-8"?>
<a:theme xmlns:a="http://schemas.openxmlformats.org/drawingml/2006/main" name="Office Theme">
  <a:themeElements>
    <a:clrScheme name="Custom 100">
      <a:dk1>
        <a:sysClr val="windowText" lastClr="000000"/>
      </a:dk1>
      <a:lt1>
        <a:sysClr val="window" lastClr="FFFFFF"/>
      </a:lt1>
      <a:dk2>
        <a:srgbClr val="1F497D"/>
      </a:dk2>
      <a:lt2>
        <a:srgbClr val="E7E6E6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46">
      <a:majorFont>
        <a:latin typeface="Sitka Heading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  <pageSetUpPr fitToPage="1"/>
  </sheetPr>
  <dimension ref="B1:P62"/>
  <sheetViews>
    <sheetView showGridLines="0" tabSelected="1" zoomScale="86" zoomScaleNormal="86" workbookViewId="0">
      <selection activeCell="L6" sqref="L6"/>
    </sheetView>
  </sheetViews>
  <sheetFormatPr defaultColWidth="9.33203125" defaultRowHeight="11.25" x14ac:dyDescent="0.2"/>
  <cols>
    <col min="1" max="1" width="5.6640625" style="3" customWidth="1"/>
    <col min="2" max="2" width="70.33203125" style="3" bestFit="1" customWidth="1"/>
    <col min="3" max="16" width="15.6640625" style="3" customWidth="1"/>
    <col min="17" max="17" width="5.6640625" style="3" customWidth="1"/>
    <col min="18" max="16384" width="9.33203125" style="3"/>
  </cols>
  <sheetData>
    <row r="1" spans="2:16" s="1" customFormat="1" ht="60" customHeight="1" thickBot="1" x14ac:dyDescent="0.25">
      <c r="B1" s="22" t="s">
        <v>32</v>
      </c>
      <c r="C1" s="23"/>
      <c r="D1" s="23"/>
      <c r="E1" s="23"/>
      <c r="F1" s="23"/>
      <c r="G1" s="23"/>
      <c r="H1" s="23"/>
      <c r="I1" s="24"/>
      <c r="J1" s="18"/>
      <c r="K1" s="18"/>
      <c r="L1" s="18"/>
      <c r="M1" s="18"/>
      <c r="N1" s="18"/>
      <c r="O1" s="18"/>
      <c r="P1" s="18"/>
    </row>
    <row r="2" spans="2:16" s="1" customFormat="1" ht="60" customHeight="1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s="1" customFormat="1" ht="25.15" customHeight="1" x14ac:dyDescent="0.2">
      <c r="B3" s="25"/>
      <c r="C3" s="26" t="s">
        <v>20</v>
      </c>
      <c r="D3" s="27" t="s">
        <v>22</v>
      </c>
      <c r="E3" s="27" t="s">
        <v>23</v>
      </c>
      <c r="F3" s="27" t="s">
        <v>24</v>
      </c>
      <c r="G3" s="27" t="s">
        <v>25</v>
      </c>
      <c r="H3" s="27" t="s">
        <v>28</v>
      </c>
      <c r="I3" s="28" t="s">
        <v>26</v>
      </c>
      <c r="J3" s="6"/>
      <c r="K3" s="6"/>
      <c r="L3" s="7"/>
      <c r="M3" s="7"/>
      <c r="N3" s="7"/>
    </row>
    <row r="4" spans="2:16" s="1" customFormat="1" ht="34.9" customHeight="1" x14ac:dyDescent="0.2">
      <c r="B4" s="29" t="s">
        <v>0</v>
      </c>
      <c r="C4" s="30"/>
      <c r="D4" s="31">
        <v>0</v>
      </c>
      <c r="E4" s="31">
        <f>D29</f>
        <v>-405</v>
      </c>
      <c r="F4" s="31">
        <f>E29</f>
        <v>-419</v>
      </c>
      <c r="G4" s="31">
        <f>F29</f>
        <v>-223</v>
      </c>
      <c r="H4" s="31">
        <f>G29</f>
        <v>141</v>
      </c>
      <c r="I4" s="32"/>
      <c r="J4" s="6"/>
      <c r="K4" s="6"/>
    </row>
    <row r="5" spans="2:16" s="1" customFormat="1" ht="34.9" customHeight="1" x14ac:dyDescent="0.2">
      <c r="B5" s="25"/>
      <c r="C5" s="33"/>
      <c r="D5" s="33"/>
      <c r="E5" s="33"/>
      <c r="F5" s="33"/>
      <c r="G5" s="33"/>
      <c r="H5" s="33"/>
      <c r="I5" s="33"/>
      <c r="J5" s="14"/>
      <c r="K5" s="14"/>
      <c r="L5" s="7"/>
      <c r="M5" s="7"/>
      <c r="N5" s="7"/>
      <c r="O5" s="7"/>
      <c r="P5" s="7"/>
    </row>
    <row r="6" spans="2:16" s="1" customFormat="1" ht="34.9" customHeight="1" x14ac:dyDescent="0.2">
      <c r="B6" s="34" t="s">
        <v>1</v>
      </c>
      <c r="C6" s="35" t="s">
        <v>21</v>
      </c>
      <c r="D6" s="27" t="s">
        <v>22</v>
      </c>
      <c r="E6" s="27" t="s">
        <v>23</v>
      </c>
      <c r="F6" s="27" t="s">
        <v>24</v>
      </c>
      <c r="G6" s="27" t="s">
        <v>25</v>
      </c>
      <c r="H6" s="27" t="s">
        <v>28</v>
      </c>
      <c r="I6" s="35" t="s">
        <v>26</v>
      </c>
      <c r="J6" s="6"/>
      <c r="K6" s="6"/>
      <c r="L6" s="6"/>
      <c r="M6" s="6"/>
      <c r="N6" s="6"/>
      <c r="O6" s="6"/>
      <c r="P6" s="6"/>
    </row>
    <row r="7" spans="2:16" s="6" customFormat="1" ht="34.9" customHeight="1" x14ac:dyDescent="0.2">
      <c r="B7" s="36" t="s">
        <v>2</v>
      </c>
      <c r="C7" s="37"/>
      <c r="D7" s="38">
        <v>250</v>
      </c>
      <c r="E7" s="38">
        <v>400</v>
      </c>
      <c r="F7" s="38">
        <v>650</v>
      </c>
      <c r="G7" s="38">
        <v>850</v>
      </c>
      <c r="H7" s="38">
        <v>1000</v>
      </c>
      <c r="I7" s="39">
        <f>SUM(D7:H7)</f>
        <v>3150</v>
      </c>
    </row>
    <row r="8" spans="2:16" s="6" customFormat="1" ht="34.9" customHeight="1" x14ac:dyDescent="0.2">
      <c r="B8" s="36" t="s">
        <v>31</v>
      </c>
      <c r="C8" s="37"/>
      <c r="D8" s="38">
        <v>50</v>
      </c>
      <c r="E8" s="38">
        <v>40</v>
      </c>
      <c r="F8" s="38">
        <v>65</v>
      </c>
      <c r="G8" s="38">
        <v>85</v>
      </c>
      <c r="H8" s="38">
        <v>100</v>
      </c>
      <c r="I8" s="39">
        <f>SUM(D8:H8)</f>
        <v>340</v>
      </c>
      <c r="L8" s="14"/>
      <c r="M8" s="14"/>
      <c r="N8" s="14"/>
      <c r="O8" s="14"/>
      <c r="P8" s="14"/>
    </row>
    <row r="9" spans="2:16" s="6" customFormat="1" ht="34.9" customHeight="1" x14ac:dyDescent="0.2">
      <c r="B9" s="36" t="s">
        <v>3</v>
      </c>
      <c r="C9" s="37"/>
      <c r="D9" s="38">
        <v>0</v>
      </c>
      <c r="E9" s="38">
        <v>0</v>
      </c>
      <c r="F9" s="38">
        <v>0</v>
      </c>
      <c r="G9" s="38">
        <v>0</v>
      </c>
      <c r="H9" s="38">
        <v>0</v>
      </c>
      <c r="I9" s="39">
        <f>SUM(D9:H9)</f>
        <v>0</v>
      </c>
    </row>
    <row r="10" spans="2:16" s="6" customFormat="1" ht="34.9" customHeight="1" x14ac:dyDescent="0.2">
      <c r="B10" s="36" t="s">
        <v>4</v>
      </c>
      <c r="C10" s="37"/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9">
        <f>SUM(D10:H10)</f>
        <v>0</v>
      </c>
    </row>
    <row r="11" spans="2:16" s="6" customFormat="1" ht="34.9" customHeight="1" x14ac:dyDescent="0.2">
      <c r="B11" s="36" t="s">
        <v>5</v>
      </c>
      <c r="C11" s="37"/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9">
        <f>SUM(D11:H11)</f>
        <v>0</v>
      </c>
    </row>
    <row r="12" spans="2:16" s="6" customFormat="1" ht="34.9" customHeight="1" x14ac:dyDescent="0.2">
      <c r="B12" s="36" t="s">
        <v>6</v>
      </c>
      <c r="C12" s="37"/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9">
        <f>SUM(D12:H12)</f>
        <v>0</v>
      </c>
    </row>
    <row r="13" spans="2:16" s="6" customFormat="1" ht="34.9" customHeight="1" x14ac:dyDescent="0.2">
      <c r="B13" s="40" t="s">
        <v>33</v>
      </c>
      <c r="C13" s="37"/>
      <c r="D13" s="38">
        <f>SUM(D7,D9:D12,(D8*-1))</f>
        <v>200</v>
      </c>
      <c r="E13" s="38">
        <f t="shared" ref="E13:H13" si="0">SUM(E7,E9:E12,(E8*-1))</f>
        <v>360</v>
      </c>
      <c r="F13" s="39">
        <f t="shared" si="0"/>
        <v>585</v>
      </c>
      <c r="G13" s="39">
        <f t="shared" si="0"/>
        <v>765</v>
      </c>
      <c r="H13" s="39">
        <f t="shared" si="0"/>
        <v>900</v>
      </c>
      <c r="I13" s="39">
        <f>SUBTOTAL(109,RecebimentosEmDinheiro[Total])</f>
        <v>3490</v>
      </c>
    </row>
    <row r="14" spans="2:16" s="6" customFormat="1" ht="34.9" customHeight="1" x14ac:dyDescent="0.2">
      <c r="B14" s="29" t="s">
        <v>7</v>
      </c>
      <c r="C14" s="41">
        <f>(C4+RecebimentosEmDinheiro[[#Totals],[ ]])</f>
        <v>0</v>
      </c>
      <c r="D14" s="41">
        <f>(D4+RecebimentosEmDinheiro[[#Totals],[Jan-xx]])</f>
        <v>200</v>
      </c>
      <c r="E14" s="41">
        <f>(E4+RecebimentosEmDinheiro[[#Totals],[Fev-xx]])</f>
        <v>-45</v>
      </c>
      <c r="F14" s="41">
        <f>(F4+RecebimentosEmDinheiro[[#Totals],[Mar-xx]])</f>
        <v>166</v>
      </c>
      <c r="G14" s="41">
        <f>(G4+RecebimentosEmDinheiro[[#Totals],[Abr-xx]])</f>
        <v>542</v>
      </c>
      <c r="H14" s="41">
        <f>(H4+RecebimentosEmDinheiro[[#Totals],[Mai-xx]])</f>
        <v>1041</v>
      </c>
      <c r="I14" s="42"/>
    </row>
    <row r="15" spans="2:16" s="6" customFormat="1" ht="34.9" customHeight="1" x14ac:dyDescent="0.2">
      <c r="B15" s="25"/>
      <c r="C15" s="33"/>
      <c r="D15" s="33"/>
      <c r="E15" s="33"/>
      <c r="F15" s="33"/>
      <c r="G15" s="33"/>
      <c r="H15" s="33"/>
      <c r="I15" s="33"/>
      <c r="J15" s="14"/>
      <c r="K15" s="14"/>
    </row>
    <row r="16" spans="2:16" s="6" customFormat="1" ht="34.9" customHeight="1" x14ac:dyDescent="0.2">
      <c r="B16" s="34" t="s">
        <v>8</v>
      </c>
      <c r="C16" s="35" t="s">
        <v>21</v>
      </c>
      <c r="D16" s="27" t="s">
        <v>22</v>
      </c>
      <c r="E16" s="27" t="s">
        <v>23</v>
      </c>
      <c r="F16" s="27" t="s">
        <v>24</v>
      </c>
      <c r="G16" s="27" t="s">
        <v>25</v>
      </c>
      <c r="H16" s="27" t="s">
        <v>28</v>
      </c>
      <c r="I16" s="35" t="s">
        <v>26</v>
      </c>
    </row>
    <row r="17" spans="2:16" s="6" customFormat="1" ht="34.9" customHeight="1" x14ac:dyDescent="0.2">
      <c r="B17" s="36" t="s">
        <v>9</v>
      </c>
      <c r="C17" s="37"/>
      <c r="D17" s="38">
        <v>350</v>
      </c>
      <c r="E17" s="38">
        <v>350</v>
      </c>
      <c r="F17" s="38">
        <v>350</v>
      </c>
      <c r="G17" s="38">
        <v>350</v>
      </c>
      <c r="H17" s="38">
        <v>350</v>
      </c>
      <c r="I17" s="39">
        <f>SUM(D17:H17)</f>
        <v>1750</v>
      </c>
    </row>
    <row r="18" spans="2:16" s="6" customFormat="1" ht="34.9" customHeight="1" x14ac:dyDescent="0.2">
      <c r="B18" s="36" t="s">
        <v>30</v>
      </c>
      <c r="C18" s="37"/>
      <c r="D18" s="38">
        <v>0</v>
      </c>
      <c r="E18" s="38"/>
      <c r="F18" s="38"/>
      <c r="G18" s="38"/>
      <c r="H18" s="38"/>
      <c r="I18" s="39">
        <f>SUM(D18:H18)</f>
        <v>0</v>
      </c>
      <c r="L18" s="14"/>
      <c r="M18" s="14"/>
      <c r="N18" s="14"/>
      <c r="O18" s="14"/>
      <c r="P18" s="14"/>
    </row>
    <row r="19" spans="2:16" s="6" customFormat="1" ht="34.9" customHeight="1" x14ac:dyDescent="0.2">
      <c r="B19" s="36" t="s">
        <v>10</v>
      </c>
      <c r="C19" s="37"/>
      <c r="D19" s="38">
        <v>0</v>
      </c>
      <c r="E19" s="38"/>
      <c r="F19" s="38"/>
      <c r="G19" s="38"/>
      <c r="H19" s="38"/>
      <c r="I19" s="39">
        <f>SUM(D19:H19)</f>
        <v>0</v>
      </c>
    </row>
    <row r="20" spans="2:16" s="6" customFormat="1" ht="34.9" customHeight="1" x14ac:dyDescent="0.2">
      <c r="B20" s="36" t="s">
        <v>11</v>
      </c>
      <c r="C20" s="37"/>
      <c r="D20" s="38">
        <v>0</v>
      </c>
      <c r="E20" s="38"/>
      <c r="F20" s="38"/>
      <c r="G20" s="38"/>
      <c r="H20" s="38"/>
      <c r="I20" s="39">
        <f>SUM(D20:H20)</f>
        <v>0</v>
      </c>
    </row>
    <row r="21" spans="2:16" s="6" customFormat="1" ht="34.9" customHeight="1" x14ac:dyDescent="0.2">
      <c r="B21" s="36" t="s">
        <v>12</v>
      </c>
      <c r="C21" s="37"/>
      <c r="D21" s="38">
        <v>0</v>
      </c>
      <c r="E21" s="38"/>
      <c r="F21" s="38"/>
      <c r="G21" s="38"/>
      <c r="H21" s="38"/>
      <c r="I21" s="39">
        <f>SUM(D21:H21)</f>
        <v>0</v>
      </c>
    </row>
    <row r="22" spans="2:16" s="6" customFormat="1" ht="34.9" customHeight="1" x14ac:dyDescent="0.2">
      <c r="B22" s="36" t="s">
        <v>13</v>
      </c>
      <c r="C22" s="37"/>
      <c r="D22" s="38">
        <v>0</v>
      </c>
      <c r="E22" s="38"/>
      <c r="F22" s="38"/>
      <c r="G22" s="38"/>
      <c r="H22" s="38"/>
      <c r="I22" s="39">
        <f>SUM(D22:H22)</f>
        <v>0</v>
      </c>
    </row>
    <row r="23" spans="2:16" s="6" customFormat="1" ht="34.9" customHeight="1" x14ac:dyDescent="0.2">
      <c r="B23" s="36" t="s">
        <v>14</v>
      </c>
      <c r="C23" s="37"/>
      <c r="D23" s="38">
        <v>0</v>
      </c>
      <c r="E23" s="38"/>
      <c r="F23" s="38"/>
      <c r="G23" s="38"/>
      <c r="H23" s="38"/>
      <c r="I23" s="39">
        <f>SUM(D23:H23)</f>
        <v>0</v>
      </c>
    </row>
    <row r="24" spans="2:16" s="6" customFormat="1" ht="34.9" customHeight="1" x14ac:dyDescent="0.2">
      <c r="B24" s="36" t="s">
        <v>15</v>
      </c>
      <c r="C24" s="37"/>
      <c r="D24" s="38">
        <v>0</v>
      </c>
      <c r="E24" s="38"/>
      <c r="F24" s="38"/>
      <c r="G24" s="38"/>
      <c r="H24" s="38"/>
      <c r="I24" s="39">
        <f>SUM(D24:H24)</f>
        <v>0</v>
      </c>
    </row>
    <row r="25" spans="2:16" s="6" customFormat="1" ht="34.9" customHeight="1" x14ac:dyDescent="0.2">
      <c r="B25" s="36" t="s">
        <v>16</v>
      </c>
      <c r="C25" s="37"/>
      <c r="D25" s="38">
        <f>PRODUCT(D7,0.06)</f>
        <v>15</v>
      </c>
      <c r="E25" s="38">
        <f t="shared" ref="E25:H25" si="1">PRODUCT(E7,0.06)</f>
        <v>24</v>
      </c>
      <c r="F25" s="38">
        <f t="shared" si="1"/>
        <v>39</v>
      </c>
      <c r="G25" s="38">
        <f t="shared" si="1"/>
        <v>51</v>
      </c>
      <c r="H25" s="38">
        <f t="shared" si="1"/>
        <v>60</v>
      </c>
      <c r="I25" s="39">
        <f>SUM(D25:H25)</f>
        <v>189</v>
      </c>
    </row>
    <row r="26" spans="2:16" s="6" customFormat="1" ht="34.9" customHeight="1" x14ac:dyDescent="0.2">
      <c r="B26" s="36" t="s">
        <v>17</v>
      </c>
      <c r="C26" s="37"/>
      <c r="D26" s="38">
        <v>0</v>
      </c>
      <c r="E26" s="38"/>
      <c r="F26" s="38"/>
      <c r="G26" s="38"/>
      <c r="H26" s="38"/>
      <c r="I26" s="39">
        <f>SUM(D26:H26)</f>
        <v>0</v>
      </c>
    </row>
    <row r="27" spans="2:16" s="6" customFormat="1" ht="34.9" customHeight="1" x14ac:dyDescent="0.2">
      <c r="B27" s="36" t="s">
        <v>29</v>
      </c>
      <c r="C27" s="37"/>
      <c r="D27" s="38">
        <v>240</v>
      </c>
      <c r="E27" s="38"/>
      <c r="F27" s="38"/>
      <c r="G27" s="38"/>
      <c r="H27" s="38"/>
      <c r="I27" s="39">
        <f>SUM(D27:H27)</f>
        <v>240</v>
      </c>
    </row>
    <row r="28" spans="2:16" s="6" customFormat="1" ht="34.9" customHeight="1" x14ac:dyDescent="0.2">
      <c r="B28" s="40" t="s">
        <v>18</v>
      </c>
      <c r="C28" s="43"/>
      <c r="D28" s="38">
        <f>SUBTOTAL(109,Despesas[Jan-xx])</f>
        <v>605</v>
      </c>
      <c r="E28" s="38">
        <f>SUBTOTAL(109,Despesas[Fev-xx])</f>
        <v>374</v>
      </c>
      <c r="F28" s="38">
        <f>SUBTOTAL(109,Despesas[Mar-xx])</f>
        <v>389</v>
      </c>
      <c r="G28" s="38">
        <f>SUBTOTAL(109,Despesas[Abr-xx])</f>
        <v>401</v>
      </c>
      <c r="H28" s="38">
        <f>SUBTOTAL(109,Despesas[Mai-xx])</f>
        <v>410</v>
      </c>
      <c r="I28" s="39">
        <f>SUBTOTAL(109,Despesas[Total])</f>
        <v>2179</v>
      </c>
    </row>
    <row r="29" spans="2:16" s="6" customFormat="1" ht="34.9" customHeight="1" x14ac:dyDescent="0.2">
      <c r="B29" s="44" t="s">
        <v>19</v>
      </c>
      <c r="C29" s="41">
        <f>C14</f>
        <v>0</v>
      </c>
      <c r="D29" s="41">
        <f>D14-D28</f>
        <v>-405</v>
      </c>
      <c r="E29" s="41">
        <f>E14-E28</f>
        <v>-419</v>
      </c>
      <c r="F29" s="41">
        <f>F14-F28</f>
        <v>-223</v>
      </c>
      <c r="G29" s="41">
        <f>G14-G28</f>
        <v>141</v>
      </c>
      <c r="H29" s="41">
        <f>H14-H28</f>
        <v>631</v>
      </c>
      <c r="I29" s="42"/>
    </row>
    <row r="30" spans="2:16" s="6" customFormat="1" ht="34.9" customHeight="1" x14ac:dyDescent="0.2"/>
    <row r="31" spans="2:16" s="6" customFormat="1" ht="34.9" customHeight="1" x14ac:dyDescent="0.2"/>
    <row r="32" spans="2:16" s="6" customFormat="1" ht="34.9" customHeight="1" x14ac:dyDescent="0.2"/>
    <row r="33" spans="2:9" s="6" customFormat="1" ht="34.9" customHeight="1" x14ac:dyDescent="0.2"/>
    <row r="34" spans="2:9" s="6" customFormat="1" ht="34.9" customHeight="1" x14ac:dyDescent="0.2"/>
    <row r="35" spans="2:9" s="6" customFormat="1" ht="34.9" customHeight="1" x14ac:dyDescent="0.2"/>
    <row r="36" spans="2:9" s="6" customFormat="1" ht="34.9" customHeight="1" x14ac:dyDescent="0.2"/>
    <row r="37" spans="2:9" s="6" customFormat="1" ht="34.9" customHeight="1" x14ac:dyDescent="0.2">
      <c r="B37" s="13"/>
      <c r="C37" s="15"/>
      <c r="D37" s="15"/>
      <c r="E37" s="15"/>
      <c r="F37" s="15"/>
      <c r="G37" s="15"/>
      <c r="H37" s="15"/>
      <c r="I37" s="15"/>
    </row>
    <row r="38" spans="2:9" s="6" customFormat="1" ht="34.9" customHeight="1" x14ac:dyDescent="0.2"/>
    <row r="39" spans="2:9" s="6" customFormat="1" ht="34.9" customHeight="1" x14ac:dyDescent="0.2"/>
    <row r="40" spans="2:9" s="6" customFormat="1" ht="34.9" customHeight="1" x14ac:dyDescent="0.2"/>
    <row r="41" spans="2:9" s="6" customFormat="1" ht="34.9" customHeight="1" x14ac:dyDescent="0.2"/>
    <row r="42" spans="2:9" s="6" customFormat="1" ht="34.9" customHeight="1" x14ac:dyDescent="0.2"/>
    <row r="43" spans="2:9" s="6" customFormat="1" ht="34.9" customHeight="1" x14ac:dyDescent="0.2"/>
    <row r="44" spans="2:9" s="6" customFormat="1" ht="34.9" customHeight="1" x14ac:dyDescent="0.2"/>
    <row r="45" spans="2:9" s="6" customFormat="1" ht="34.9" customHeight="1" x14ac:dyDescent="0.2">
      <c r="B45" s="16"/>
      <c r="C45" s="16"/>
      <c r="D45" s="16"/>
      <c r="E45" s="16"/>
      <c r="F45" s="16"/>
      <c r="G45" s="16"/>
      <c r="H45" s="16"/>
      <c r="I45" s="16"/>
    </row>
    <row r="46" spans="2:9" s="6" customFormat="1" ht="34.9" customHeight="1" x14ac:dyDescent="0.2">
      <c r="B46" s="3"/>
      <c r="C46" s="3"/>
      <c r="D46" s="3"/>
      <c r="E46" s="3"/>
      <c r="F46" s="3"/>
      <c r="G46" s="3"/>
      <c r="H46" s="3"/>
      <c r="I46" s="3"/>
    </row>
    <row r="47" spans="2:9" s="6" customFormat="1" ht="34.9" customHeight="1" x14ac:dyDescent="0.2">
      <c r="B47" s="3"/>
      <c r="C47" s="3"/>
      <c r="D47" s="3"/>
      <c r="E47" s="3"/>
      <c r="F47" s="3"/>
      <c r="G47" s="3"/>
      <c r="H47" s="3"/>
      <c r="I47" s="3"/>
    </row>
    <row r="48" spans="2:9" s="6" customFormat="1" ht="34.9" customHeight="1" x14ac:dyDescent="0.2">
      <c r="B48" s="3"/>
      <c r="C48" s="3"/>
      <c r="D48" s="3"/>
      <c r="E48" s="3"/>
      <c r="F48" s="3"/>
      <c r="G48" s="3"/>
      <c r="H48" s="3"/>
      <c r="I48" s="3"/>
    </row>
    <row r="49" spans="2:16" s="6" customFormat="1" ht="34.9" customHeight="1" x14ac:dyDescent="0.2">
      <c r="B49" s="3"/>
      <c r="C49" s="3"/>
      <c r="D49" s="3"/>
      <c r="E49" s="3"/>
      <c r="F49" s="3"/>
      <c r="G49" s="3"/>
      <c r="H49" s="3"/>
      <c r="I49" s="3"/>
    </row>
    <row r="50" spans="2:16" s="6" customFormat="1" ht="34.9" customHeight="1" x14ac:dyDescent="0.2">
      <c r="B50" s="3"/>
      <c r="C50" s="3"/>
      <c r="D50" s="3"/>
      <c r="E50" s="3"/>
      <c r="F50" s="3"/>
      <c r="G50" s="3"/>
      <c r="H50" s="3"/>
      <c r="I50" s="3"/>
    </row>
    <row r="51" spans="2:16" s="6" customFormat="1" ht="34.9" customHeight="1" x14ac:dyDescent="0.2">
      <c r="B51" s="3"/>
      <c r="C51" s="3"/>
      <c r="D51" s="3"/>
      <c r="E51" s="3"/>
      <c r="F51" s="3"/>
      <c r="G51" s="3"/>
      <c r="H51" s="3"/>
      <c r="I51" s="3"/>
      <c r="J51" s="15"/>
      <c r="K51" s="15"/>
    </row>
    <row r="52" spans="2:16" s="6" customFormat="1" ht="34.9" customHeight="1" x14ac:dyDescent="0.2">
      <c r="B52" s="3"/>
      <c r="C52" s="3"/>
      <c r="D52" s="3"/>
      <c r="E52" s="3"/>
      <c r="F52" s="3"/>
      <c r="G52" s="3"/>
      <c r="H52" s="3"/>
      <c r="I52" s="3"/>
    </row>
    <row r="53" spans="2:16" s="6" customFormat="1" ht="34.9" customHeight="1" x14ac:dyDescent="0.2">
      <c r="B53" s="3"/>
      <c r="C53" s="3"/>
      <c r="D53" s="3"/>
      <c r="E53" s="3"/>
      <c r="F53" s="3"/>
      <c r="G53" s="3"/>
      <c r="H53" s="3"/>
      <c r="I53" s="3"/>
    </row>
    <row r="54" spans="2:16" s="6" customFormat="1" ht="34.9" customHeight="1" x14ac:dyDescent="0.2">
      <c r="B54" s="3"/>
      <c r="C54" s="3"/>
      <c r="D54" s="3"/>
      <c r="E54" s="3"/>
      <c r="F54" s="3"/>
      <c r="G54" s="3"/>
      <c r="H54" s="3"/>
      <c r="I54" s="3"/>
      <c r="L54" s="15"/>
      <c r="M54" s="15"/>
      <c r="N54" s="15"/>
      <c r="O54" s="15"/>
      <c r="P54" s="15"/>
    </row>
    <row r="55" spans="2:16" s="6" customFormat="1" ht="34.9" customHeight="1" x14ac:dyDescent="0.2">
      <c r="B55" s="3"/>
      <c r="C55" s="3"/>
      <c r="D55" s="3"/>
      <c r="E55" s="3"/>
      <c r="F55" s="3"/>
      <c r="G55" s="3"/>
      <c r="H55" s="3"/>
      <c r="I55" s="3"/>
    </row>
    <row r="56" spans="2:16" s="6" customFormat="1" ht="34.9" customHeight="1" x14ac:dyDescent="0.2">
      <c r="B56" s="3"/>
      <c r="C56" s="3"/>
      <c r="D56" s="3"/>
      <c r="E56" s="3"/>
      <c r="F56" s="3"/>
      <c r="G56" s="3"/>
      <c r="H56" s="3"/>
      <c r="I56" s="3"/>
    </row>
    <row r="57" spans="2:16" s="6" customFormat="1" ht="34.9" customHeight="1" x14ac:dyDescent="0.2">
      <c r="B57" s="3"/>
      <c r="C57" s="3"/>
      <c r="D57" s="3"/>
      <c r="E57" s="3"/>
      <c r="F57" s="3"/>
      <c r="G57" s="3"/>
      <c r="H57" s="3"/>
      <c r="I57" s="3"/>
    </row>
    <row r="58" spans="2:16" s="6" customFormat="1" ht="34.9" customHeight="1" x14ac:dyDescent="0.2">
      <c r="B58" s="3"/>
      <c r="C58" s="3"/>
      <c r="D58" s="3"/>
      <c r="E58" s="3"/>
      <c r="F58" s="3"/>
      <c r="G58" s="3"/>
      <c r="H58" s="3"/>
      <c r="I58" s="3"/>
    </row>
    <row r="59" spans="2:16" s="6" customFormat="1" ht="34.9" customHeight="1" x14ac:dyDescent="0.2">
      <c r="B59" s="3"/>
      <c r="C59" s="3"/>
      <c r="D59" s="3"/>
      <c r="E59" s="3"/>
      <c r="F59" s="3"/>
      <c r="G59" s="3"/>
      <c r="H59" s="3"/>
      <c r="I59" s="3"/>
      <c r="J59" s="16"/>
      <c r="K59" s="16"/>
    </row>
    <row r="60" spans="2:16" s="6" customFormat="1" ht="34.9" customHeight="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6" s="6" customFormat="1" ht="34.9" customHeight="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6" s="6" customFormat="1" ht="34.9" customHeight="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16"/>
      <c r="M62" s="16"/>
      <c r="N62" s="16"/>
      <c r="O62" s="16"/>
      <c r="P62" s="16"/>
    </row>
  </sheetData>
  <sheetProtection insertColumns="0" insertRows="0"/>
  <mergeCells count="1">
    <mergeCell ref="B1:I1"/>
  </mergeCells>
  <phoneticPr fontId="0" type="noConversion"/>
  <conditionalFormatting sqref="C4:H4">
    <cfRule type="cellIs" dxfId="53" priority="2" stopIfTrue="1" operator="lessThanOrEqual">
      <formula>#REF!</formula>
    </cfRule>
  </conditionalFormatting>
  <dataValidations count="9">
    <dataValidation type="decimal" operator="lessThanOrEqual" allowBlank="1" showInputMessage="1" showErrorMessage="1" sqref="C14:H14 C29:H29" xr:uid="{00000000-0002-0000-0000-000003000000}">
      <formula1>10000000</formula1>
    </dataValidation>
    <dataValidation type="decimal" errorStyle="warning" operator="lessThanOrEqual" allowBlank="1" showInputMessage="1" showErrorMessage="1" error="Por favor, insira um número maior que zero" sqref="I7:I12 I17:I27" xr:uid="{804F8EE7-2B0B-46DA-9875-BB1371E4AA2F}">
      <formula1>10000000</formula1>
    </dataValidation>
    <dataValidation allowBlank="1" showInputMessage="1" showErrorMessage="1" prompt="Insira as informações na tabela à direita" sqref="B3" xr:uid="{3830027A-6EBE-4F38-85D2-C701F11E6CFA}"/>
    <dataValidation allowBlank="1" showInputMessage="1" showErrorMessage="1" prompt="Insira as informações na tabela Entradas em Caixa abaixo" sqref="B5" xr:uid="{DF3A80CC-4543-46BA-A64A-F2B21C703A6C}"/>
    <dataValidation allowBlank="1" showInputMessage="1" showErrorMessage="1" prompt="Insira as informações na tabela Despesas abaixo e na tabela Montantes Pagos, começando pela célula B47" sqref="B15" xr:uid="{65B94BE2-9355-4B1B-8361-9D9CE86535DE}"/>
    <dataValidation allowBlank="1" showInputMessage="1" showErrorMessage="1" prompt="Insira os detalhes na tabela Outros Dados Operacionais abaixo" sqref="B37" xr:uid="{47453186-77C9-4FD0-AF82-0C218D8785B9}"/>
    <dataValidation operator="lessThanOrEqual" allowBlank="1" showInputMessage="1" showErrorMessage="1" error="Por favor, insira um número maior que zero." sqref="P54" xr:uid="{D2A17DC1-E6CB-4A1C-B917-B2258C4313DD}"/>
    <dataValidation type="decimal" allowBlank="1" showInputMessage="1" showErrorMessage="1" sqref="D7:H12 D17:H27" xr:uid="{84CAE0E0-3152-4547-A5F1-AF50A835ACC2}">
      <formula1>-10000000</formula1>
      <formula2>10000000</formula2>
    </dataValidation>
    <dataValidation allowBlank="1" showInputMessage="1" sqref="D37:I37 J51:K51 L54:O54" xr:uid="{850D6EE5-2289-46E1-875A-162398F1BDB6}"/>
  </dataValidations>
  <printOptions horizontalCentered="1"/>
  <pageMargins left="0" right="0" top="0.5" bottom="0.25" header="0" footer="0"/>
  <pageSetup paperSize="9" scale="26" orientation="landscape" r:id="rId1"/>
  <headerFooter alignWithMargins="0"/>
  <ignoredErrors>
    <ignoredError sqref="I17 I23 I19:I22 I24 I25 I26:I27" emptyCellReference="1"/>
    <ignoredError sqref="D25:H25" unlockedFormula="1"/>
  </ignoredErrors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B1:R55"/>
  <sheetViews>
    <sheetView showGridLines="0" zoomScaleNormal="100" zoomScaleSheetLayoutView="50" workbookViewId="0"/>
  </sheetViews>
  <sheetFormatPr defaultColWidth="9.33203125" defaultRowHeight="11.25" x14ac:dyDescent="0.2"/>
  <cols>
    <col min="1" max="1" width="5.6640625" style="3" customWidth="1"/>
    <col min="2" max="12" width="20.6640625" style="3" customWidth="1"/>
    <col min="13" max="13" width="5.6640625" style="3" customWidth="1"/>
    <col min="14" max="15" width="15.6640625" style="3" customWidth="1"/>
    <col min="16" max="16384" width="9.33203125" style="3"/>
  </cols>
  <sheetData>
    <row r="1" spans="2:18" ht="25.15" customHeight="1" x14ac:dyDescent="0.4">
      <c r="C1" s="5"/>
      <c r="D1" s="12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2:18" ht="60" customHeight="1" x14ac:dyDescent="0.2">
      <c r="B2" s="20" t="s">
        <v>27</v>
      </c>
      <c r="C2" s="21"/>
      <c r="D2" s="21"/>
      <c r="E2" s="21"/>
      <c r="F2" s="21"/>
      <c r="G2" s="17" t="e">
        <f>[0]!Mínimum_em_caixa</f>
        <v>#REF!</v>
      </c>
      <c r="H2" s="11"/>
      <c r="I2" s="11"/>
      <c r="J2" s="9"/>
      <c r="K2" s="9"/>
      <c r="L2" s="10"/>
      <c r="M2" s="5"/>
      <c r="N2" s="5"/>
      <c r="O2" s="5"/>
      <c r="P2" s="5"/>
      <c r="Q2" s="5"/>
      <c r="R2" s="5"/>
    </row>
    <row r="3" spans="2:18" ht="25.15" customHeight="1" x14ac:dyDescent="0.2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 ht="25.15" customHeight="1" x14ac:dyDescent="0.2">
      <c r="C4" s="5"/>
      <c r="D4" s="5"/>
      <c r="E4" s="5"/>
      <c r="F4" s="5"/>
      <c r="G4" s="5"/>
      <c r="H4" s="5"/>
      <c r="I4" s="5"/>
      <c r="J4" s="5"/>
      <c r="K4" s="5"/>
      <c r="L4" s="5"/>
      <c r="M4" s="5"/>
      <c r="O4" s="5"/>
      <c r="P4" s="5"/>
      <c r="Q4" s="5"/>
      <c r="R4" s="5"/>
    </row>
    <row r="5" spans="2:18" ht="25.15" customHeight="1" x14ac:dyDescent="0.2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ht="25.15" customHeight="1" x14ac:dyDescent="0.2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18" ht="25.15" customHeight="1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2:18" ht="25.15" customHeight="1" x14ac:dyDescent="0.2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2:18" ht="25.15" customHeight="1" x14ac:dyDescent="0.2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2:18" ht="25.15" customHeigh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2:18" ht="25.1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2:18" ht="25.15" customHeight="1" x14ac:dyDescent="0.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2:18" ht="25.15" customHeight="1" x14ac:dyDescent="0.2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2:18" ht="25.15" customHeight="1" x14ac:dyDescent="0.2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2:18" ht="25.15" customHeight="1" x14ac:dyDescent="0.2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2:18" ht="25.15" customHeight="1" x14ac:dyDescent="0.2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3:18" ht="25.15" customHeight="1" x14ac:dyDescent="0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3:18" ht="25.15" customHeight="1" x14ac:dyDescent="0.2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3:18" ht="25.15" customHeight="1" x14ac:dyDescent="0.2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3:18" ht="25.15" customHeight="1" x14ac:dyDescent="0.2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3:18" ht="25.15" customHeight="1" x14ac:dyDescent="0.2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3:18" ht="25.15" customHeight="1" x14ac:dyDescent="0.2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3:18" ht="25.15" customHeight="1" x14ac:dyDescent="0.2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3:18" ht="25.15" customHeight="1" x14ac:dyDescent="0.2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3:18" ht="25.15" customHeight="1" x14ac:dyDescent="0.2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3:18" ht="25.15" customHeight="1" x14ac:dyDescent="0.2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3:18" ht="25.15" customHeight="1" x14ac:dyDescent="0.2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3:18" ht="25.15" customHeight="1" x14ac:dyDescent="0.2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3:18" ht="25.15" customHeight="1" x14ac:dyDescent="0.2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3:18" ht="25.15" customHeight="1" x14ac:dyDescent="0.2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3:18" ht="25.15" customHeight="1" x14ac:dyDescent="0.2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3:18" ht="25.15" customHeight="1" x14ac:dyDescent="0.2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3:4" ht="25.15" customHeight="1" x14ac:dyDescent="0.2"/>
    <row r="34" spans="3:4" ht="25.15" customHeight="1" x14ac:dyDescent="0.2"/>
    <row r="35" spans="3:4" ht="25.15" customHeight="1" x14ac:dyDescent="0.2">
      <c r="C35" s="2"/>
      <c r="D35" s="4"/>
    </row>
    <row r="36" spans="3:4" ht="25.15" customHeight="1" x14ac:dyDescent="0.2"/>
    <row r="37" spans="3:4" ht="25.15" customHeight="1" x14ac:dyDescent="0.2"/>
    <row r="38" spans="3:4" ht="25.15" customHeight="1" x14ac:dyDescent="0.2"/>
    <row r="39" spans="3:4" ht="25.15" customHeight="1" x14ac:dyDescent="0.2"/>
    <row r="40" spans="3:4" ht="25.15" customHeight="1" x14ac:dyDescent="0.2"/>
    <row r="41" spans="3:4" ht="25.15" customHeight="1" x14ac:dyDescent="0.2"/>
    <row r="42" spans="3:4" ht="25.15" customHeight="1" x14ac:dyDescent="0.2"/>
    <row r="43" spans="3:4" ht="25.15" customHeight="1" x14ac:dyDescent="0.2"/>
    <row r="44" spans="3:4" ht="25.15" customHeight="1" x14ac:dyDescent="0.2"/>
    <row r="45" spans="3:4" ht="25.15" customHeight="1" x14ac:dyDescent="0.2"/>
    <row r="46" spans="3:4" ht="25.15" customHeight="1" x14ac:dyDescent="0.2"/>
    <row r="47" spans="3:4" ht="25.15" customHeight="1" x14ac:dyDescent="0.2"/>
    <row r="48" spans="3:4" ht="25.15" customHeight="1" x14ac:dyDescent="0.2"/>
    <row r="49" spans="3:4" ht="25.15" customHeight="1" x14ac:dyDescent="0.2"/>
    <row r="50" spans="3:4" ht="25.15" customHeight="1" x14ac:dyDescent="0.2"/>
    <row r="51" spans="3:4" ht="25.15" customHeight="1" x14ac:dyDescent="0.2"/>
    <row r="52" spans="3:4" ht="25.15" customHeight="1" x14ac:dyDescent="0.2"/>
    <row r="53" spans="3:4" ht="25.15" customHeight="1" x14ac:dyDescent="0.2"/>
    <row r="54" spans="3:4" ht="25.15" customHeight="1" x14ac:dyDescent="0.4">
      <c r="C54" s="19"/>
      <c r="D54" s="19"/>
    </row>
    <row r="55" spans="3:4" ht="10.15" customHeight="1" x14ac:dyDescent="0.2"/>
  </sheetData>
  <mergeCells count="2">
    <mergeCell ref="C54:D54"/>
    <mergeCell ref="B2:F2"/>
  </mergeCells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f56428c-4aea-42a0-b71b-b4d551a186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D97809EB17704EBA223721199CB73B" ma:contentTypeVersion="11" ma:contentTypeDescription="Crie um novo documento." ma:contentTypeScope="" ma:versionID="79ec68c757617ac20946f87901da02da">
  <xsd:schema xmlns:xsd="http://www.w3.org/2001/XMLSchema" xmlns:xs="http://www.w3.org/2001/XMLSchema" xmlns:p="http://schemas.microsoft.com/office/2006/metadata/properties" xmlns:ns3="4f56428c-4aea-42a0-b71b-b4d551a18667" targetNamespace="http://schemas.microsoft.com/office/2006/metadata/properties" ma:root="true" ma:fieldsID="4ba2c4c72376e5c7d463af78138616f1" ns3:_="">
    <xsd:import namespace="4f56428c-4aea-42a0-b71b-b4d551a186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6428c-4aea-42a0-b71b-b4d551a18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E8F548-37B1-4BB9-8586-C00AC2AE69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A9E777-2F63-49CE-BE8D-5E4B77E489D0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4f56428c-4aea-42a0-b71b-b4d551a18667"/>
  </ds:schemaRefs>
</ds:datastoreItem>
</file>

<file path=customXml/itemProps3.xml><?xml version="1.0" encoding="utf-8"?>
<ds:datastoreItem xmlns:ds="http://schemas.openxmlformats.org/officeDocument/2006/customXml" ds:itemID="{4EBCF82D-E10B-489E-8896-93BEA01F0F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56428c-4aea-42a0-b71b-b4d551a186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TM16410107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Fluxo de caixa</vt:lpstr>
      <vt:lpstr>Gráfico de fluxo de caixa</vt:lpstr>
      <vt:lpstr>Início_de_caixa</vt:lpstr>
      <vt:lpstr>'Fluxo de caixa'!Titulos_de_impressao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2023-02-16T07:16:05Z</dcterms:created>
  <dcterms:modified xsi:type="dcterms:W3CDTF">2025-10-29T20:01:30Z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0x010100BED97809EB17704EBA223721199CB73B</vt:lpwstr>
  </property>
</Properties>
</file>